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codeName="ThisWorkbook" defaultThemeVersion="166925"/>
  <mc:AlternateContent xmlns:mc="http://schemas.openxmlformats.org/markup-compatibility/2006">
    <mc:Choice Requires="x15">
      <x15ac:absPath xmlns:x15ac="http://schemas.microsoft.com/office/spreadsheetml/2010/11/ac" url="https://lglt-my.sharepoint.com/personal/jelena_sketriene_litrail_lt/Documents/Documents/2021/Pirkimai/AK_17840_Keleiviniu_vagonu_priemimas/17840_Inicijavimas/"/>
    </mc:Choice>
  </mc:AlternateContent>
  <xr:revisionPtr revIDLastSave="1142" documentId="8_{6CFCB371-962E-4BE8-8485-519EA533F499}" xr6:coauthVersionLast="46" xr6:coauthVersionMax="46" xr10:uidLastSave="{1E53BB8F-8DC1-4555-B652-31BC60CDB7E9}"/>
  <bookViews>
    <workbookView xWindow="2340" yWindow="2340" windowWidth="21600" windowHeight="11385" tabRatio="864" firstSheet="4" activeTab="4" xr2:uid="{00000000-000D-0000-FFFF-FFFF00000000}"/>
  </bookViews>
  <sheets>
    <sheet name="2020-2021 m." sheetId="38" r:id="rId1"/>
    <sheet name="Žemėlapis" sheetId="53" r:id="rId2"/>
    <sheet name="19-16, 17-20 vietiniai traukini" sheetId="1" r:id="rId3"/>
    <sheet name="Klaipėda-Kretinga" sheetId="36" state="hidden" r:id="rId4"/>
    <sheet name="30-29,148-147,220-219" sheetId="26" r:id="rId5"/>
    <sheet name="Tr.schemos G30-29,148-147" sheetId="46" r:id="rId6"/>
    <sheet name="360-359" sheetId="23" r:id="rId7"/>
    <sheet name="Tr.schema 360-359" sheetId="47" r:id="rId8"/>
    <sheet name="426-425" sheetId="24" r:id="rId9"/>
    <sheet name="Tr.schema 426-425" sheetId="48" r:id="rId10"/>
    <sheet name="80-79" sheetId="27" r:id="rId11"/>
    <sheet name="Tr.schema 80-79" sheetId="49" r:id="rId12"/>
    <sheet name="34-31" sheetId="21" r:id="rId13"/>
    <sheet name="Tr.schema 34-31" sheetId="50" r:id="rId14"/>
    <sheet name="Paaiškinimai" sheetId="30" r:id="rId15"/>
    <sheet name="Laiko palyginimo lentele" sheetId="40" r:id="rId16"/>
    <sheet name="Siaul-Rokisk NAUJAS" sheetId="10" state="hidden" r:id="rId17"/>
    <sheet name="Galimybė Radv-Šiaul" sheetId="7" state="hidden" r:id="rId18"/>
  </sheets>
  <definedNames>
    <definedName name="_Toc435692503" localSheetId="6">'360-359'!$D$92</definedName>
    <definedName name="_Toc435692504" localSheetId="6">'360-359'!$D$115</definedName>
    <definedName name="_Toc435692507" localSheetId="6">'360-359'!$D$116</definedName>
    <definedName name="_Toc435692508" localSheetId="6">'360-359'!$D$146</definedName>
    <definedName name="_Toc435692509" localSheetId="6">'360-359'!$D$147</definedName>
    <definedName name="_Toc435692510" localSheetId="6">'360-359'!$D$148</definedName>
    <definedName name="_Toc435692511" localSheetId="6">'360-359'!$D$151</definedName>
    <definedName name="_Toc435692512" localSheetId="6">'360-359'!$D$152</definedName>
    <definedName name="_Toc435692513" localSheetId="6">'360-359'!$D$132</definedName>
    <definedName name="_Toc435692514" localSheetId="6">'360-359'!$D$133</definedName>
    <definedName name="_Toc435692515" localSheetId="6">'360-359'!$D$134</definedName>
    <definedName name="_Toc435692516" localSheetId="6">'360-359'!$D$135</definedName>
    <definedName name="_Toc435692517" localSheetId="6">'360-359'!$D$136</definedName>
    <definedName name="_Toc435692518" localSheetId="6">'360-359'!$D$137</definedName>
    <definedName name="_Toc435692519" localSheetId="6">'360-359'!$D$138</definedName>
    <definedName name="_Toc435692520" localSheetId="6">'360-359'!$D$139</definedName>
    <definedName name="_Toc435692521" localSheetId="6">'360-359'!$D$140</definedName>
    <definedName name="_Toc435692522" localSheetId="6">'360-359'!$D$141</definedName>
    <definedName name="_Toc435692523" localSheetId="6">'360-359'!$D$142</definedName>
    <definedName name="_Toc435692524" localSheetId="6">'360-359'!$D$143</definedName>
    <definedName name="_Toc435692525" localSheetId="6">'360-359'!$D$144</definedName>
    <definedName name="_Toc435692526" localSheetId="6">'360-359'!$D$145</definedName>
    <definedName name="_Toc435692527" localSheetId="6">'360-359'!$D$146</definedName>
    <definedName name="_Toc435692528" localSheetId="6">'360-359'!$D$147</definedName>
    <definedName name="_Toc435692529" localSheetId="6">'360-359'!$D$148</definedName>
    <definedName name="_Toc435692530" localSheetId="6">'360-359'!$D$149</definedName>
    <definedName name="_Toc435692531" localSheetId="6">'360-359'!$D$150</definedName>
    <definedName name="_Toc435692532" localSheetId="8">'426-425'!$D$106</definedName>
    <definedName name="_Toc435692533" localSheetId="8">'426-425'!$D$107</definedName>
    <definedName name="_Toc435692534" localSheetId="8">'426-425'!$D$108</definedName>
    <definedName name="_Toc435692535" localSheetId="8">'426-425'!$D$112</definedName>
    <definedName name="_Toc435692536" localSheetId="8">'426-425'!$D$119</definedName>
    <definedName name="_Toc435692537" localSheetId="8">'426-425'!$D$135</definedName>
    <definedName name="_Toc435692538" localSheetId="8">'426-425'!$D$140</definedName>
    <definedName name="_Toc465413208" localSheetId="6">'360-359'!$D$149</definedName>
    <definedName name="_Toc465413209" localSheetId="6">'360-359'!$D$150</definedName>
    <definedName name="_Toc529204057" localSheetId="14">Paaiškinimai!$E$3</definedName>
    <definedName name="_Toc529204058" localSheetId="15">'Laiko palyginimo lentele'!$C$3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05" i="1" l="1"/>
  <c r="K505" i="1"/>
  <c r="J505" i="1"/>
  <c r="I505" i="1"/>
  <c r="H505" i="1"/>
  <c r="G505" i="1"/>
  <c r="F505" i="1"/>
  <c r="L504" i="1"/>
  <c r="K504" i="1"/>
  <c r="J504" i="1"/>
  <c r="I504" i="1"/>
  <c r="H504" i="1"/>
  <c r="G504" i="1"/>
  <c r="F504" i="1"/>
  <c r="L503" i="1"/>
  <c r="K503" i="1"/>
  <c r="J503" i="1"/>
  <c r="I503" i="1"/>
  <c r="H503" i="1"/>
  <c r="G503" i="1"/>
  <c r="F503" i="1"/>
  <c r="L502" i="1"/>
  <c r="K502" i="1"/>
  <c r="J502" i="1"/>
  <c r="I502" i="1"/>
  <c r="H502" i="1"/>
  <c r="G502" i="1"/>
  <c r="F502" i="1"/>
  <c r="M443" i="1"/>
  <c r="L443" i="1"/>
  <c r="K443" i="1"/>
  <c r="J443" i="1"/>
  <c r="I443" i="1"/>
  <c r="H443" i="1"/>
  <c r="G443" i="1"/>
  <c r="F443" i="1"/>
  <c r="M442" i="1"/>
  <c r="L442" i="1"/>
  <c r="K442" i="1"/>
  <c r="J442" i="1"/>
  <c r="I442" i="1"/>
  <c r="H442" i="1"/>
  <c r="G442" i="1"/>
  <c r="F442" i="1"/>
  <c r="M441" i="1"/>
  <c r="L441" i="1"/>
  <c r="K441" i="1"/>
  <c r="J441" i="1"/>
  <c r="I441" i="1"/>
  <c r="H441" i="1"/>
  <c r="G441" i="1"/>
  <c r="F441" i="1"/>
  <c r="M440" i="1"/>
  <c r="L440" i="1"/>
  <c r="K440" i="1"/>
  <c r="J440" i="1"/>
  <c r="I440" i="1"/>
  <c r="H440" i="1"/>
  <c r="G440" i="1"/>
  <c r="F440" i="1"/>
  <c r="E763" i="27" l="1"/>
  <c r="E762" i="27"/>
  <c r="E761" i="27"/>
  <c r="E760" i="27"/>
  <c r="E669" i="27"/>
  <c r="E668" i="27"/>
  <c r="E667" i="27"/>
  <c r="E666" i="27"/>
  <c r="E898" i="24"/>
  <c r="E897" i="24"/>
  <c r="E896" i="24"/>
  <c r="E895" i="24"/>
  <c r="E747" i="24"/>
  <c r="E746" i="24"/>
  <c r="E749" i="24" s="1"/>
  <c r="E953" i="23"/>
  <c r="E952" i="23"/>
  <c r="E955" i="23" s="1"/>
  <c r="E796" i="23"/>
  <c r="E795" i="23"/>
  <c r="E794" i="23"/>
  <c r="E793" i="23"/>
  <c r="G495" i="26"/>
  <c r="F495" i="26"/>
  <c r="E495" i="26"/>
  <c r="G494" i="26"/>
  <c r="F494" i="26"/>
  <c r="E494" i="26"/>
  <c r="G493" i="26"/>
  <c r="F493" i="26"/>
  <c r="E493" i="26"/>
  <c r="G492" i="26"/>
  <c r="F492" i="26"/>
  <c r="E492" i="26"/>
  <c r="G413" i="26"/>
  <c r="F413" i="26"/>
  <c r="F412" i="26"/>
  <c r="G411" i="26"/>
  <c r="F411" i="26"/>
  <c r="G410" i="26"/>
  <c r="F410" i="26"/>
  <c r="E311" i="21"/>
  <c r="E310" i="21"/>
  <c r="E309" i="21"/>
  <c r="E308" i="21"/>
  <c r="E233" i="21"/>
  <c r="E232" i="21"/>
  <c r="E231" i="21"/>
  <c r="E230" i="21"/>
  <c r="E748" i="24" l="1"/>
  <c r="E954" i="23"/>
  <c r="L378" i="1" l="1"/>
  <c r="K378" i="1"/>
  <c r="J378" i="1"/>
  <c r="I378" i="1"/>
  <c r="H378" i="1"/>
  <c r="G378" i="1"/>
  <c r="F378" i="1"/>
  <c r="L377" i="1"/>
  <c r="K377" i="1"/>
  <c r="J377" i="1"/>
  <c r="I377" i="1"/>
  <c r="H377" i="1"/>
  <c r="G377" i="1"/>
  <c r="F377" i="1"/>
  <c r="L376" i="1"/>
  <c r="K376" i="1"/>
  <c r="J376" i="1"/>
  <c r="I376" i="1"/>
  <c r="H376" i="1"/>
  <c r="G376" i="1"/>
  <c r="F376" i="1"/>
  <c r="L375" i="1"/>
  <c r="K375" i="1"/>
  <c r="J375" i="1"/>
  <c r="I375" i="1"/>
  <c r="H375" i="1"/>
  <c r="G375" i="1"/>
  <c r="F375" i="1"/>
  <c r="M316" i="1"/>
  <c r="L316" i="1"/>
  <c r="K316" i="1"/>
  <c r="J316" i="1"/>
  <c r="I316" i="1"/>
  <c r="H316" i="1"/>
  <c r="G316" i="1"/>
  <c r="F316" i="1"/>
  <c r="M315" i="1"/>
  <c r="L315" i="1"/>
  <c r="K315" i="1"/>
  <c r="J315" i="1"/>
  <c r="I315" i="1"/>
  <c r="H315" i="1"/>
  <c r="G315" i="1"/>
  <c r="F315" i="1"/>
  <c r="M314" i="1"/>
  <c r="L314" i="1"/>
  <c r="K314" i="1"/>
  <c r="J314" i="1"/>
  <c r="I314" i="1"/>
  <c r="H314" i="1"/>
  <c r="G314" i="1"/>
  <c r="F314" i="1"/>
  <c r="M313" i="1"/>
  <c r="L313" i="1"/>
  <c r="K313" i="1"/>
  <c r="J313" i="1"/>
  <c r="I313" i="1"/>
  <c r="H313" i="1"/>
  <c r="G313" i="1"/>
  <c r="F313" i="1"/>
  <c r="E574" i="27" l="1"/>
  <c r="E573" i="27"/>
  <c r="E572" i="27"/>
  <c r="E571" i="27"/>
  <c r="E480" i="27"/>
  <c r="E479" i="27"/>
  <c r="E478" i="27"/>
  <c r="E477" i="27"/>
  <c r="E383" i="27"/>
  <c r="E382" i="27"/>
  <c r="E381" i="27"/>
  <c r="E380" i="27"/>
  <c r="E287" i="27"/>
  <c r="E286" i="27"/>
  <c r="E285" i="27"/>
  <c r="E284" i="27"/>
  <c r="E598" i="24"/>
  <c r="E596" i="24"/>
  <c r="E595" i="24"/>
  <c r="E597" i="24" s="1"/>
  <c r="E449" i="24"/>
  <c r="E447" i="24"/>
  <c r="E446" i="24"/>
  <c r="E448" i="24" s="1"/>
  <c r="E635" i="23"/>
  <c r="E634" i="23"/>
  <c r="E633" i="23"/>
  <c r="E632" i="23"/>
  <c r="E474" i="23"/>
  <c r="E473" i="23"/>
  <c r="E476" i="23" s="1"/>
  <c r="G330" i="26"/>
  <c r="F330" i="26"/>
  <c r="E330" i="26"/>
  <c r="G329" i="26"/>
  <c r="F329" i="26"/>
  <c r="E329" i="26"/>
  <c r="G328" i="26"/>
  <c r="F328" i="26"/>
  <c r="E328" i="26"/>
  <c r="G327" i="26"/>
  <c r="F327" i="26"/>
  <c r="E327" i="26"/>
  <c r="G248" i="26"/>
  <c r="F248" i="26"/>
  <c r="F247" i="26"/>
  <c r="G246" i="26"/>
  <c r="F246" i="26"/>
  <c r="G245" i="26"/>
  <c r="F245" i="26"/>
  <c r="E475" i="23" l="1"/>
  <c r="L252" i="1"/>
  <c r="K252" i="1"/>
  <c r="J252" i="1"/>
  <c r="I252" i="1"/>
  <c r="H252" i="1"/>
  <c r="G252" i="1"/>
  <c r="F252" i="1"/>
  <c r="L251" i="1"/>
  <c r="K251" i="1"/>
  <c r="J251" i="1"/>
  <c r="I251" i="1"/>
  <c r="H251" i="1"/>
  <c r="G251" i="1"/>
  <c r="F251" i="1"/>
  <c r="L250" i="1"/>
  <c r="K250" i="1"/>
  <c r="J250" i="1"/>
  <c r="I250" i="1"/>
  <c r="H250" i="1"/>
  <c r="G250" i="1"/>
  <c r="F250" i="1"/>
  <c r="L249" i="1"/>
  <c r="K249" i="1"/>
  <c r="J249" i="1"/>
  <c r="I249" i="1"/>
  <c r="H249" i="1"/>
  <c r="G249" i="1"/>
  <c r="F249" i="1"/>
  <c r="M190" i="1"/>
  <c r="L190" i="1"/>
  <c r="K190" i="1"/>
  <c r="J190" i="1"/>
  <c r="I190" i="1"/>
  <c r="H190" i="1"/>
  <c r="G190" i="1"/>
  <c r="F190" i="1"/>
  <c r="M189" i="1"/>
  <c r="L189" i="1"/>
  <c r="K189" i="1"/>
  <c r="J189" i="1"/>
  <c r="I189" i="1"/>
  <c r="H189" i="1"/>
  <c r="G189" i="1"/>
  <c r="F189" i="1"/>
  <c r="M188" i="1"/>
  <c r="L188" i="1"/>
  <c r="K188" i="1"/>
  <c r="J188" i="1"/>
  <c r="I188" i="1"/>
  <c r="H188" i="1"/>
  <c r="G188" i="1"/>
  <c r="F188" i="1"/>
  <c r="M187" i="1"/>
  <c r="L187" i="1"/>
  <c r="K187" i="1"/>
  <c r="J187" i="1"/>
  <c r="I187" i="1"/>
  <c r="H187" i="1"/>
  <c r="G187" i="1"/>
  <c r="F187" i="1"/>
  <c r="E90" i="27" l="1"/>
  <c r="E91" i="27"/>
  <c r="E93" i="27"/>
  <c r="G79" i="26" l="1"/>
  <c r="E186" i="27" l="1"/>
  <c r="E92" i="27"/>
  <c r="G78" i="26" l="1"/>
  <c r="E151" i="21" l="1"/>
  <c r="E150" i="21"/>
  <c r="E149" i="21"/>
  <c r="E148" i="21"/>
  <c r="E73" i="21"/>
  <c r="E71" i="21"/>
  <c r="E72" i="21"/>
  <c r="E70" i="21"/>
  <c r="E189" i="27"/>
  <c r="E188" i="27"/>
  <c r="E187" i="27"/>
  <c r="F81" i="26"/>
  <c r="G81" i="26"/>
  <c r="F79" i="26"/>
  <c r="F78" i="26"/>
  <c r="F80" i="26"/>
  <c r="G161" i="26"/>
  <c r="G160" i="26"/>
  <c r="G163" i="26"/>
  <c r="G162" i="26"/>
  <c r="F162" i="26"/>
  <c r="F163" i="26"/>
  <c r="F161" i="26"/>
  <c r="F160" i="26"/>
  <c r="E163" i="26"/>
  <c r="E162" i="26"/>
  <c r="E161" i="26"/>
  <c r="E160" i="26"/>
  <c r="F45" i="36" l="1"/>
  <c r="G24" i="36" l="1"/>
  <c r="G22" i="36"/>
  <c r="G45" i="36"/>
  <c r="G47" i="36"/>
  <c r="G17" i="36"/>
  <c r="F17" i="36"/>
  <c r="E155" i="23" l="1"/>
  <c r="E294" i="24" l="1"/>
  <c r="E293" i="24"/>
  <c r="E145" i="24"/>
  <c r="E144" i="24"/>
  <c r="E147" i="24" s="1"/>
  <c r="E154" i="23"/>
  <c r="E157" i="23" s="1"/>
  <c r="E314" i="23"/>
  <c r="E313" i="23"/>
  <c r="E315" i="23" s="1"/>
  <c r="E146" i="24" l="1"/>
  <c r="E316" i="23"/>
  <c r="E156" i="23"/>
  <c r="F133" i="10" l="1"/>
  <c r="F132" i="10"/>
  <c r="D132" i="10"/>
  <c r="F134" i="10" s="1"/>
  <c r="C132" i="10"/>
  <c r="F128" i="10"/>
  <c r="D128" i="10"/>
  <c r="F127" i="10"/>
  <c r="D127" i="10"/>
  <c r="C127" i="10"/>
  <c r="K122" i="10"/>
  <c r="J122" i="10"/>
  <c r="I122" i="10"/>
  <c r="H122" i="10"/>
  <c r="O106" i="10"/>
  <c r="N106" i="10"/>
  <c r="M106" i="10"/>
  <c r="P106" i="10" s="1"/>
  <c r="L106" i="10"/>
  <c r="K106" i="10"/>
  <c r="H106" i="10"/>
  <c r="G106" i="10"/>
  <c r="F106" i="10"/>
  <c r="E106" i="10"/>
  <c r="D106" i="10"/>
  <c r="C106" i="10"/>
  <c r="O99" i="10"/>
  <c r="O101" i="10" s="1"/>
  <c r="N99" i="10"/>
  <c r="N101" i="10" s="1"/>
  <c r="M99" i="10"/>
  <c r="M101" i="10" s="1"/>
  <c r="M109" i="10" s="1"/>
  <c r="L99" i="10"/>
  <c r="L101" i="10" s="1"/>
  <c r="K99" i="10"/>
  <c r="K101" i="10" s="1"/>
  <c r="H99" i="10"/>
  <c r="H101" i="10" s="1"/>
  <c r="G99" i="10"/>
  <c r="G101" i="10" s="1"/>
  <c r="F99" i="10"/>
  <c r="E99" i="10"/>
  <c r="E101" i="10" s="1"/>
  <c r="E109" i="10" s="1"/>
  <c r="D99" i="10"/>
  <c r="D101" i="10" s="1"/>
  <c r="D109" i="10" s="1"/>
  <c r="C99" i="10"/>
  <c r="C101" i="10" s="1"/>
  <c r="O97" i="10"/>
  <c r="N97" i="10"/>
  <c r="M97" i="10"/>
  <c r="L97" i="10"/>
  <c r="K97" i="10"/>
  <c r="H97" i="10"/>
  <c r="G97" i="10"/>
  <c r="F97" i="10"/>
  <c r="E97" i="10"/>
  <c r="D97" i="10"/>
  <c r="C97" i="10"/>
  <c r="A97" i="10"/>
  <c r="A98" i="10" s="1"/>
  <c r="P95" i="10"/>
  <c r="I95" i="10"/>
  <c r="O83" i="10"/>
  <c r="N83" i="10"/>
  <c r="M83" i="10"/>
  <c r="L83" i="10"/>
  <c r="K83" i="10"/>
  <c r="H83" i="10"/>
  <c r="G83" i="10"/>
  <c r="F83" i="10"/>
  <c r="E83" i="10"/>
  <c r="D83" i="10"/>
  <c r="C83" i="10"/>
  <c r="I83" i="10" s="1"/>
  <c r="L78" i="10"/>
  <c r="O76" i="10"/>
  <c r="O78" i="10" s="1"/>
  <c r="N76" i="10"/>
  <c r="M76" i="10"/>
  <c r="M78" i="10" s="1"/>
  <c r="L76" i="10"/>
  <c r="K76" i="10"/>
  <c r="K78" i="10" s="1"/>
  <c r="K84" i="10" s="1"/>
  <c r="H76" i="10"/>
  <c r="H78" i="10" s="1"/>
  <c r="G76" i="10"/>
  <c r="G78" i="10" s="1"/>
  <c r="F76" i="10"/>
  <c r="F78" i="10" s="1"/>
  <c r="E76" i="10"/>
  <c r="E78" i="10" s="1"/>
  <c r="D76" i="10"/>
  <c r="C76" i="10"/>
  <c r="C78" i="10" s="1"/>
  <c r="O74" i="10"/>
  <c r="N74" i="10"/>
  <c r="M74" i="10"/>
  <c r="L74" i="10"/>
  <c r="K74" i="10"/>
  <c r="H74" i="10"/>
  <c r="G74" i="10"/>
  <c r="F74" i="10"/>
  <c r="E74" i="10"/>
  <c r="D74" i="10"/>
  <c r="C74" i="10"/>
  <c r="P72" i="10"/>
  <c r="K111" i="10" s="1"/>
  <c r="G123" i="10" s="1"/>
  <c r="I72" i="10"/>
  <c r="W60" i="10"/>
  <c r="V60" i="10"/>
  <c r="U60" i="10"/>
  <c r="T60" i="10"/>
  <c r="S60" i="10"/>
  <c r="Q60" i="10"/>
  <c r="O60" i="10"/>
  <c r="N60" i="10"/>
  <c r="M60" i="10"/>
  <c r="L60" i="10"/>
  <c r="K60" i="10"/>
  <c r="H60" i="10"/>
  <c r="G60" i="10"/>
  <c r="F60" i="10"/>
  <c r="E60" i="10"/>
  <c r="D60" i="10"/>
  <c r="C60" i="10"/>
  <c r="W34" i="10"/>
  <c r="U34" i="10"/>
  <c r="T34" i="10"/>
  <c r="S34" i="10"/>
  <c r="O34" i="10"/>
  <c r="M34" i="10"/>
  <c r="L34" i="10"/>
  <c r="K34" i="10"/>
  <c r="H34" i="10"/>
  <c r="G34" i="10"/>
  <c r="F34" i="10"/>
  <c r="E34" i="10"/>
  <c r="D34" i="10"/>
  <c r="C34" i="10"/>
  <c r="W33" i="10"/>
  <c r="V33" i="10"/>
  <c r="U33" i="10"/>
  <c r="T33" i="10"/>
  <c r="S33" i="10"/>
  <c r="O33" i="10"/>
  <c r="N33" i="10"/>
  <c r="M33" i="10"/>
  <c r="L33" i="10"/>
  <c r="K33" i="10"/>
  <c r="H33" i="10"/>
  <c r="G33" i="10"/>
  <c r="F33" i="10"/>
  <c r="E33" i="10"/>
  <c r="D33" i="10"/>
  <c r="C33" i="10"/>
  <c r="E296" i="24"/>
  <c r="E295" i="24"/>
  <c r="F47" i="36"/>
  <c r="G46" i="36"/>
  <c r="F46" i="36"/>
  <c r="G44" i="36"/>
  <c r="F44" i="36"/>
  <c r="F24" i="36"/>
  <c r="G23" i="36"/>
  <c r="F23" i="36"/>
  <c r="F22" i="36"/>
  <c r="G21" i="36"/>
  <c r="F21" i="36"/>
  <c r="L127" i="1"/>
  <c r="K127" i="1"/>
  <c r="J127" i="1"/>
  <c r="I127" i="1"/>
  <c r="H127" i="1"/>
  <c r="G127" i="1"/>
  <c r="F127" i="1"/>
  <c r="L126" i="1"/>
  <c r="K126" i="1"/>
  <c r="J126" i="1"/>
  <c r="I126" i="1"/>
  <c r="H126" i="1"/>
  <c r="G126" i="1"/>
  <c r="F126" i="1"/>
  <c r="L125" i="1"/>
  <c r="K125" i="1"/>
  <c r="J125" i="1"/>
  <c r="I125" i="1"/>
  <c r="H125" i="1"/>
  <c r="G125" i="1"/>
  <c r="F125" i="1"/>
  <c r="L124" i="1"/>
  <c r="K124" i="1"/>
  <c r="J124" i="1"/>
  <c r="I124" i="1"/>
  <c r="H124" i="1"/>
  <c r="G124" i="1"/>
  <c r="F124" i="1"/>
  <c r="M66" i="1"/>
  <c r="L66" i="1"/>
  <c r="K66" i="1"/>
  <c r="J66" i="1"/>
  <c r="I66" i="1"/>
  <c r="H66" i="1"/>
  <c r="G66" i="1"/>
  <c r="F66" i="1"/>
  <c r="M65" i="1"/>
  <c r="L65" i="1"/>
  <c r="K65" i="1"/>
  <c r="J65" i="1"/>
  <c r="I65" i="1"/>
  <c r="H65" i="1"/>
  <c r="G65" i="1"/>
  <c r="F65" i="1"/>
  <c r="M64" i="1"/>
  <c r="L64" i="1"/>
  <c r="K64" i="1"/>
  <c r="J64" i="1"/>
  <c r="I64" i="1"/>
  <c r="H64" i="1"/>
  <c r="G64" i="1"/>
  <c r="F64" i="1"/>
  <c r="M63" i="1"/>
  <c r="L63" i="1"/>
  <c r="K63" i="1"/>
  <c r="J63" i="1"/>
  <c r="I63" i="1"/>
  <c r="H63" i="1"/>
  <c r="G63" i="1"/>
  <c r="F63" i="1"/>
  <c r="M59" i="1"/>
  <c r="L59" i="1"/>
  <c r="K59" i="1"/>
  <c r="J59" i="1"/>
  <c r="I59" i="1"/>
  <c r="H59" i="1"/>
  <c r="G59" i="1"/>
  <c r="F59" i="1"/>
  <c r="L86" i="10" l="1"/>
  <c r="K85" i="10"/>
  <c r="N109" i="10"/>
  <c r="M86" i="10"/>
  <c r="I76" i="10"/>
  <c r="P83" i="10"/>
  <c r="K115" i="10" s="1"/>
  <c r="G129" i="10" s="1"/>
  <c r="P97" i="10"/>
  <c r="L109" i="10"/>
  <c r="L107" i="10"/>
  <c r="L108" i="10" s="1"/>
  <c r="C109" i="10"/>
  <c r="C107" i="10"/>
  <c r="C108" i="10" s="1"/>
  <c r="I97" i="10"/>
  <c r="C111" i="10"/>
  <c r="E123" i="10" s="1"/>
  <c r="P74" i="10"/>
  <c r="I74" i="10"/>
  <c r="D78" i="10"/>
  <c r="D86" i="10" s="1"/>
  <c r="P76" i="10"/>
  <c r="I106" i="10"/>
  <c r="C115" i="10" s="1"/>
  <c r="E129" i="10" s="1"/>
  <c r="I99" i="10"/>
  <c r="C113" i="10" s="1"/>
  <c r="E124" i="10" s="1"/>
  <c r="G109" i="10"/>
  <c r="G107" i="10"/>
  <c r="G108" i="10" s="1"/>
  <c r="E86" i="10"/>
  <c r="E84" i="10"/>
  <c r="E85" i="10" s="1"/>
  <c r="H109" i="10"/>
  <c r="H107" i="10"/>
  <c r="H108" i="10" s="1"/>
  <c r="O86" i="10"/>
  <c r="O84" i="10"/>
  <c r="O85" i="10" s="1"/>
  <c r="G86" i="10"/>
  <c r="G84" i="10"/>
  <c r="G85" i="10" s="1"/>
  <c r="I78" i="10"/>
  <c r="K107" i="10"/>
  <c r="P101" i="10"/>
  <c r="P109" i="10" s="1"/>
  <c r="K109" i="10"/>
  <c r="H84" i="10"/>
  <c r="H85" i="10" s="1"/>
  <c r="H86" i="10"/>
  <c r="J123" i="10"/>
  <c r="I123" i="10"/>
  <c r="H123" i="10"/>
  <c r="K123" i="10"/>
  <c r="O109" i="10"/>
  <c r="O107" i="10"/>
  <c r="O108" i="10" s="1"/>
  <c r="F86" i="10"/>
  <c r="F84" i="10"/>
  <c r="F85" i="10" s="1"/>
  <c r="N78" i="10"/>
  <c r="C84" i="10"/>
  <c r="L84" i="10"/>
  <c r="L85" i="10" s="1"/>
  <c r="F101" i="10"/>
  <c r="I101" i="10" s="1"/>
  <c r="I109" i="10" s="1"/>
  <c r="D107" i="10"/>
  <c r="D108" i="10" s="1"/>
  <c r="M107" i="10"/>
  <c r="M108" i="10" s="1"/>
  <c r="D84" i="10"/>
  <c r="D85" i="10" s="1"/>
  <c r="M84" i="10"/>
  <c r="M85" i="10" s="1"/>
  <c r="K86" i="10"/>
  <c r="E107" i="10"/>
  <c r="E108" i="10" s="1"/>
  <c r="N107" i="10"/>
  <c r="N108" i="10" s="1"/>
  <c r="C86" i="10"/>
  <c r="P99" i="10"/>
  <c r="K112" i="10" l="1"/>
  <c r="G125" i="10" s="1"/>
  <c r="C112" i="10"/>
  <c r="E125" i="10" s="1"/>
  <c r="E132" i="10" s="1"/>
  <c r="K113" i="10"/>
  <c r="G124" i="10" s="1"/>
  <c r="K124" i="10"/>
  <c r="J124" i="10"/>
  <c r="I124" i="10"/>
  <c r="H124" i="10"/>
  <c r="F109" i="10"/>
  <c r="F107" i="10"/>
  <c r="F108" i="10" s="1"/>
  <c r="C114" i="10"/>
  <c r="I86" i="10"/>
  <c r="I84" i="10"/>
  <c r="C85" i="10"/>
  <c r="K108" i="10"/>
  <c r="P107" i="10"/>
  <c r="P108" i="10" s="1"/>
  <c r="N86" i="10"/>
  <c r="N84" i="10"/>
  <c r="P78" i="10"/>
  <c r="K125" i="10" l="1"/>
  <c r="J125" i="10"/>
  <c r="I125" i="10"/>
  <c r="G132" i="10"/>
  <c r="H125" i="10"/>
  <c r="H132" i="10" s="1"/>
  <c r="N85" i="10"/>
  <c r="P84" i="10"/>
  <c r="I107" i="10"/>
  <c r="I108" i="10" s="1"/>
  <c r="E128" i="10"/>
  <c r="E130" i="10" s="1"/>
  <c r="C118" i="10"/>
  <c r="P86" i="10"/>
  <c r="K114" i="10"/>
  <c r="I85" i="10"/>
  <c r="G128" i="10" l="1"/>
  <c r="K118" i="10"/>
  <c r="K116" i="10"/>
  <c r="P85" i="10"/>
  <c r="C116" i="10"/>
  <c r="E126" i="10" l="1"/>
  <c r="E127" i="10" s="1"/>
  <c r="C117" i="10"/>
  <c r="G126" i="10"/>
  <c r="K117" i="10"/>
  <c r="G127" i="10" s="1"/>
  <c r="G130" i="10"/>
  <c r="K128" i="10"/>
  <c r="J128" i="10"/>
  <c r="I128" i="10"/>
  <c r="H128" i="10"/>
  <c r="K127" i="10" l="1"/>
  <c r="J127" i="10"/>
  <c r="I127" i="10"/>
  <c r="H127" i="10"/>
  <c r="H126" i="10"/>
  <c r="K126" i="10"/>
  <c r="J126" i="10"/>
  <c r="I126"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Valentina Potapovienė</author>
  </authors>
  <commentList>
    <comment ref="K59" authorId="0" shapeId="0" xr:uid="{00000000-0006-0000-2E00-000001000000}">
      <text>
        <r>
          <rPr>
            <b/>
            <sz val="9"/>
            <color indexed="81"/>
            <rFont val="Tahoma"/>
            <family val="2"/>
            <charset val="186"/>
          </rPr>
          <t>Valentina Potapovienė:</t>
        </r>
        <r>
          <rPr>
            <sz val="9"/>
            <color indexed="81"/>
            <rFont val="Tahoma"/>
            <family val="2"/>
            <charset val="186"/>
          </rPr>
          <t xml:space="preserve">
persedimas į tr. Nr.15 08:10 į KLP</t>
        </r>
      </text>
    </comment>
    <comment ref="S59" authorId="0" shapeId="0" xr:uid="{00000000-0006-0000-2E00-000002000000}">
      <text>
        <r>
          <rPr>
            <b/>
            <sz val="9"/>
            <color indexed="81"/>
            <rFont val="Tahoma"/>
            <family val="2"/>
            <charset val="186"/>
          </rPr>
          <t>Valentina Potapovienė:</t>
        </r>
        <r>
          <rPr>
            <sz val="9"/>
            <color indexed="81"/>
            <rFont val="Tahoma"/>
            <family val="2"/>
            <charset val="186"/>
          </rPr>
          <t xml:space="preserve">
persedimas į tr. Nr.15 08:10 į KLP</t>
        </r>
      </text>
    </comment>
    <comment ref="W59" authorId="0" shapeId="0" xr:uid="{00000000-0006-0000-2E00-000003000000}">
      <text>
        <r>
          <rPr>
            <b/>
            <sz val="9"/>
            <color indexed="81"/>
            <rFont val="Tahoma"/>
            <family val="2"/>
            <charset val="186"/>
          </rPr>
          <t>Valentina Potapovienė:</t>
        </r>
        <r>
          <rPr>
            <sz val="9"/>
            <color indexed="81"/>
            <rFont val="Tahoma"/>
            <family val="2"/>
            <charset val="186"/>
          </rPr>
          <t xml:space="preserve">
persedimas į tr. Nr.15 08:10 į KLP</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Valentina Potapovienė</author>
    <author>Author</author>
  </authors>
  <commentList>
    <comment ref="F12" authorId="0" shapeId="0" xr:uid="{00000000-0006-0000-2F00-000001000000}">
      <text>
        <r>
          <rPr>
            <b/>
            <sz val="9"/>
            <color indexed="81"/>
            <rFont val="Tahoma"/>
            <family val="2"/>
            <charset val="186"/>
          </rPr>
          <t>Valentina Potapovienė:</t>
        </r>
        <r>
          <rPr>
            <sz val="9"/>
            <color indexed="81"/>
            <rFont val="Tahoma"/>
            <family val="2"/>
            <charset val="186"/>
          </rPr>
          <t xml:space="preserve">
persedimas į tr. Nr.15 08:10 į KLP</t>
        </r>
      </text>
    </comment>
    <comment ref="K12" authorId="1" shapeId="0" xr:uid="{00000000-0006-0000-2F00-000002000000}">
      <text>
        <r>
          <rPr>
            <b/>
            <sz val="9"/>
            <color indexed="81"/>
            <rFont val="Tahoma"/>
            <family val="2"/>
            <charset val="186"/>
          </rPr>
          <t>Author:</t>
        </r>
        <r>
          <rPr>
            <sz val="9"/>
            <color indexed="81"/>
            <rFont val="Tahoma"/>
            <family val="2"/>
            <charset val="186"/>
          </rPr>
          <t xml:space="preserve">
Persėdimas iš tr. 21 Vln-Klp 14:23 val. ir iš tr. 20 KLP-VLN 14:34</t>
        </r>
      </text>
    </comment>
    <comment ref="I17" authorId="1" shapeId="0" xr:uid="{00000000-0006-0000-2F00-000003000000}">
      <text>
        <r>
          <rPr>
            <b/>
            <sz val="9"/>
            <color indexed="81"/>
            <rFont val="Tahoma"/>
            <family val="2"/>
            <charset val="186"/>
          </rPr>
          <t>Author:</t>
        </r>
        <r>
          <rPr>
            <sz val="9"/>
            <color indexed="81"/>
            <rFont val="Tahoma"/>
            <family val="2"/>
            <charset val="186"/>
          </rPr>
          <t xml:space="preserve">
persedimas į tr. 781 į KLP 13:10 ir į tr. Nr. 780 į VLN 13:18. Persedimas į tr. Šiauliai-Ryga 13:30</t>
        </r>
      </text>
    </comment>
    <comment ref="N17" authorId="0" shapeId="0" xr:uid="{00000000-0006-0000-2F00-000004000000}">
      <text>
        <r>
          <rPr>
            <b/>
            <sz val="9"/>
            <color indexed="81"/>
            <rFont val="Tahoma"/>
            <family val="2"/>
            <charset val="186"/>
          </rPr>
          <t>Valentina Potapovienė:</t>
        </r>
        <r>
          <rPr>
            <sz val="9"/>
            <color indexed="81"/>
            <rFont val="Tahoma"/>
            <family val="2"/>
            <charset val="186"/>
          </rPr>
          <t xml:space="preserve">
persed.  Į tr. Nr. 19 20:56 į KLP ir į tr. Nr. 22 21:07 į Vln</t>
        </r>
      </text>
    </comment>
  </commentList>
</comments>
</file>

<file path=xl/sharedStrings.xml><?xml version="1.0" encoding="utf-8"?>
<sst xmlns="http://schemas.openxmlformats.org/spreadsheetml/2006/main" count="7931" uniqueCount="1476">
  <si>
    <t>2020-2021 metų keleivinių traukinių eismo</t>
  </si>
  <si>
    <t>TVARKARAŠTIS</t>
  </si>
  <si>
    <t>GALIOJA NUO 2020-12-13 iki 2021-12-11</t>
  </si>
  <si>
    <t>Maršrutų žemėlapis</t>
  </si>
  <si>
    <t>Trumpinių paaiškinimai</t>
  </si>
  <si>
    <t>Laiko palyginimo lentelė</t>
  </si>
  <si>
    <t>Vietiniai traukiniai</t>
  </si>
  <si>
    <t>Vilnius–Šiauliai–Klaipėda</t>
  </si>
  <si>
    <t>Klaipėda–Šiauliai–Vilnius</t>
  </si>
  <si>
    <t>Tarptautiniai traukiniai</t>
  </si>
  <si>
    <t>Kaliningrad–Vilnius–Moskva</t>
  </si>
  <si>
    <t>Moskva-Vilnius-Kaliningrad</t>
  </si>
  <si>
    <t>Kaliningrad–Adler</t>
  </si>
  <si>
    <t>Adler-Kaliningrad</t>
  </si>
  <si>
    <t>Kaliningrad–Čeliabinsk</t>
  </si>
  <si>
    <t>Čeliabinsk-Kaliningrad</t>
  </si>
  <si>
    <t>Kaliningrad–Sankt Peterburg</t>
  </si>
  <si>
    <t>Sankt Peterburg–Kaliningrad</t>
  </si>
  <si>
    <t>Kiev–Minsk–Vilnius–Riga</t>
  </si>
  <si>
    <t>Riga-Vilnius-Minsk-Kiev</t>
  </si>
  <si>
    <t>Turimų maršrutų žemėlapis</t>
  </si>
  <si>
    <r>
      <t>VILNIUS-ŠIAULIAI-KLAIPĖDA</t>
    </r>
    <r>
      <rPr>
        <b/>
        <i/>
        <u/>
        <sz val="18"/>
        <color rgb="FFFF0000"/>
        <rFont val="Calibri"/>
        <family val="2"/>
        <scheme val="minor"/>
      </rPr>
      <t>(Galioja nuo 2020-12-13 iki 2020-12-20)</t>
    </r>
  </si>
  <si>
    <t>Atstumas, km</t>
  </si>
  <si>
    <t>Tarpstočių km</t>
  </si>
  <si>
    <t>Stočių ir stotelių kodas</t>
  </si>
  <si>
    <t>Traukinių Nr</t>
  </si>
  <si>
    <t>Nr. 13</t>
  </si>
  <si>
    <t>Nr.15</t>
  </si>
  <si>
    <t>Nr.785</t>
  </si>
  <si>
    <t>Nr.781</t>
  </si>
  <si>
    <t>Nr.17</t>
  </si>
  <si>
    <t>Nr.787</t>
  </si>
  <si>
    <t>Nr.783</t>
  </si>
  <si>
    <t>Nr.19</t>
  </si>
  <si>
    <t>Kursavimo dažnis</t>
  </si>
  <si>
    <t>K</t>
  </si>
  <si>
    <t>6(X)</t>
  </si>
  <si>
    <t>5(X)</t>
  </si>
  <si>
    <t>Vagonų skaičius</t>
  </si>
  <si>
    <t>Klasė</t>
  </si>
  <si>
    <t>Stotys</t>
  </si>
  <si>
    <t>Vilnius-Klaipėda</t>
  </si>
  <si>
    <t>Vilnius kel.</t>
  </si>
  <si>
    <t>–</t>
  </si>
  <si>
    <t>Vilnius prek.</t>
  </si>
  <si>
    <t>Paneriai</t>
  </si>
  <si>
    <t>Lentvaris</t>
  </si>
  <si>
    <t>Vievis</t>
  </si>
  <si>
    <t>Žasliai</t>
  </si>
  <si>
    <t>66,7/0</t>
  </si>
  <si>
    <t>Kaišiadorys</t>
  </si>
  <si>
    <t>07:38-07:39</t>
  </si>
  <si>
    <t>12:38-12:39</t>
  </si>
  <si>
    <t>19:19-19:20</t>
  </si>
  <si>
    <t>Livintai</t>
  </si>
  <si>
    <t>0/89,9</t>
  </si>
  <si>
    <t>Gaižiūnai</t>
  </si>
  <si>
    <t>Jonava</t>
  </si>
  <si>
    <t>07:08-07:09</t>
  </si>
  <si>
    <t>08:05-08:06</t>
  </si>
  <si>
    <t>13:06-13:07</t>
  </si>
  <si>
    <t>19:47-19:48</t>
  </si>
  <si>
    <t>Žeimiai</t>
  </si>
  <si>
    <t>Lukšiai</t>
  </si>
  <si>
    <t>Šilainiai</t>
  </si>
  <si>
    <t>Kėdainiai</t>
  </si>
  <si>
    <t>08:28-08:29</t>
  </si>
  <si>
    <t>13:28-13:29</t>
  </si>
  <si>
    <t>20:09-20:10</t>
  </si>
  <si>
    <t>Dotnuva</t>
  </si>
  <si>
    <t>Gudžiūnai</t>
  </si>
  <si>
    <t>Baisogala</t>
  </si>
  <si>
    <t>Gimbogala</t>
  </si>
  <si>
    <t>187/5,5</t>
  </si>
  <si>
    <t>Linkaičių kelynas</t>
  </si>
  <si>
    <t>Radviliškis</t>
  </si>
  <si>
    <t>09:09-09:10</t>
  </si>
  <si>
    <t>14:09-14:10</t>
  </si>
  <si>
    <t>20:50-20:51</t>
  </si>
  <si>
    <t>Šilėnai</t>
  </si>
  <si>
    <t>Zokniai</t>
  </si>
  <si>
    <t xml:space="preserve">Šiauliai </t>
  </si>
  <si>
    <t>08:20-08:23</t>
  </si>
  <si>
    <t>09:25-09:28</t>
  </si>
  <si>
    <t>12:58-13:01</t>
  </si>
  <si>
    <t>14:26-14:29</t>
  </si>
  <si>
    <t>19:08-19:11</t>
  </si>
  <si>
    <t>21:07-21:10</t>
  </si>
  <si>
    <t>Kužiai</t>
  </si>
  <si>
    <t>Pavenčiai</t>
  </si>
  <si>
    <t>BP 248</t>
  </si>
  <si>
    <t>Raudėnai</t>
  </si>
  <si>
    <t>Tryškiai</t>
  </si>
  <si>
    <t>Dūseikiai</t>
  </si>
  <si>
    <t>BP 278</t>
  </si>
  <si>
    <t>Telšiai</t>
  </si>
  <si>
    <t>09:07-09:08</t>
  </si>
  <si>
    <t>10:12-10:13</t>
  </si>
  <si>
    <t>15:13-15:14</t>
  </si>
  <si>
    <t>19:52-19:53</t>
  </si>
  <si>
    <t>21:54-21:55</t>
  </si>
  <si>
    <t>Lieplaukė</t>
  </si>
  <si>
    <t>Tarvainiai</t>
  </si>
  <si>
    <t>Plungė</t>
  </si>
  <si>
    <t>10:32-10:33</t>
  </si>
  <si>
    <t>15:33-15:34</t>
  </si>
  <si>
    <t>22:14-22:15</t>
  </si>
  <si>
    <t>Šateikiai</t>
  </si>
  <si>
    <t>Kūlupėnai</t>
  </si>
  <si>
    <t>BP 344</t>
  </si>
  <si>
    <t>Kretinga</t>
  </si>
  <si>
    <t>10:59-11:00</t>
  </si>
  <si>
    <t>11:57-11:58</t>
  </si>
  <si>
    <t>16:00-16:01</t>
  </si>
  <si>
    <t>19:49-19:50</t>
  </si>
  <si>
    <t>22:41-22:42</t>
  </si>
  <si>
    <t>Iešmas Nr. 1/3</t>
  </si>
  <si>
    <t>Kretingalė</t>
  </si>
  <si>
    <t>Kalotė</t>
  </si>
  <si>
    <t>Giruliai</t>
  </si>
  <si>
    <t>Pauostis</t>
  </si>
  <si>
    <t xml:space="preserve">Klaipėda </t>
  </si>
  <si>
    <t>Traukinio apsisukimo laikas</t>
  </si>
  <si>
    <t>Parišimas su traukiniu Nr.</t>
  </si>
  <si>
    <t>20-(1-4,6,7); 782-5</t>
  </si>
  <si>
    <t>Sustojimų sk.</t>
  </si>
  <si>
    <t>Sustojimų laikas</t>
  </si>
  <si>
    <t>Maršrutinis laikas, val.</t>
  </si>
  <si>
    <t>Maršrutinis greitis, km/h</t>
  </si>
  <si>
    <t>Techninis laikas, val.</t>
  </si>
  <si>
    <t>Techninis greitis, km/h</t>
  </si>
  <si>
    <r>
      <t xml:space="preserve">Pastabos. </t>
    </r>
    <r>
      <rPr>
        <b/>
        <sz val="12"/>
        <color rgb="FF000000"/>
        <rFont val="Times New Roman"/>
        <family val="1"/>
      </rPr>
      <t>X</t>
    </r>
    <r>
      <rPr>
        <sz val="12"/>
        <color rgb="FF000000"/>
        <rFont val="Times New Roman"/>
        <family val="1"/>
      </rPr>
      <t xml:space="preserve">–Nr. </t>
    </r>
    <r>
      <rPr>
        <b/>
        <sz val="12"/>
        <color rgb="FF000000"/>
        <rFont val="Times New Roman"/>
        <family val="1"/>
      </rPr>
      <t xml:space="preserve">787 </t>
    </r>
    <r>
      <rPr>
        <sz val="12"/>
        <color rgb="FF000000"/>
        <rFont val="Times New Roman"/>
        <family val="1"/>
      </rPr>
      <t xml:space="preserve"> važiuoja  nuo 2021-06-04 iki 2021-08-27 (imtinai) penktadieniais. </t>
    </r>
    <r>
      <rPr>
        <sz val="12"/>
        <rFont val="Times New Roman"/>
        <family val="1"/>
      </rPr>
      <t>Papildomai važiuos 2020-12-23; 2020-12-31; 2021-06-23</t>
    </r>
    <r>
      <rPr>
        <b/>
        <sz val="12"/>
        <rFont val="Times New Roman"/>
        <family val="1"/>
      </rPr>
      <t>.</t>
    </r>
  </si>
  <si>
    <r>
      <t xml:space="preserve">                   X</t>
    </r>
    <r>
      <rPr>
        <sz val="12"/>
        <rFont val="Times New Roman"/>
        <family val="1"/>
      </rPr>
      <t xml:space="preserve">–Nr. </t>
    </r>
    <r>
      <rPr>
        <b/>
        <sz val="12"/>
        <rFont val="Times New Roman"/>
        <family val="1"/>
      </rPr>
      <t>785</t>
    </r>
    <r>
      <rPr>
        <sz val="12"/>
        <rFont val="Times New Roman"/>
        <family val="1"/>
      </rPr>
      <t xml:space="preserve"> važiuoja  nuo 2021-06-05 iki 2021-08-28 (imtinai) šeštadieniais.</t>
    </r>
    <r>
      <rPr>
        <b/>
        <sz val="12"/>
        <rFont val="Times New Roman"/>
        <family val="1"/>
      </rPr>
      <t xml:space="preserve"> </t>
    </r>
    <r>
      <rPr>
        <sz val="12"/>
        <rFont val="Times New Roman"/>
        <family val="1"/>
      </rPr>
      <t xml:space="preserve">Papildomai važiuos 2020-12-24; 2021-04-03; 2021-06-24. </t>
    </r>
  </si>
  <si>
    <r>
      <t xml:space="preserve">KLAIPĖDA-ŠIAULIAI-VILNIUS </t>
    </r>
    <r>
      <rPr>
        <b/>
        <i/>
        <u/>
        <sz val="18"/>
        <color rgb="FFFF0000"/>
        <rFont val="Calibri"/>
        <family val="2"/>
        <scheme val="minor"/>
      </rPr>
      <t>(Galioja nuo 2020-12-13 iki 2020-12-20)</t>
    </r>
  </si>
  <si>
    <t>Nr.14</t>
  </si>
  <si>
    <t>Nr.16</t>
  </si>
  <si>
    <t>Nr.780</t>
  </si>
  <si>
    <t>Nr.18</t>
  </si>
  <si>
    <t>Nr.782</t>
  </si>
  <si>
    <t>Nr.20</t>
  </si>
  <si>
    <t>Nr.784</t>
  </si>
  <si>
    <t xml:space="preserve"> </t>
  </si>
  <si>
    <t>7(X)</t>
  </si>
  <si>
    <t>Klaipėda-Vilnius</t>
  </si>
  <si>
    <t>06:50-06:51</t>
  </si>
  <si>
    <t>12:51-12:52</t>
  </si>
  <si>
    <t>18:16-18:17</t>
  </si>
  <si>
    <t>19:12-19:13</t>
  </si>
  <si>
    <t>06:09-06:10</t>
  </si>
  <si>
    <t>07:17-07:18</t>
  </si>
  <si>
    <t>13:18-13:19</t>
  </si>
  <si>
    <t>18:46-18:47</t>
  </si>
  <si>
    <t>06:29-06:30</t>
  </si>
  <si>
    <t>07:37-07:38</t>
  </si>
  <si>
    <t>13:38-13:39</t>
  </si>
  <si>
    <t>19:08-19:09</t>
  </si>
  <si>
    <t>BP278</t>
  </si>
  <si>
    <t>07:15-07:18</t>
  </si>
  <si>
    <t>08:23-08:26</t>
  </si>
  <si>
    <t>13:02-13:05</t>
  </si>
  <si>
    <t>18:37-18:40</t>
  </si>
  <si>
    <t>19:56-19:59</t>
  </si>
  <si>
    <t>08:43-08:44</t>
  </si>
  <si>
    <t>14:46-14:47</t>
  </si>
  <si>
    <t>20:16-20:17</t>
  </si>
  <si>
    <t>08:13-08:14</t>
  </si>
  <si>
    <t>09:24-09:25</t>
  </si>
  <si>
    <t>15:28-15:29</t>
  </si>
  <si>
    <t>20:57-20:58</t>
  </si>
  <si>
    <t>08:35-08:36</t>
  </si>
  <si>
    <t>09:47-09:48</t>
  </si>
  <si>
    <t>15:50-15:51</t>
  </si>
  <si>
    <t>21:20-21:21</t>
  </si>
  <si>
    <t>10:17-10:18</t>
  </si>
  <si>
    <t>16:18-16:19</t>
  </si>
  <si>
    <t>21:48-21:49</t>
  </si>
  <si>
    <t>Panerai</t>
  </si>
  <si>
    <r>
      <t xml:space="preserve">Pastaba. </t>
    </r>
    <r>
      <rPr>
        <b/>
        <sz val="12"/>
        <color rgb="FF000000"/>
        <rFont val="Times New Roman"/>
        <family val="1"/>
      </rPr>
      <t>X</t>
    </r>
    <r>
      <rPr>
        <sz val="12"/>
        <color rgb="FF000000"/>
        <rFont val="Times New Roman"/>
        <family val="1"/>
      </rPr>
      <t xml:space="preserve">–Nr. </t>
    </r>
    <r>
      <rPr>
        <b/>
        <sz val="12"/>
        <color rgb="FF000000"/>
        <rFont val="Times New Roman"/>
        <family val="1"/>
      </rPr>
      <t>784</t>
    </r>
    <r>
      <rPr>
        <sz val="12"/>
        <color rgb="FF000000"/>
        <rFont val="Times New Roman"/>
        <family val="1"/>
      </rPr>
      <t xml:space="preserve"> važiuoja  nuo 2021-06-06 iki 2021-08-29 (imtinai) sekmadieniais.  Papildomai važiuos 2020-12-27; 2021-01-03; 2021-04-05.</t>
    </r>
  </si>
  <si>
    <r>
      <t>VILNIUS-ŠIAULIAI-KLAIPĖDA</t>
    </r>
    <r>
      <rPr>
        <b/>
        <i/>
        <u/>
        <sz val="18"/>
        <color rgb="FFFF0000"/>
        <rFont val="Calibri"/>
        <family val="2"/>
        <scheme val="minor"/>
      </rPr>
      <t>(Galioja nuo 2020-12-21 iki 2021-01-03)</t>
    </r>
  </si>
  <si>
    <t>atšauktas</t>
  </si>
  <si>
    <r>
      <t xml:space="preserve">            </t>
    </r>
    <r>
      <rPr>
        <b/>
        <sz val="12"/>
        <rFont val="Times New Roman"/>
        <family val="1"/>
      </rPr>
      <t>X</t>
    </r>
    <r>
      <rPr>
        <sz val="12"/>
        <rFont val="Times New Roman"/>
        <family val="1"/>
      </rPr>
      <t>–Nr.</t>
    </r>
    <r>
      <rPr>
        <b/>
        <sz val="12"/>
        <rFont val="Times New Roman"/>
        <family val="1"/>
      </rPr>
      <t xml:space="preserve">13 </t>
    </r>
    <r>
      <rPr>
        <sz val="12"/>
        <rFont val="Times New Roman"/>
        <family val="1"/>
      </rPr>
      <t>važiuoja atskiru nurodymu.</t>
    </r>
  </si>
  <si>
    <r>
      <t xml:space="preserve">KLAIPĖDA-ŠIAULIAI-VILNIUS </t>
    </r>
    <r>
      <rPr>
        <b/>
        <i/>
        <u/>
        <sz val="18"/>
        <color rgb="FFFF0000"/>
        <rFont val="Calibri"/>
        <family val="2"/>
        <scheme val="minor"/>
      </rPr>
      <t>(Galioja nuo 2020-12-21 iki 2021-01-03)</t>
    </r>
  </si>
  <si>
    <r>
      <t xml:space="preserve">Pastabos. </t>
    </r>
    <r>
      <rPr>
        <b/>
        <sz val="12"/>
        <color rgb="FF000000"/>
        <rFont val="Times New Roman"/>
        <family val="1"/>
      </rPr>
      <t>X</t>
    </r>
    <r>
      <rPr>
        <sz val="12"/>
        <color rgb="FF000000"/>
        <rFont val="Times New Roman"/>
        <family val="1"/>
      </rPr>
      <t xml:space="preserve">–Nr. </t>
    </r>
    <r>
      <rPr>
        <b/>
        <sz val="12"/>
        <color rgb="FF000000"/>
        <rFont val="Times New Roman"/>
        <family val="1"/>
      </rPr>
      <t>784</t>
    </r>
    <r>
      <rPr>
        <sz val="12"/>
        <color rgb="FF000000"/>
        <rFont val="Times New Roman"/>
        <family val="1"/>
      </rPr>
      <t xml:space="preserve"> važiuoja  nuo 2021-06-06 iki 2021-08-29 (imtinai) sekmadieniais.  Papildomai važiuos 2020-12-27; 2021-01-03; 2021-04-05.</t>
    </r>
  </si>
  <si>
    <r>
      <t xml:space="preserve"> </t>
    </r>
    <r>
      <rPr>
        <b/>
        <sz val="12"/>
        <rFont val="Times New Roman"/>
        <family val="1"/>
      </rPr>
      <t>X</t>
    </r>
    <r>
      <rPr>
        <sz val="12"/>
        <rFont val="Times New Roman"/>
        <family val="1"/>
      </rPr>
      <t>–Nr.</t>
    </r>
    <r>
      <rPr>
        <b/>
        <sz val="12"/>
        <rFont val="Times New Roman"/>
        <family val="1"/>
      </rPr>
      <t xml:space="preserve">14 </t>
    </r>
    <r>
      <rPr>
        <sz val="12"/>
        <rFont val="Times New Roman"/>
        <family val="1"/>
      </rPr>
      <t>važiuoja atskiru nurodymu.</t>
    </r>
  </si>
  <si>
    <r>
      <t>VILNIUS-ŠIAULIAI-KLAIPĖDA</t>
    </r>
    <r>
      <rPr>
        <b/>
        <i/>
        <u/>
        <sz val="18"/>
        <color rgb="FFFF0000"/>
        <rFont val="Calibri"/>
        <family val="2"/>
        <scheme val="minor"/>
      </rPr>
      <t>(Galioja nuo 2021-01-04 iki 2021-02-04)</t>
    </r>
  </si>
  <si>
    <r>
      <t xml:space="preserve"> </t>
    </r>
    <r>
      <rPr>
        <b/>
        <sz val="12"/>
        <rFont val="Times New Roman"/>
        <family val="1"/>
      </rPr>
      <t>X</t>
    </r>
    <r>
      <rPr>
        <sz val="12"/>
        <rFont val="Times New Roman"/>
        <family val="1"/>
      </rPr>
      <t>–Nr.</t>
    </r>
    <r>
      <rPr>
        <b/>
        <sz val="12"/>
        <rFont val="Times New Roman"/>
        <family val="1"/>
      </rPr>
      <t xml:space="preserve">13, 781,783 </t>
    </r>
    <r>
      <rPr>
        <sz val="12"/>
        <rFont val="Times New Roman"/>
        <family val="1"/>
      </rPr>
      <t>važiuoja atskiru nurodymu.</t>
    </r>
  </si>
  <si>
    <r>
      <t xml:space="preserve">KLAIPĖDA-ŠIAULIAI-VILNIUS </t>
    </r>
    <r>
      <rPr>
        <b/>
        <i/>
        <u/>
        <sz val="18"/>
        <color rgb="FFFF0000"/>
        <rFont val="Calibri"/>
        <family val="2"/>
        <scheme val="minor"/>
      </rPr>
      <t>(Galioja nuo 2021-01-04 iki 2021-02-05)</t>
    </r>
  </si>
  <si>
    <t>atšauktas nuo 2021-01-05</t>
  </si>
  <si>
    <r>
      <t xml:space="preserve"> </t>
    </r>
    <r>
      <rPr>
        <b/>
        <sz val="12"/>
        <rFont val="Times New Roman"/>
        <family val="1"/>
      </rPr>
      <t>X</t>
    </r>
    <r>
      <rPr>
        <sz val="12"/>
        <rFont val="Times New Roman"/>
        <family val="1"/>
      </rPr>
      <t>–Nr.</t>
    </r>
    <r>
      <rPr>
        <b/>
        <sz val="12"/>
        <rFont val="Times New Roman"/>
        <family val="1"/>
      </rPr>
      <t xml:space="preserve">14, 780, 782 </t>
    </r>
    <r>
      <rPr>
        <sz val="12"/>
        <rFont val="Times New Roman"/>
        <family val="1"/>
      </rPr>
      <t>važiuoja atskiru nurodymu.</t>
    </r>
  </si>
  <si>
    <r>
      <t>VILNIUS-ŠIAULIAI-KLAIPĖDA</t>
    </r>
    <r>
      <rPr>
        <b/>
        <i/>
        <u/>
        <sz val="18"/>
        <color rgb="FFFF0000"/>
        <rFont val="Calibri"/>
        <family val="2"/>
        <scheme val="minor"/>
      </rPr>
      <t>(Galioja nuo 2021-02-05)</t>
    </r>
  </si>
  <si>
    <t>atstatytas</t>
  </si>
  <si>
    <r>
      <rPr>
        <b/>
        <sz val="12"/>
        <rFont val="Times New Roman"/>
        <family val="1"/>
      </rPr>
      <t>X</t>
    </r>
    <r>
      <rPr>
        <sz val="12"/>
        <rFont val="Times New Roman"/>
        <family val="1"/>
      </rPr>
      <t>–Nr.</t>
    </r>
    <r>
      <rPr>
        <b/>
        <sz val="12"/>
        <rFont val="Times New Roman"/>
        <family val="1"/>
      </rPr>
      <t xml:space="preserve">13, 781 </t>
    </r>
    <r>
      <rPr>
        <sz val="12"/>
        <rFont val="Times New Roman"/>
        <family val="1"/>
      </rPr>
      <t>važiuoja atskiru nurodymu.</t>
    </r>
  </si>
  <si>
    <r>
      <t xml:space="preserve">KLAIPĖDA-ŠIAULIAI-VILNIUS </t>
    </r>
    <r>
      <rPr>
        <b/>
        <i/>
        <u/>
        <sz val="18"/>
        <color rgb="FFFF0000"/>
        <rFont val="Calibri"/>
        <family val="2"/>
        <scheme val="minor"/>
      </rPr>
      <t>(Galioja nuo 2021-02-06)</t>
    </r>
  </si>
  <si>
    <r>
      <rPr>
        <b/>
        <sz val="12"/>
        <rFont val="Times New Roman"/>
        <family val="1"/>
      </rPr>
      <t>X</t>
    </r>
    <r>
      <rPr>
        <sz val="12"/>
        <rFont val="Times New Roman"/>
        <family val="1"/>
      </rPr>
      <t>–Nr.</t>
    </r>
    <r>
      <rPr>
        <b/>
        <sz val="12"/>
        <rFont val="Times New Roman"/>
        <family val="1"/>
      </rPr>
      <t xml:space="preserve">14, 782 </t>
    </r>
    <r>
      <rPr>
        <sz val="12"/>
        <rFont val="Times New Roman"/>
        <family val="1"/>
      </rPr>
      <t>važiuoja atskiru nurodymu.</t>
    </r>
  </si>
  <si>
    <t>KLAIPĖDA-KRETINGA</t>
  </si>
  <si>
    <t>D 606 (X)</t>
  </si>
  <si>
    <t>D 608 (X)</t>
  </si>
  <si>
    <t>Traukinio maršrutas</t>
  </si>
  <si>
    <t>Klaipėda-Kretinga</t>
  </si>
  <si>
    <t>6:17-18</t>
  </si>
  <si>
    <t>16:42-43</t>
  </si>
  <si>
    <t>6:22-23</t>
  </si>
  <si>
    <t>16:47-48</t>
  </si>
  <si>
    <t>6:29-30</t>
  </si>
  <si>
    <t>16:54-55</t>
  </si>
  <si>
    <t>Bajorai</t>
  </si>
  <si>
    <t>6:35-36</t>
  </si>
  <si>
    <t>17:00-01</t>
  </si>
  <si>
    <t>D 607</t>
  </si>
  <si>
    <t>D 609</t>
  </si>
  <si>
    <r>
      <t>Pastaba. Tr. Nr</t>
    </r>
    <r>
      <rPr>
        <b/>
        <sz val="11"/>
        <color theme="1"/>
        <rFont val="Calibri"/>
        <family val="2"/>
        <scheme val="minor"/>
      </rPr>
      <t xml:space="preserve">. 606, 608 </t>
    </r>
    <r>
      <rPr>
        <sz val="11"/>
        <color theme="1"/>
        <rFont val="Calibri"/>
        <family val="2"/>
        <scheme val="minor"/>
      </rPr>
      <t>važiuoja atskiru nurodymu.</t>
    </r>
  </si>
  <si>
    <t xml:space="preserve">KRETINGA-KLAIPĖDA </t>
  </si>
  <si>
    <t>D 607 (X)</t>
  </si>
  <si>
    <t>D 609 (X)</t>
  </si>
  <si>
    <t>Kretinga-Klaipėda</t>
  </si>
  <si>
    <t>7:17-18</t>
  </si>
  <si>
    <t>17:32-33</t>
  </si>
  <si>
    <t>7:23-24</t>
  </si>
  <si>
    <t>17:38-39</t>
  </si>
  <si>
    <t>7:30-31</t>
  </si>
  <si>
    <t>17:45-46</t>
  </si>
  <si>
    <t>7:35-36</t>
  </si>
  <si>
    <t>17:50-51</t>
  </si>
  <si>
    <r>
      <t>Pastaba. Tr. Nr</t>
    </r>
    <r>
      <rPr>
        <b/>
        <sz val="11"/>
        <color theme="1"/>
        <rFont val="Calibri"/>
        <family val="2"/>
        <scheme val="minor"/>
      </rPr>
      <t xml:space="preserve">. 607, 609 </t>
    </r>
    <r>
      <rPr>
        <sz val="11"/>
        <color theme="1"/>
        <rFont val="Calibri"/>
        <family val="2"/>
        <scheme val="minor"/>
      </rPr>
      <t>važiuoja atskiru nurodymu.</t>
    </r>
  </si>
  <si>
    <r>
      <t xml:space="preserve">KALININGRADAS-MASKVA </t>
    </r>
    <r>
      <rPr>
        <b/>
        <i/>
        <u/>
        <sz val="18"/>
        <color rgb="FFFF0000"/>
        <rFont val="Calibri"/>
        <family val="2"/>
        <scheme val="minor"/>
      </rPr>
      <t>(Galioja nuo 2020-12-13 iki 2020-12-20)</t>
    </r>
  </si>
  <si>
    <t xml:space="preserve">Traukiniai Nr. 148/147, 220/219- Važiuos atskiru nurodymu </t>
  </si>
  <si>
    <t>Stočių kodas</t>
  </si>
  <si>
    <t>G 30 Ч</t>
  </si>
  <si>
    <t>G 148 Ч (X)</t>
  </si>
  <si>
    <t>G 220 (X)</t>
  </si>
  <si>
    <t>X</t>
  </si>
  <si>
    <t>Kaliningradas-Maskva</t>
  </si>
  <si>
    <t>KALININGRADO GELEŽINKELIAI</t>
  </si>
  <si>
    <t xml:space="preserve"> Kaliningrad pass.</t>
  </si>
  <si>
    <t xml:space="preserve"> 14:03</t>
  </si>
  <si>
    <t>Gvardeisk</t>
  </si>
  <si>
    <t>17:36-17:38</t>
  </si>
  <si>
    <t>10:54-10:56</t>
  </si>
  <si>
    <t>Znamensk</t>
  </si>
  <si>
    <t>Černiachovsk</t>
  </si>
  <si>
    <t>15:00-15:05</t>
  </si>
  <si>
    <t>18:14-18:18</t>
  </si>
  <si>
    <t>11:29-11:32</t>
  </si>
  <si>
    <t>Gusev</t>
  </si>
  <si>
    <t>18:40-18:42</t>
  </si>
  <si>
    <t>11:51-11:53</t>
  </si>
  <si>
    <t xml:space="preserve">Nesterov  </t>
  </si>
  <si>
    <t>19:04-19:06</t>
  </si>
  <si>
    <t>12:15-12:17</t>
  </si>
  <si>
    <r>
      <t xml:space="preserve">Černyševskoje </t>
    </r>
    <r>
      <rPr>
        <sz val="10"/>
        <color theme="1"/>
        <rFont val="Webdings"/>
        <family val="1"/>
        <charset val="2"/>
      </rPr>
      <t>H</t>
    </r>
  </si>
  <si>
    <t>15:47-16:27</t>
  </si>
  <si>
    <t>19:18-19:58</t>
  </si>
  <si>
    <t>12:27-13:07</t>
  </si>
  <si>
    <t>LIETUVOS GELEŽINKELIAI</t>
  </si>
  <si>
    <t>0020242</t>
  </si>
  <si>
    <t>Pasienis</t>
  </si>
  <si>
    <r>
      <t xml:space="preserve">Kybartai   </t>
    </r>
    <r>
      <rPr>
        <b/>
        <sz val="10"/>
        <color theme="1"/>
        <rFont val="Webdings"/>
        <family val="1"/>
        <charset val="2"/>
      </rPr>
      <t>H</t>
    </r>
  </si>
  <si>
    <t>15:33-16:33</t>
  </si>
  <si>
    <t>19:04-20:04</t>
  </si>
  <si>
    <t>12:13-13:13</t>
  </si>
  <si>
    <t>Vilkaviškis</t>
  </si>
  <si>
    <t>Pilviškiai</t>
  </si>
  <si>
    <t>Kazlų Rūda</t>
  </si>
  <si>
    <t>Mauručiai</t>
  </si>
  <si>
    <t>Jiesia</t>
  </si>
  <si>
    <t>Rokai</t>
  </si>
  <si>
    <t>Kaunas</t>
  </si>
  <si>
    <t>Kaunas iešmas 1/3</t>
  </si>
  <si>
    <t>Palemonas</t>
  </si>
  <si>
    <t>Pravieniškės</t>
  </si>
  <si>
    <t>Vilnius pr.</t>
  </si>
  <si>
    <t>18:51-19:01</t>
  </si>
  <si>
    <t>22:24-22:29</t>
  </si>
  <si>
    <t>15:38-15:43</t>
  </si>
  <si>
    <t>Naujoji Vilnia</t>
  </si>
  <si>
    <t>Kyviškės</t>
  </si>
  <si>
    <r>
      <t xml:space="preserve">Kena    </t>
    </r>
    <r>
      <rPr>
        <b/>
        <sz val="10"/>
        <color theme="1"/>
        <rFont val="Webdings"/>
        <family val="1"/>
        <charset val="2"/>
      </rPr>
      <t>H</t>
    </r>
  </si>
  <si>
    <t>19:32-20:32</t>
  </si>
  <si>
    <t>22:59-23:59</t>
  </si>
  <si>
    <t>16:14-17:14</t>
  </si>
  <si>
    <t>0024213</t>
  </si>
  <si>
    <t>BALTARUSIJOS GELEŽINKELIAI</t>
  </si>
  <si>
    <t>Gudagai (STYK)</t>
  </si>
  <si>
    <r>
      <t>Gudagai</t>
    </r>
    <r>
      <rPr>
        <sz val="10"/>
        <color theme="1"/>
        <rFont val="Times New Roman"/>
        <family val="1"/>
      </rPr>
      <t xml:space="preserve">  </t>
    </r>
    <r>
      <rPr>
        <sz val="10"/>
        <color theme="1"/>
        <rFont val="Webdings"/>
        <family val="1"/>
        <charset val="2"/>
      </rPr>
      <t>H</t>
    </r>
  </si>
  <si>
    <t>21:47-22:27</t>
  </si>
  <si>
    <t>01:18-01:58</t>
  </si>
  <si>
    <t>18:33-19:13</t>
  </si>
  <si>
    <t>Ašmiany</t>
  </si>
  <si>
    <t>Soly</t>
  </si>
  <si>
    <t>Smargon</t>
  </si>
  <si>
    <t>02:25-02:27</t>
  </si>
  <si>
    <t>19:41-19:43</t>
  </si>
  <si>
    <t>Maladzečna</t>
  </si>
  <si>
    <t>23:18-23:20</t>
  </si>
  <si>
    <t>02:55-02:57</t>
  </si>
  <si>
    <t>20:10-20:13</t>
  </si>
  <si>
    <t>Dubravy</t>
  </si>
  <si>
    <t>Ratomka</t>
  </si>
  <si>
    <t>Ždanovičy</t>
  </si>
  <si>
    <t>Minsk pass.</t>
  </si>
  <si>
    <t>00:23-00:37</t>
  </si>
  <si>
    <t>04:00-04:22</t>
  </si>
  <si>
    <t>21:32-21:55</t>
  </si>
  <si>
    <t>Smolevičy</t>
  </si>
  <si>
    <t>Krasnaja Znamia</t>
  </si>
  <si>
    <t>22:40-22:52**</t>
  </si>
  <si>
    <t>Žodino</t>
  </si>
  <si>
    <t>Barysov</t>
  </si>
  <si>
    <t>05:39-05:42</t>
  </si>
  <si>
    <t>23:16-23:19</t>
  </si>
  <si>
    <t>Novosady</t>
  </si>
  <si>
    <t>Toločyn</t>
  </si>
  <si>
    <t>Orša centr.</t>
  </si>
  <si>
    <t>02:55-03:21</t>
  </si>
  <si>
    <t>07:37-07:55</t>
  </si>
  <si>
    <t>01:03-01:20</t>
  </si>
  <si>
    <t>0021201</t>
  </si>
  <si>
    <t>08:27-08:39**</t>
  </si>
  <si>
    <t>MASKVOS GELEŽINKELIAI</t>
  </si>
  <si>
    <t>Krasnoje (SAIPS)</t>
  </si>
  <si>
    <t>Krasnoje</t>
  </si>
  <si>
    <t>Smolensk centr.</t>
  </si>
  <si>
    <t>04:31-04:36</t>
  </si>
  <si>
    <t>09:45-10:00</t>
  </si>
  <si>
    <t>Jarcevo</t>
  </si>
  <si>
    <t>Safonovo</t>
  </si>
  <si>
    <t>11:31-11:33</t>
  </si>
  <si>
    <t>Duravo</t>
  </si>
  <si>
    <t>Izdeškovo</t>
  </si>
  <si>
    <t>Semlevo</t>
  </si>
  <si>
    <t>Viazma</t>
  </si>
  <si>
    <t>06:18-06:21</t>
  </si>
  <si>
    <t>12:27-12:53</t>
  </si>
  <si>
    <t>Meščerskaja</t>
  </si>
  <si>
    <t>Gagarin</t>
  </si>
  <si>
    <t>06:54-06:56</t>
  </si>
  <si>
    <t>13:36-13:38</t>
  </si>
  <si>
    <t>Možaisk</t>
  </si>
  <si>
    <t>Dorochovo</t>
  </si>
  <si>
    <t xml:space="preserve"> Moskva Bel. </t>
  </si>
  <si>
    <t xml:space="preserve"> 08:53</t>
  </si>
  <si>
    <r>
      <t xml:space="preserve">Pastaba ** </t>
    </r>
    <r>
      <rPr>
        <sz val="10"/>
        <color theme="1"/>
        <rFont val="Times New Roman"/>
        <family val="1"/>
      </rPr>
      <t>–</t>
    </r>
    <r>
      <rPr>
        <i/>
        <sz val="10"/>
        <color theme="1"/>
        <rFont val="Times New Roman"/>
        <family val="1"/>
      </rPr>
      <t xml:space="preserve">  techninis sustojimas.</t>
    </r>
  </si>
  <si>
    <r>
      <t xml:space="preserve">           </t>
    </r>
    <r>
      <rPr>
        <b/>
        <sz val="11"/>
        <rFont val="Times New Roman"/>
        <family val="1"/>
      </rPr>
      <t xml:space="preserve"> X</t>
    </r>
    <r>
      <rPr>
        <sz val="11"/>
        <rFont val="Times New Roman"/>
        <family val="1"/>
      </rPr>
      <t>–Nr.</t>
    </r>
    <r>
      <rPr>
        <b/>
        <sz val="11"/>
        <rFont val="Times New Roman"/>
        <family val="1"/>
      </rPr>
      <t>148, 220</t>
    </r>
    <r>
      <rPr>
        <sz val="11"/>
        <rFont val="Times New Roman"/>
        <family val="1"/>
      </rPr>
      <t xml:space="preserve"> važiuoja atskiru nurodymu.</t>
    </r>
  </si>
  <si>
    <r>
      <t xml:space="preserve">MASKVA-KALININGRADAS </t>
    </r>
    <r>
      <rPr>
        <b/>
        <i/>
        <u/>
        <sz val="18"/>
        <color rgb="FFFF0000"/>
        <rFont val="Calibri"/>
        <family val="2"/>
        <scheme val="minor"/>
      </rPr>
      <t>(Galioja nuo 2020-12-13 iki 2020-12-20)</t>
    </r>
  </si>
  <si>
    <t>G 29 Ч</t>
  </si>
  <si>
    <t>G 147 Ч (X)</t>
  </si>
  <si>
    <t>G 219 (X)</t>
  </si>
  <si>
    <t>Maskva-Kaliningradas</t>
  </si>
  <si>
    <t>22:17-22:19</t>
  </si>
  <si>
    <t>22:55-22:58</t>
  </si>
  <si>
    <t>01:57-02:23</t>
  </si>
  <si>
    <t>03:10-03:11</t>
  </si>
  <si>
    <t>00:38-00:43</t>
  </si>
  <si>
    <t>04:22-04:27</t>
  </si>
  <si>
    <t>01:54-02:22</t>
  </si>
  <si>
    <t>05:44-06:01</t>
  </si>
  <si>
    <t>00:02-00:19</t>
  </si>
  <si>
    <t>01:38-01:40</t>
  </si>
  <si>
    <t>04:41-04:55</t>
  </si>
  <si>
    <t>08:30-08:52</t>
  </si>
  <si>
    <t>02:34-02:57</t>
  </si>
  <si>
    <t>05:56-05:58</t>
  </si>
  <si>
    <t>09:56-09:58</t>
  </si>
  <si>
    <t>04:00-04:02</t>
  </si>
  <si>
    <t>06:24-06:26</t>
  </si>
  <si>
    <t>10:25-10:26</t>
  </si>
  <si>
    <t>04:30-04:32</t>
  </si>
  <si>
    <t>06:52-07:32</t>
  </si>
  <si>
    <t>10:53-11:33</t>
  </si>
  <si>
    <t>05:00-05:40</t>
  </si>
  <si>
    <t>06:51-07:51</t>
  </si>
  <si>
    <t>10:51-11:45</t>
  </si>
  <si>
    <t>04:58-05:58</t>
  </si>
  <si>
    <t>08:23-08:33</t>
  </si>
  <si>
    <t>12:14-12:19</t>
  </si>
  <si>
    <t>06:30-06:35</t>
  </si>
  <si>
    <t>10:56-11:56</t>
  </si>
  <si>
    <t>14:31-15:20</t>
  </si>
  <si>
    <t>08:59-09:59</t>
  </si>
  <si>
    <t>13:02-13:42</t>
  </si>
  <si>
    <t>16:26-17:06</t>
  </si>
  <si>
    <t>11:05-11:45</t>
  </si>
  <si>
    <t>17:21-17:23</t>
  </si>
  <si>
    <t>12:00-12:02</t>
  </si>
  <si>
    <t>17:49-17:51</t>
  </si>
  <si>
    <t>12:26-12:28</t>
  </si>
  <si>
    <t>14:33-14:38</t>
  </si>
  <si>
    <t>18:11-18:15</t>
  </si>
  <si>
    <t>12:49-12:53</t>
  </si>
  <si>
    <t>18:54-18:56</t>
  </si>
  <si>
    <t>13:33-13:35</t>
  </si>
  <si>
    <t>Pastaba.</t>
  </si>
  <si>
    <r>
      <rPr>
        <b/>
        <sz val="11"/>
        <rFont val="Times New Roman"/>
        <family val="1"/>
      </rPr>
      <t xml:space="preserve"> X</t>
    </r>
    <r>
      <rPr>
        <sz val="11"/>
        <rFont val="Times New Roman"/>
        <family val="1"/>
      </rPr>
      <t>–Nr.</t>
    </r>
    <r>
      <rPr>
        <b/>
        <sz val="11"/>
        <rFont val="Times New Roman"/>
        <family val="1"/>
      </rPr>
      <t>147, 219</t>
    </r>
    <r>
      <rPr>
        <sz val="11"/>
        <rFont val="Times New Roman"/>
        <family val="1"/>
      </rPr>
      <t xml:space="preserve"> važiuoja atskiru nurodymu.</t>
    </r>
  </si>
  <si>
    <r>
      <t xml:space="preserve">KALININGRADAS-MASKVA </t>
    </r>
    <r>
      <rPr>
        <b/>
        <i/>
        <u/>
        <sz val="18"/>
        <color rgb="FFFF0000"/>
        <rFont val="Calibri"/>
        <family val="2"/>
        <scheme val="minor"/>
      </rPr>
      <t>(Galioja nuo  2020-12-21 iki 2021-03-27)</t>
    </r>
  </si>
  <si>
    <r>
      <t xml:space="preserve">MASKVA-KALININGRADAS </t>
    </r>
    <r>
      <rPr>
        <b/>
        <i/>
        <u/>
        <sz val="18"/>
        <color rgb="FFFF0000"/>
        <rFont val="Calibri"/>
        <family val="2"/>
        <scheme val="minor"/>
      </rPr>
      <t>(Galioja nuo  2020-12-21 iki 2021-03-27)</t>
    </r>
  </si>
  <si>
    <r>
      <t xml:space="preserve">KALININGRADAS-MASKVA </t>
    </r>
    <r>
      <rPr>
        <b/>
        <i/>
        <u/>
        <sz val="18"/>
        <color rgb="FFFF0000"/>
        <rFont val="Calibri"/>
        <family val="2"/>
        <scheme val="minor"/>
      </rPr>
      <t>(Galioja nuo  2021-03-28)</t>
    </r>
  </si>
  <si>
    <t>16:33-17:33</t>
  </si>
  <si>
    <t>20:04-21:04</t>
  </si>
  <si>
    <t>13:13-14:13</t>
  </si>
  <si>
    <t>19:51-20:01</t>
  </si>
  <si>
    <t>23:24-23:29</t>
  </si>
  <si>
    <t>16:38-16:43</t>
  </si>
  <si>
    <t>20:32-21:32</t>
  </si>
  <si>
    <t>23:59-0:59</t>
  </si>
  <si>
    <t>17:14-18:14</t>
  </si>
  <si>
    <r>
      <t xml:space="preserve">MASKVA-KALININGRADAS </t>
    </r>
    <r>
      <rPr>
        <b/>
        <i/>
        <u/>
        <sz val="18"/>
        <color rgb="FFFF0000"/>
        <rFont val="Calibri"/>
        <family val="2"/>
        <scheme val="minor"/>
      </rPr>
      <t>(Galioja nuo  2021-03-28)</t>
    </r>
  </si>
  <si>
    <t>07:51-08:51</t>
  </si>
  <si>
    <t>11:51-12:45</t>
  </si>
  <si>
    <t>05:58-06:58</t>
  </si>
  <si>
    <t>09:23-09:33</t>
  </si>
  <si>
    <t>13:14-13:19</t>
  </si>
  <si>
    <t>07:30-07:35</t>
  </si>
  <si>
    <t>11:56-12:56</t>
  </si>
  <si>
    <t>15:31-16:20</t>
  </si>
  <si>
    <t>09:59-10:59</t>
  </si>
  <si>
    <t>TRAUKINIO NR.30/29   SCHEMA</t>
  </si>
  <si>
    <t>Traukiniai važiuoja kasdien. Iš Kaliningrado ir Maskvos 2020 m. gruodžio 31 d.-nevažiuos.</t>
  </si>
  <si>
    <t>Vagonų numeracija:</t>
  </si>
  <si>
    <t>Iš Kaliningrado nuo traukinio priekio, iš Maskvos nuo traukinio galo.</t>
  </si>
  <si>
    <t>Vagonai</t>
  </si>
  <si>
    <t>Maršrutas ir priklausomybė</t>
  </si>
  <si>
    <t>Vietų skaičius ir paskirstymas</t>
  </si>
  <si>
    <t>Periodiškumas</t>
  </si>
  <si>
    <t>Nr.</t>
  </si>
  <si>
    <t>Tipas</t>
  </si>
  <si>
    <t>M</t>
  </si>
  <si>
    <r>
      <t>Kaliningrad-Moskva RŽD (</t>
    </r>
    <r>
      <rPr>
        <b/>
        <sz val="11"/>
        <color theme="1"/>
        <rFont val="Calibri"/>
        <family val="2"/>
        <scheme val="minor"/>
      </rPr>
      <t>KLG</t>
    </r>
    <r>
      <rPr>
        <sz val="11"/>
        <color theme="1"/>
        <rFont val="Calibri"/>
        <family val="2"/>
        <charset val="186"/>
        <scheme val="minor"/>
      </rPr>
      <t xml:space="preserve">) </t>
    </r>
  </si>
  <si>
    <t>12</t>
  </si>
  <si>
    <t>Važiuoja atskiru nurodymu</t>
  </si>
  <si>
    <t>36</t>
  </si>
  <si>
    <t>Kr</t>
  </si>
  <si>
    <r>
      <rPr>
        <sz val="11"/>
        <color theme="1"/>
        <rFont val="Calibri"/>
        <family val="2"/>
        <scheme val="minor"/>
      </rPr>
      <t>6</t>
    </r>
    <r>
      <rPr>
        <b/>
        <sz val="11"/>
        <color theme="1"/>
        <rFont val="Calibri"/>
        <family val="2"/>
        <scheme val="minor"/>
      </rPr>
      <t>/20</t>
    </r>
  </si>
  <si>
    <r>
      <rPr>
        <b/>
        <sz val="11"/>
        <color theme="1"/>
        <rFont val="Calibri"/>
        <family val="2"/>
        <scheme val="minor"/>
      </rPr>
      <t>1-4</t>
    </r>
    <r>
      <rPr>
        <sz val="11"/>
        <color theme="1"/>
        <rFont val="Calibri"/>
        <family val="2"/>
        <scheme val="minor"/>
      </rPr>
      <t xml:space="preserve"> tarnybinės</t>
    </r>
  </si>
  <si>
    <r>
      <rPr>
        <b/>
        <sz val="11"/>
        <color theme="1"/>
        <rFont val="Calibri"/>
        <family val="2"/>
        <scheme val="minor"/>
      </rPr>
      <t>5-8</t>
    </r>
    <r>
      <rPr>
        <sz val="11"/>
        <color theme="1"/>
        <rFont val="Calibri"/>
        <family val="2"/>
        <scheme val="minor"/>
      </rPr>
      <t xml:space="preserve"> WR personalui</t>
    </r>
  </si>
  <si>
    <r>
      <rPr>
        <b/>
        <sz val="11"/>
        <color theme="1"/>
        <rFont val="Calibri"/>
        <family val="2"/>
        <scheme val="minor"/>
      </rPr>
      <t>13-20</t>
    </r>
    <r>
      <rPr>
        <sz val="11"/>
        <color theme="1"/>
        <rFont val="Calibri"/>
        <family val="2"/>
        <scheme val="minor"/>
      </rPr>
      <t xml:space="preserve"> LR konsulinei grupei</t>
    </r>
  </si>
  <si>
    <r>
      <t xml:space="preserve">21-24 </t>
    </r>
    <r>
      <rPr>
        <sz val="11"/>
        <color theme="1"/>
        <rFont val="Calibri"/>
        <family val="2"/>
        <scheme val="minor"/>
      </rPr>
      <t>policijai</t>
    </r>
  </si>
  <si>
    <r>
      <rPr>
        <b/>
        <sz val="10"/>
        <color theme="1"/>
        <rFont val="Calibri Light"/>
        <family val="2"/>
        <scheme val="major"/>
      </rPr>
      <t>25-26-</t>
    </r>
    <r>
      <rPr>
        <b/>
        <sz val="10"/>
        <color theme="1"/>
        <rFont val="Webdings"/>
        <family val="1"/>
        <charset val="2"/>
      </rPr>
      <t xml:space="preserve">    é </t>
    </r>
  </si>
  <si>
    <t>WR</t>
  </si>
  <si>
    <t>-</t>
  </si>
  <si>
    <t>P</t>
  </si>
  <si>
    <t>Bv</t>
  </si>
  <si>
    <r>
      <t>Kaliningrad-Moskva(RŽD)</t>
    </r>
    <r>
      <rPr>
        <b/>
        <sz val="11"/>
        <color theme="1"/>
        <rFont val="Calibri"/>
        <family val="2"/>
        <scheme val="minor"/>
      </rPr>
      <t xml:space="preserve"> (TRANSKARGO)</t>
    </r>
  </si>
  <si>
    <t>Post</t>
  </si>
  <si>
    <r>
      <t>Moskva-Kaliningrad(RŽD)</t>
    </r>
    <r>
      <rPr>
        <b/>
        <sz val="11"/>
        <color theme="1"/>
        <rFont val="Calibri"/>
        <family val="2"/>
        <scheme val="minor"/>
      </rPr>
      <t xml:space="preserve"> (MOSK.)</t>
    </r>
  </si>
  <si>
    <t>Kasdien</t>
  </si>
  <si>
    <r>
      <t>TRAUKINIO NR.148/147   SCHEMA</t>
    </r>
    <r>
      <rPr>
        <b/>
        <i/>
        <u/>
        <sz val="18"/>
        <color rgb="FFFF0000"/>
        <rFont val="Calibri"/>
        <family val="2"/>
        <scheme val="minor"/>
      </rPr>
      <t xml:space="preserve"> ( VAŽIUOS ATSKIRU NURODYMU)</t>
    </r>
  </si>
  <si>
    <t>Traukiniai važiuoja:</t>
  </si>
  <si>
    <r>
      <t xml:space="preserve"> -iš Kaliningrado –   </t>
    </r>
    <r>
      <rPr>
        <sz val="11"/>
        <color theme="1"/>
        <rFont val="Times New Roman"/>
        <family val="1"/>
      </rPr>
      <t>nuo 2020 m.</t>
    </r>
    <r>
      <rPr>
        <b/>
        <sz val="11"/>
        <color theme="1"/>
        <rFont val="Times New Roman"/>
        <family val="1"/>
      </rPr>
      <t xml:space="preserve"> </t>
    </r>
    <r>
      <rPr>
        <sz val="11"/>
        <color theme="1"/>
        <rFont val="Times New Roman"/>
        <family val="1"/>
      </rPr>
      <t xml:space="preserve"> gruodžio 13 d. iki gruodžio 27 d.,- sekmadieniais, pirmadieniais, ketvirtadieniais, 2020 m. gruodžio 29 d., nuo 2020 m. gruodžio 31 d. iki naujo eismo grafiko įvedimo - sekmadieniais, pirmadieniais, ketvirtadieniais.</t>
    </r>
  </si>
  <si>
    <r>
      <t>–</t>
    </r>
    <r>
      <rPr>
        <b/>
        <sz val="10"/>
        <color theme="1"/>
        <rFont val="Times New Roman"/>
        <family val="1"/>
      </rPr>
      <t xml:space="preserve"> iš Maskvos </t>
    </r>
    <r>
      <rPr>
        <sz val="12"/>
        <color theme="1"/>
        <rFont val="Times New Roman"/>
        <family val="1"/>
      </rPr>
      <t>–</t>
    </r>
    <r>
      <rPr>
        <sz val="10"/>
        <color theme="1"/>
        <rFont val="Times New Roman"/>
        <family val="1"/>
      </rPr>
      <t xml:space="preserve"> </t>
    </r>
  </si>
  <si>
    <t>nuo 2020 m.  gruodžio 14 d.,  iki gruodžio 28 d.,- pirmadieniais, antradieniais, penktadieniais, 2020 m. gruodžio 30 d., nuo 2021 m. sausio 1 d. iki naujo eismo grafiko įvedimo - pirmadieniais, antradieniais, penktadieniais.</t>
  </si>
  <si>
    <t xml:space="preserve">  Vilnių pravažiuos ir į Kaliningradą atvyks nuo  2020 m. gruodžio 15 d.,  iki gruodžio 29 d.-antradieniais, trečiadieniais, šeštadieniais, 2020 m. gruodžio 31 d., nuo 2021 m. sausio 2 d., iki naujo eismo grafiko įvedimo - antradieniais, trečiadieniais, šeštadieniais.</t>
  </si>
  <si>
    <t xml:space="preserve">K </t>
  </si>
  <si>
    <t>10/16</t>
  </si>
  <si>
    <r>
      <rPr>
        <b/>
        <sz val="11"/>
        <color theme="1"/>
        <rFont val="Calibri"/>
        <family val="2"/>
        <scheme val="minor"/>
      </rPr>
      <t>5-12</t>
    </r>
    <r>
      <rPr>
        <sz val="11"/>
        <color theme="1"/>
        <rFont val="Calibri"/>
        <family val="2"/>
        <scheme val="minor"/>
      </rPr>
      <t xml:space="preserve"> parduodamos keleiviams</t>
    </r>
  </si>
  <si>
    <r>
      <t>Moskva-Kaliningrad(RŽD)</t>
    </r>
    <r>
      <rPr>
        <b/>
        <sz val="11"/>
        <color theme="1"/>
        <rFont val="Calibri"/>
        <family val="2"/>
        <scheme val="minor"/>
      </rPr>
      <t xml:space="preserve"> (RUSIJOS PAŠTAS)</t>
    </r>
  </si>
  <si>
    <r>
      <t xml:space="preserve">TRAUKINIO NR.220/219   SCHEMA </t>
    </r>
    <r>
      <rPr>
        <b/>
        <i/>
        <u/>
        <sz val="18"/>
        <color rgb="FFFF0000"/>
        <rFont val="Calibri"/>
        <family val="2"/>
        <scheme val="minor"/>
      </rPr>
      <t>( VAŽIUOS ATSKIRU NURODYMU)</t>
    </r>
  </si>
  <si>
    <r>
      <t xml:space="preserve"> -iš Kaliningrado –  </t>
    </r>
    <r>
      <rPr>
        <sz val="11"/>
        <color theme="1"/>
        <rFont val="Times New Roman"/>
        <family val="1"/>
      </rPr>
      <t xml:space="preserve">2020 m. </t>
    </r>
    <r>
      <rPr>
        <strike/>
        <sz val="11"/>
        <color theme="1"/>
        <rFont val="Times New Roman"/>
        <family val="1"/>
      </rPr>
      <t>gruodžio 29 d., 2021 m. sausio 7 d., balandžio 29 d</t>
    </r>
    <r>
      <rPr>
        <sz val="11"/>
        <color theme="1"/>
        <rFont val="Times New Roman"/>
        <family val="1"/>
      </rPr>
      <t>., gegužės 10 d.</t>
    </r>
  </si>
  <si>
    <t>2020 m. gruodžio 30 d., 2021 m. sausio 8 d., balandžio 30 d., gegužės 11 d.</t>
  </si>
  <si>
    <r>
      <t xml:space="preserve">  Vilnių pravažiuos ir į Kaliningradą atvyks </t>
    </r>
    <r>
      <rPr>
        <strike/>
        <sz val="11"/>
        <color theme="1"/>
        <rFont val="Times New Roman"/>
        <family val="1"/>
      </rPr>
      <t>2020 m. gruodžio 31 d., 2021 m. sausio 9 d.,</t>
    </r>
    <r>
      <rPr>
        <sz val="11"/>
        <color theme="1"/>
        <rFont val="Times New Roman"/>
        <family val="1"/>
      </rPr>
      <t xml:space="preserve"> gegužės </t>
    </r>
    <r>
      <rPr>
        <strike/>
        <sz val="11"/>
        <color theme="1"/>
        <rFont val="Times New Roman"/>
        <family val="1"/>
      </rPr>
      <t>1</t>
    </r>
    <r>
      <rPr>
        <sz val="11"/>
        <color theme="1"/>
        <rFont val="Times New Roman"/>
        <family val="1"/>
      </rPr>
      <t>, 12 d.</t>
    </r>
  </si>
  <si>
    <t>Tr 220 2021-04-29 ir 2021-05-10-atsisakyta viešosios geležinkelių infrastruktūros pajėgumų</t>
  </si>
  <si>
    <t>Tr 219 2021-05-01 ir 2021-05-12-atsisakyta viešosios geležinkelių infrastruktūros pajėgumų</t>
  </si>
  <si>
    <r>
      <t xml:space="preserve">KALININGRADAS-ADLERIS </t>
    </r>
    <r>
      <rPr>
        <b/>
        <i/>
        <u/>
        <sz val="18"/>
        <color rgb="FFFF0000"/>
        <rFont val="Calibri"/>
        <family val="2"/>
        <scheme val="minor"/>
      </rPr>
      <t>(Galioja nuo 2020-12-13 iki 2020-12-20)</t>
    </r>
  </si>
  <si>
    <t>360 Ч</t>
  </si>
  <si>
    <t>Kaliningradas-Adleris</t>
  </si>
  <si>
    <t>19:40-19:42</t>
  </si>
  <si>
    <t>20:18-20:22</t>
  </si>
  <si>
    <t>20:43-20:45</t>
  </si>
  <si>
    <t>21:07-21:09</t>
  </si>
  <si>
    <t>21:21-22:01</t>
  </si>
  <si>
    <t>21:07-22:07</t>
  </si>
  <si>
    <t>00:26-00:31</t>
  </si>
  <si>
    <t>01:03-02:03</t>
  </si>
  <si>
    <t>03:22-04:02</t>
  </si>
  <si>
    <t>04:26-04:28</t>
  </si>
  <si>
    <t>04:55-04:57</t>
  </si>
  <si>
    <t>06:05-06:33</t>
  </si>
  <si>
    <t>07:07-07:23**</t>
  </si>
  <si>
    <t>07:56-07:58</t>
  </si>
  <si>
    <t>09:22-09:48</t>
  </si>
  <si>
    <t>11:08-11:43</t>
  </si>
  <si>
    <t>Rebcevo</t>
  </si>
  <si>
    <t>12:23-12:24</t>
  </si>
  <si>
    <t>Počinok</t>
  </si>
  <si>
    <t>12:50-12:52</t>
  </si>
  <si>
    <t>Engelgardtovska</t>
  </si>
  <si>
    <t>Stodolišče</t>
  </si>
  <si>
    <t>Kozlovka</t>
  </si>
  <si>
    <t>Roslavl 1</t>
  </si>
  <si>
    <t>13:41-13:54</t>
  </si>
  <si>
    <t>Lipovskaja</t>
  </si>
  <si>
    <t>Sečinskaja</t>
  </si>
  <si>
    <t>Dubrovka</t>
  </si>
  <si>
    <t>14:35-14:41</t>
  </si>
  <si>
    <t>Žukovka</t>
  </si>
  <si>
    <t>15:02-15:07</t>
  </si>
  <si>
    <t>Trosna</t>
  </si>
  <si>
    <t>Ordžonikidzegrad</t>
  </si>
  <si>
    <r>
      <t xml:space="preserve">Briansk Orlovskij </t>
    </r>
    <r>
      <rPr>
        <sz val="10"/>
        <rFont val="Webdings"/>
        <family val="1"/>
        <charset val="2"/>
      </rPr>
      <t>H</t>
    </r>
  </si>
  <si>
    <t>16:00-16:49</t>
  </si>
  <si>
    <t>Briansk Lgovskij</t>
  </si>
  <si>
    <t>Navlia</t>
  </si>
  <si>
    <t>17:42-17:44</t>
  </si>
  <si>
    <t>Pogriebi</t>
  </si>
  <si>
    <t>Brasovo</t>
  </si>
  <si>
    <t>Komariči</t>
  </si>
  <si>
    <t>18:42-18:44</t>
  </si>
  <si>
    <t>Dmitriev Lg.</t>
  </si>
  <si>
    <t>19:28-19:30</t>
  </si>
  <si>
    <t>Sakovninka</t>
  </si>
  <si>
    <t>Konyševka</t>
  </si>
  <si>
    <t>Šerekino</t>
  </si>
  <si>
    <t>20:27-20:35**</t>
  </si>
  <si>
    <t xml:space="preserve"> Lgov 1 Kievskij </t>
  </si>
  <si>
    <t>20:49-21:09</t>
  </si>
  <si>
    <t>Blochino</t>
  </si>
  <si>
    <t>Lukaševka</t>
  </si>
  <si>
    <t>Kurčatov</t>
  </si>
  <si>
    <t>21:42-21:44</t>
  </si>
  <si>
    <t>Djakonovo</t>
  </si>
  <si>
    <t>Kursk</t>
  </si>
  <si>
    <t>22:34-23:05</t>
  </si>
  <si>
    <t>Kšen</t>
  </si>
  <si>
    <t>PIETRYČIŲ GELEŽINKELIAI</t>
  </si>
  <si>
    <t>Kastornaja Kur.</t>
  </si>
  <si>
    <t>01:40-01:50</t>
  </si>
  <si>
    <t>Kurbatovo</t>
  </si>
  <si>
    <t xml:space="preserve"> Voronež 1 </t>
  </si>
  <si>
    <t>03:23-04:10</t>
  </si>
  <si>
    <t>Otrožka</t>
  </si>
  <si>
    <t>Maslovka</t>
  </si>
  <si>
    <t>04:45-05:18**</t>
  </si>
  <si>
    <t>Liski</t>
  </si>
  <si>
    <t>06:32-07:32</t>
  </si>
  <si>
    <t>Rossoš</t>
  </si>
  <si>
    <t>09:18-09:33</t>
  </si>
  <si>
    <t>Žuravka</t>
  </si>
  <si>
    <t>ŠIAURĖS KAUKAZO GELEŽINKELIAI</t>
  </si>
  <si>
    <t>Kuteinikovo</t>
  </si>
  <si>
    <t>11:37-11:39</t>
  </si>
  <si>
    <t>Millerovo</t>
  </si>
  <si>
    <t>12:29-12:31</t>
  </si>
  <si>
    <t>Glubokaja</t>
  </si>
  <si>
    <t>Pogorelovo</t>
  </si>
  <si>
    <t>Kamenskaja</t>
  </si>
  <si>
    <t>13:48-13:50</t>
  </si>
  <si>
    <t>Lichaja</t>
  </si>
  <si>
    <t>14:15-14:29</t>
  </si>
  <si>
    <t>Zverevo</t>
  </si>
  <si>
    <t>14:55-14:57</t>
  </si>
  <si>
    <t>Sulin</t>
  </si>
  <si>
    <t>15:20-15:22</t>
  </si>
  <si>
    <t>Šachtnaja</t>
  </si>
  <si>
    <t>15:58-16:00</t>
  </si>
  <si>
    <t>Persianovka</t>
  </si>
  <si>
    <t>Novočerkask</t>
  </si>
  <si>
    <t>16:41-16:43</t>
  </si>
  <si>
    <t>Kiziterinka</t>
  </si>
  <si>
    <t>Zoologičeskij Sad.</t>
  </si>
  <si>
    <t>17:32-17:36**</t>
  </si>
  <si>
    <t>Chapri (Skoba)</t>
  </si>
  <si>
    <t>Pervomaiskaja</t>
  </si>
  <si>
    <t>18:17-18:50</t>
  </si>
  <si>
    <t>BP 19 km.</t>
  </si>
  <si>
    <t>7 km.</t>
  </si>
  <si>
    <t>Starominskaja–T. 2</t>
  </si>
  <si>
    <t>20:14-20:16</t>
  </si>
  <si>
    <t>Kanevskaja</t>
  </si>
  <si>
    <t>20:56-20:58</t>
  </si>
  <si>
    <t>Briuchoveckaja</t>
  </si>
  <si>
    <t>21:29-21:31</t>
  </si>
  <si>
    <t>Timaševskaja–Obch.</t>
  </si>
  <si>
    <t>Vedmidivka</t>
  </si>
  <si>
    <t>Vitaminnij</t>
  </si>
  <si>
    <t>22:33-22:37**</t>
  </si>
  <si>
    <t>Krasnodar 2</t>
  </si>
  <si>
    <t>Krasnodar 1</t>
  </si>
  <si>
    <t>23:01-23:28</t>
  </si>
  <si>
    <t>Kuban</t>
  </si>
  <si>
    <t>Enem 1</t>
  </si>
  <si>
    <t>Enem 2</t>
  </si>
  <si>
    <t>Šendžej</t>
  </si>
  <si>
    <t>00:02-00:17**</t>
  </si>
  <si>
    <t>Pšekups</t>
  </si>
  <si>
    <t>00:31-00:39**</t>
  </si>
  <si>
    <t>Saratovskaja</t>
  </si>
  <si>
    <t>00:52-01:05**</t>
  </si>
  <si>
    <t>Goriačij Kliuč</t>
  </si>
  <si>
    <t>01:17-02:02</t>
  </si>
  <si>
    <t>Dolina Očiarovanija</t>
  </si>
  <si>
    <t>Fanagorijskaja</t>
  </si>
  <si>
    <t>Afapostik</t>
  </si>
  <si>
    <t>Činary</t>
  </si>
  <si>
    <t>Čilipsi</t>
  </si>
  <si>
    <t>Krivenkovskaja</t>
  </si>
  <si>
    <t>Grečeskij</t>
  </si>
  <si>
    <t>Tuapse</t>
  </si>
  <si>
    <t>03:28-03:40</t>
  </si>
  <si>
    <t>Šepsi</t>
  </si>
  <si>
    <t>Vodopadnij</t>
  </si>
  <si>
    <t>Lazarevskaja</t>
  </si>
  <si>
    <t>04:20-04:24</t>
  </si>
  <si>
    <t>Čemitokvadže</t>
  </si>
  <si>
    <t>Jakarnaja Ščel</t>
  </si>
  <si>
    <t>Loo</t>
  </si>
  <si>
    <t>05:06-05:28</t>
  </si>
  <si>
    <t>Dagomis</t>
  </si>
  <si>
    <t>Sočy</t>
  </si>
  <si>
    <t>05:54-06:00</t>
  </si>
  <si>
    <t>Macesta</t>
  </si>
  <si>
    <t>Chosta</t>
  </si>
  <si>
    <t>06:19-06:21</t>
  </si>
  <si>
    <t xml:space="preserve"> Adler </t>
  </si>
  <si>
    <t>Sustojimų laikas, min</t>
  </si>
  <si>
    <r>
      <t xml:space="preserve">ADLERIS-KALININGRADAS </t>
    </r>
    <r>
      <rPr>
        <b/>
        <i/>
        <u/>
        <sz val="18"/>
        <color rgb="FFFF0000"/>
        <rFont val="Calibri"/>
        <family val="2"/>
        <scheme val="minor"/>
      </rPr>
      <t>(Galioja nuo 2020-12-13 iki 2020-12-20)</t>
    </r>
  </si>
  <si>
    <t>359 С</t>
  </si>
  <si>
    <t>Adleris-Kaliningradas</t>
  </si>
  <si>
    <t>20:51-20:53</t>
  </si>
  <si>
    <t>21:12-21:18</t>
  </si>
  <si>
    <t>21:43-21:49</t>
  </si>
  <si>
    <t>22:01-22:18**</t>
  </si>
  <si>
    <t>22:47-22:55</t>
  </si>
  <si>
    <t>23:36-23:48</t>
  </si>
  <si>
    <t>00:50-01:21**</t>
  </si>
  <si>
    <t>01:39-01:42**</t>
  </si>
  <si>
    <t>02:00-02:50</t>
  </si>
  <si>
    <t>03:28-03:33**</t>
  </si>
  <si>
    <t>03:58-04:32</t>
  </si>
  <si>
    <t>04:48-05:52**</t>
  </si>
  <si>
    <t>06:43-06:52**</t>
  </si>
  <si>
    <t>07:12-07:14</t>
  </si>
  <si>
    <t>07:45-07:47</t>
  </si>
  <si>
    <t>08:28-08:30</t>
  </si>
  <si>
    <t>09:52-10:17</t>
  </si>
  <si>
    <t>10:55-11:05**</t>
  </si>
  <si>
    <t>11:54-11:56</t>
  </si>
  <si>
    <t>12:37-12:39</t>
  </si>
  <si>
    <t>13:12-13:14</t>
  </si>
  <si>
    <t>14:00-14:14</t>
  </si>
  <si>
    <t>14:40-14:42</t>
  </si>
  <si>
    <t>15:37-15:39</t>
  </si>
  <si>
    <t>16:30-16:32</t>
  </si>
  <si>
    <t>18:11-18:41</t>
  </si>
  <si>
    <t>Evdakovo</t>
  </si>
  <si>
    <t>19:45-19:47</t>
  </si>
  <si>
    <t>20:26-20:31</t>
  </si>
  <si>
    <t>21:40-22:12**</t>
  </si>
  <si>
    <t>22:55-23:50</t>
  </si>
  <si>
    <t>01:33-01:43</t>
  </si>
  <si>
    <t>03:55-04:44</t>
  </si>
  <si>
    <t>05:36-05:38</t>
  </si>
  <si>
    <t>06:03-06:18</t>
  </si>
  <si>
    <t>07:20-07:39**</t>
  </si>
  <si>
    <t>08:04-08:06</t>
  </si>
  <si>
    <t>08:45-08:47</t>
  </si>
  <si>
    <t>09:35-09:37</t>
  </si>
  <si>
    <t>10:31-11:19</t>
  </si>
  <si>
    <t>12:06-12:13**</t>
  </si>
  <si>
    <t>12:26-12:33</t>
  </si>
  <si>
    <t>12:59-13:04</t>
  </si>
  <si>
    <t>13:56-14:09**</t>
  </si>
  <si>
    <t>14:21-14:33</t>
  </si>
  <si>
    <t>15:24-15:26</t>
  </si>
  <si>
    <t>15:52-15:53</t>
  </si>
  <si>
    <t>16:30-17:05</t>
  </si>
  <si>
    <t>18:21-18:44</t>
  </si>
  <si>
    <t>20:15-20:18</t>
  </si>
  <si>
    <t>21:28-21:50</t>
  </si>
  <si>
    <t>22:58-23:00</t>
  </si>
  <si>
    <t>23:26-23:28</t>
  </si>
  <si>
    <t>23:44-23:46</t>
  </si>
  <si>
    <t>00:02-00:42</t>
  </si>
  <si>
    <t>00:01-01:01</t>
  </si>
  <si>
    <t>01:33-01:38</t>
  </si>
  <si>
    <t>03:55-04:55</t>
  </si>
  <si>
    <t>06:01-6:41</t>
  </si>
  <si>
    <t>06:56-06:58</t>
  </si>
  <si>
    <t>07:24-07:26</t>
  </si>
  <si>
    <t>07:46-07:50</t>
  </si>
  <si>
    <t>08:29-08:31</t>
  </si>
  <si>
    <r>
      <t xml:space="preserve">KALININGRADAS-ADLERIS </t>
    </r>
    <r>
      <rPr>
        <b/>
        <i/>
        <u/>
        <sz val="18"/>
        <color rgb="FFFF0000"/>
        <rFont val="Calibri"/>
        <family val="2"/>
        <scheme val="minor"/>
      </rPr>
      <t>(Galioja nuo  2020-12-21 iki 2021-03-27)</t>
    </r>
  </si>
  <si>
    <r>
      <t xml:space="preserve">ADLERIS-KALININGRADAS </t>
    </r>
    <r>
      <rPr>
        <b/>
        <i/>
        <u/>
        <sz val="18"/>
        <color rgb="FFFF0000"/>
        <rFont val="Calibri"/>
        <family val="2"/>
        <scheme val="minor"/>
      </rPr>
      <t>(Galioja nuo 2020-12-21 iki 2021-03-27)</t>
    </r>
  </si>
  <si>
    <r>
      <t xml:space="preserve">KALININGRADAS-ADLERIS </t>
    </r>
    <r>
      <rPr>
        <b/>
        <i/>
        <u/>
        <sz val="18"/>
        <color rgb="FFFF0000"/>
        <rFont val="Calibri"/>
        <family val="2"/>
        <scheme val="minor"/>
      </rPr>
      <t>(Galioja nuo  2021-03-28)</t>
    </r>
  </si>
  <si>
    <t>22:07-23:07</t>
  </si>
  <si>
    <t>01:26-01:31</t>
  </si>
  <si>
    <t>02:03-03:03</t>
  </si>
  <si>
    <r>
      <t xml:space="preserve">ADLERIS-KALININGRADAS </t>
    </r>
    <r>
      <rPr>
        <b/>
        <i/>
        <u/>
        <sz val="18"/>
        <color rgb="FFFF0000"/>
        <rFont val="Calibri"/>
        <family val="2"/>
        <scheme val="minor"/>
      </rPr>
      <t>(Galioja nuo  2021-03-28)</t>
    </r>
  </si>
  <si>
    <t>01:01-02:01</t>
  </si>
  <si>
    <t>02:33-02:38</t>
  </si>
  <si>
    <t>04:55-05:55</t>
  </si>
  <si>
    <t>TRAUKINIO NR.360/359   SCHEMA</t>
  </si>
  <si>
    <t>Traukiniai važiuoja žiema chema Nr.1:</t>
  </si>
  <si>
    <r>
      <t xml:space="preserve">  – iš Kaliningrado– </t>
    </r>
    <r>
      <rPr>
        <sz val="11"/>
        <rFont val="Times New Roman"/>
        <family val="1"/>
      </rPr>
      <t>Nuo 2020 m. gruodžio 14 d. iki gruodžio 24 d. –</t>
    </r>
    <r>
      <rPr>
        <b/>
        <sz val="11"/>
        <rFont val="Times New Roman"/>
        <family val="1"/>
      </rPr>
      <t>L</t>
    </r>
    <r>
      <rPr>
        <sz val="11"/>
        <rFont val="Times New Roman"/>
        <family val="1"/>
      </rPr>
      <t>, 2020 m. gruodžio 28 d., nuo 2021 m. sausio 2 d.iki gegužės 18 d.</t>
    </r>
    <r>
      <rPr>
        <b/>
        <sz val="11"/>
        <rFont val="Times New Roman"/>
        <family val="1"/>
      </rPr>
      <t>-L</t>
    </r>
    <r>
      <rPr>
        <sz val="11"/>
        <rFont val="Times New Roman"/>
        <family val="1"/>
      </rPr>
      <t xml:space="preserve"> (išskyrus 2021 m. sausio 18,22,26,30 d. vasario 4,8,12,16,20,24,28 d. kovo 4, 8, 12, 16, 20, 24, 28 d. balandžio 2,6,10,14,18,22 d., gegužės 4,8,12,16 d.-nevažiuos), nuo spalio 2 d., iki naujo eismo grafiko–</t>
    </r>
    <r>
      <rPr>
        <b/>
        <sz val="11"/>
        <rFont val="Times New Roman"/>
        <family val="1"/>
      </rPr>
      <t xml:space="preserve"> L</t>
    </r>
    <r>
      <rPr>
        <sz val="11"/>
        <rFont val="Times New Roman"/>
        <family val="1"/>
      </rPr>
      <t>, (išskyrus spalio 2,6,10,14,18,22,26,30 d., lapkričio 4, 8, 12, 16, 20, 24, 28 d., gruodžio 2, 6, 10 d.-nevažiuos) Vilnių pravažiuos, nuo 2020 m. gruodžio 15 d. iki gruodžio 25 d.–</t>
    </r>
    <r>
      <rPr>
        <b/>
        <sz val="11"/>
        <rFont val="Times New Roman"/>
        <family val="1"/>
      </rPr>
      <t>N</t>
    </r>
    <r>
      <rPr>
        <sz val="11"/>
        <rFont val="Times New Roman"/>
        <family val="1"/>
      </rPr>
      <t>, gruodžio 29 d., nuo 2021 m. sausio 3 d., iki gegužės 19 d.</t>
    </r>
    <r>
      <rPr>
        <b/>
        <sz val="11"/>
        <rFont val="Times New Roman"/>
        <family val="1"/>
      </rPr>
      <t>-N</t>
    </r>
    <r>
      <rPr>
        <sz val="11"/>
        <rFont val="Times New Roman"/>
        <family val="1"/>
      </rPr>
      <t xml:space="preserve">., (išskyrus 2021 m. sausio19,23,27,31 d., vasario 5,9,13,17,21,25 d., kovo 1, 5,9,13,17,21,25,29 d., balandžio 3, 7, 11, 15, 19, 23 d., gegužės 5, 9, 13, 17 d.-nevažiuos), nuo spalio 3 d.,  iki naujo eismo grafiko– </t>
    </r>
    <r>
      <rPr>
        <b/>
        <sz val="11"/>
        <rFont val="Times New Roman"/>
        <family val="1"/>
      </rPr>
      <t xml:space="preserve">N </t>
    </r>
    <r>
      <rPr>
        <sz val="11"/>
        <rFont val="Times New Roman"/>
        <family val="1"/>
      </rPr>
      <t>(išskyrus spalio 3, 7, 11, 15, 19, 23, 27, 31 d., lapkričio 5, 9, 13, 17, 21,25,29 d., gruodžio 3,7,11 d.-nevažiuos);</t>
    </r>
  </si>
  <si>
    <r>
      <t xml:space="preserve">– </t>
    </r>
    <r>
      <rPr>
        <b/>
        <sz val="11"/>
        <rFont val="Times New Roman"/>
        <family val="1"/>
      </rPr>
      <t xml:space="preserve">iš Adlerio– </t>
    </r>
    <r>
      <rPr>
        <sz val="11"/>
        <rFont val="Times New Roman"/>
        <family val="1"/>
      </rPr>
      <t xml:space="preserve"> Nuo 2020 m.  gruodžio 17 d. iki gruodžio 27 d. –</t>
    </r>
    <r>
      <rPr>
        <b/>
        <sz val="11"/>
        <rFont val="Times New Roman"/>
        <family val="1"/>
      </rPr>
      <t>N</t>
    </r>
    <r>
      <rPr>
        <sz val="11"/>
        <rFont val="Times New Roman"/>
        <family val="1"/>
      </rPr>
      <t>., 2021 m. sausio 1 d. (sąstato prastova nuo 2020-12-31 iki 2021-01-01), nuo sausio 5 d.</t>
    </r>
  </si>
  <si>
    <r>
      <t>iki gegužės 21 d.,</t>
    </r>
    <r>
      <rPr>
        <b/>
        <sz val="11"/>
        <rFont val="Times New Roman"/>
        <family val="1"/>
      </rPr>
      <t xml:space="preserve">-N </t>
    </r>
    <r>
      <rPr>
        <sz val="11"/>
        <rFont val="Times New Roman"/>
        <family val="1"/>
      </rPr>
      <t>(išskyrus 2021 m. sausio 21,25,29 d., vasario 2,7,11,15,19,23,27 d., kovo 3,7,11,15,19,23,27,31 d., balandžio 5,9,13,17,21,25 d., gegužės 7,11,15,19 d.-nevažiuos),
 nuo spalio 5 d., iki naujo eismo grafiko įvedimo –</t>
    </r>
    <r>
      <rPr>
        <b/>
        <sz val="11"/>
        <rFont val="Times New Roman"/>
        <family val="1"/>
      </rPr>
      <t xml:space="preserve"> N </t>
    </r>
    <r>
      <rPr>
        <sz val="11"/>
        <rFont val="Times New Roman"/>
        <family val="1"/>
      </rPr>
      <t>(išskyrus spalio 5,9,13,17,21,25,29 d., lapkričio 2,7,11,15,19,23,27 d., gruodžio 1,5,9 d.- nevažiuos).  Vilnių pravažiuos ir į Kaliningradą atvyks nuo 2020 m. gruodžio 20 d., iki gruodžio 30 d. –</t>
    </r>
    <r>
      <rPr>
        <b/>
        <sz val="11"/>
        <rFont val="Times New Roman"/>
        <family val="1"/>
      </rPr>
      <t>L</t>
    </r>
    <r>
      <rPr>
        <sz val="11"/>
        <rFont val="Times New Roman"/>
        <family val="1"/>
      </rPr>
      <t>., 2021 m. sausio 4 d., nuo sausio 8 d. iki gegužės 24 d.,</t>
    </r>
    <r>
      <rPr>
        <b/>
        <sz val="11"/>
        <rFont val="Times New Roman"/>
        <family val="1"/>
      </rPr>
      <t>-L</t>
    </r>
    <r>
      <rPr>
        <sz val="11"/>
        <rFont val="Times New Roman"/>
        <family val="1"/>
      </rPr>
      <t>, (išskyrus 2021 m. sausio 24,28 d., vasario 1, 5, 10, 14, 18,22,26 d., kovo 2,6,10,14,18,22,26,30 d., balandžio 3,8,12,16,20,24,28 d., gegužės 10, 14, 18, 22 d.-nevažiuos) nuo spalio 8 d. iki naujo eismo grafiko-</t>
    </r>
    <r>
      <rPr>
        <b/>
        <sz val="11"/>
        <rFont val="Times New Roman"/>
        <family val="1"/>
      </rPr>
      <t>L</t>
    </r>
    <r>
      <rPr>
        <sz val="11"/>
        <rFont val="Times New Roman"/>
        <family val="1"/>
      </rPr>
      <t>. (išskyrus spalio 8,12,16,20,24,28 d., lapkričio 1,5,10,14,18,22,26,30 d., gruodžio 4,8,12 d.-nevažiuos).</t>
    </r>
  </si>
  <si>
    <t>Traukiniai važiuoja vasarą chema Nr.2:</t>
  </si>
  <si>
    <r>
      <t>–</t>
    </r>
    <r>
      <rPr>
        <b/>
        <sz val="11"/>
        <rFont val="Times New Roman"/>
        <family val="1"/>
      </rPr>
      <t xml:space="preserve"> iš Kaliningrado </t>
    </r>
    <r>
      <rPr>
        <sz val="11"/>
        <rFont val="Times New Roman"/>
        <family val="1"/>
      </rPr>
      <t>–2021 m. gegužės  22,  26,  30 d., nuo birželio 2 d. iki rugsėjo 30 d.–</t>
    </r>
    <r>
      <rPr>
        <b/>
        <sz val="11"/>
        <rFont val="Times New Roman"/>
        <family val="1"/>
      </rPr>
      <t xml:space="preserve"> L </t>
    </r>
    <r>
      <rPr>
        <sz val="11"/>
        <rFont val="Times New Roman"/>
        <family val="1"/>
      </rPr>
      <t>(išskyrus birželio 2,6,10 d., rugsėjo 4, 8, 12, 16, 20, 24, 28 d.-nevažiuos),
 Vilnių pravažiuoja – 2021 m. gegužės  23,  27,  31 d., nuo 2021 m. birželio 3 d. iki spalio 1 d.–</t>
    </r>
    <r>
      <rPr>
        <b/>
        <sz val="11"/>
        <rFont val="Times New Roman"/>
        <family val="1"/>
      </rPr>
      <t xml:space="preserve"> N</t>
    </r>
    <r>
      <rPr>
        <sz val="11"/>
        <rFont val="Times New Roman"/>
        <family val="1"/>
      </rPr>
      <t xml:space="preserve"> (išskyrus birželio 3, 7, 11 d., rugsėjo 5, 9, 13, 17, 21, 25, 29 d.,-nevažiuos)</t>
    </r>
  </si>
  <si>
    <r>
      <t>–</t>
    </r>
    <r>
      <rPr>
        <b/>
        <sz val="11"/>
        <rFont val="Times New Roman"/>
        <family val="1"/>
      </rPr>
      <t xml:space="preserve"> iš Adlerio –</t>
    </r>
    <r>
      <rPr>
        <sz val="11"/>
        <rFont val="Times New Roman"/>
        <family val="1"/>
      </rPr>
      <t xml:space="preserve"> 2021 m. gegužės</t>
    </r>
    <r>
      <rPr>
        <strike/>
        <sz val="11"/>
        <rFont val="Times New Roman"/>
        <family val="1"/>
      </rPr>
      <t xml:space="preserve"> </t>
    </r>
    <r>
      <rPr>
        <sz val="11"/>
        <rFont val="Times New Roman"/>
        <family val="1"/>
      </rPr>
      <t xml:space="preserve"> 25, 29</t>
    </r>
    <r>
      <rPr>
        <strike/>
        <sz val="11"/>
        <rFont val="Times New Roman"/>
        <family val="1"/>
      </rPr>
      <t xml:space="preserve">  </t>
    </r>
    <r>
      <rPr>
        <sz val="11"/>
        <rFont val="Times New Roman"/>
        <family val="1"/>
      </rPr>
      <t>d., birželio 2 d.,nuo birželio 5 d. iki  rugsėjo 29 d.–</t>
    </r>
    <r>
      <rPr>
        <b/>
        <sz val="11"/>
        <rFont val="Times New Roman"/>
        <family val="1"/>
      </rPr>
      <t xml:space="preserve">N </t>
    </r>
    <r>
      <rPr>
        <sz val="11"/>
        <rFont val="Times New Roman"/>
        <family val="1"/>
      </rPr>
      <t>(išskyrus birželio 5,9,13 d., rugsėjo 7,11,15,19,23,27 d.-nevažiuos), spalio 3 d.</t>
    </r>
  </si>
  <si>
    <r>
      <t>Vilnių pravažiuos ir į Kaliningradą atvyks 2021 m. gegužės 28 d., birželio 1,</t>
    </r>
    <r>
      <rPr>
        <strike/>
        <sz val="11"/>
        <rFont val="Times New Roman"/>
        <family val="1"/>
      </rPr>
      <t xml:space="preserve"> </t>
    </r>
    <r>
      <rPr>
        <sz val="11"/>
        <rFont val="Times New Roman"/>
        <family val="1"/>
      </rPr>
      <t xml:space="preserve">5 d.,  nuo birželio 8 d. iki  rugsėjo 30 d.– </t>
    </r>
    <r>
      <rPr>
        <b/>
        <sz val="11"/>
        <rFont val="Times New Roman"/>
        <family val="1"/>
      </rPr>
      <t>L</t>
    </r>
    <r>
      <rPr>
        <sz val="11"/>
        <rFont val="Times New Roman"/>
        <family val="1"/>
      </rPr>
      <t xml:space="preserve"> (išskyrus birželio 8,12,16 d., rugsėjo 10,14,18,22,26,30 d.,-nevažiuos)</t>
    </r>
    <r>
      <rPr>
        <b/>
        <sz val="11"/>
        <rFont val="Times New Roman"/>
        <family val="1"/>
      </rPr>
      <t xml:space="preserve">, </t>
    </r>
    <r>
      <rPr>
        <sz val="11"/>
        <rFont val="Times New Roman"/>
        <family val="1"/>
      </rPr>
      <t xml:space="preserve">spalio 2, 6 d.; </t>
    </r>
  </si>
  <si>
    <r>
      <t>Esant 31 ir 1 mėnesių dienomis (2021-01-31/2021-01-02, 2021-03-31/2021-04-01, 2021-07-31/2021-08-01, 2021-08-31/2021-09-01, 2021-10-31/2021-11-01)  iš Kaliningrado išvyksta  24, 28, 30, 2 d., toliau–</t>
    </r>
    <r>
      <rPr>
        <b/>
        <sz val="11"/>
        <rFont val="Times New Roman"/>
        <family val="1"/>
      </rPr>
      <t xml:space="preserve">L, </t>
    </r>
    <r>
      <rPr>
        <sz val="11"/>
        <rFont val="Times New Roman"/>
        <family val="1"/>
      </rPr>
      <t xml:space="preserve"> </t>
    </r>
  </si>
  <si>
    <r>
      <rPr>
        <b/>
        <sz val="11"/>
        <rFont val="Times New Roman"/>
        <family val="1"/>
      </rPr>
      <t xml:space="preserve"> </t>
    </r>
    <r>
      <rPr>
        <sz val="11"/>
        <rFont val="Times New Roman"/>
        <family val="1"/>
      </rPr>
      <t xml:space="preserve">  iš Adlerio 27, 29, 31, 2, 5 d., –</t>
    </r>
    <r>
      <rPr>
        <b/>
        <sz val="11"/>
        <rFont val="Times New Roman"/>
        <family val="1"/>
      </rPr>
      <t xml:space="preserve">N, </t>
    </r>
    <r>
      <rPr>
        <sz val="11"/>
        <rFont val="Times New Roman"/>
        <family val="1"/>
      </rPr>
      <t xml:space="preserve"> Vilnių pravažiuos ir į Kaliningradą atvyks 30, 1, 3, 5, 8 d. –</t>
    </r>
    <r>
      <rPr>
        <b/>
        <sz val="11"/>
        <rFont val="Times New Roman"/>
        <family val="1"/>
      </rPr>
      <t>L.</t>
    </r>
  </si>
  <si>
    <t>Iš Kaliningrado nuo traukinio priekio, iš Adlerio nuo traukinio galo.</t>
  </si>
  <si>
    <t>Schema</t>
  </si>
  <si>
    <t>Nr.1</t>
  </si>
  <si>
    <t>Nr.2</t>
  </si>
  <si>
    <r>
      <t>Kaliningrad-Adler RŽD (</t>
    </r>
    <r>
      <rPr>
        <b/>
        <sz val="11"/>
        <color theme="1"/>
        <rFont val="Calibri"/>
        <family val="2"/>
        <scheme val="minor"/>
      </rPr>
      <t>KLG</t>
    </r>
    <r>
      <rPr>
        <sz val="11"/>
        <color theme="1"/>
        <rFont val="Calibri"/>
        <family val="2"/>
        <charset val="186"/>
        <scheme val="minor"/>
      </rPr>
      <t xml:space="preserve">) </t>
    </r>
  </si>
  <si>
    <t>4 e</t>
  </si>
  <si>
    <t>5</t>
  </si>
  <si>
    <r>
      <rPr>
        <sz val="11"/>
        <color theme="1"/>
        <rFont val="Calibri"/>
        <family val="2"/>
        <scheme val="minor"/>
      </rPr>
      <t>10</t>
    </r>
    <r>
      <rPr>
        <b/>
        <sz val="11"/>
        <color theme="1"/>
        <rFont val="Calibri"/>
        <family val="2"/>
        <scheme val="minor"/>
      </rPr>
      <t>/16</t>
    </r>
  </si>
  <si>
    <r>
      <rPr>
        <b/>
        <sz val="11"/>
        <color theme="1"/>
        <rFont val="Calibri"/>
        <family val="2"/>
        <scheme val="minor"/>
      </rPr>
      <t>9-12</t>
    </r>
    <r>
      <rPr>
        <sz val="11"/>
        <color theme="1"/>
        <rFont val="Calibri"/>
        <family val="2"/>
        <scheme val="minor"/>
      </rPr>
      <t xml:space="preserve"> tarnybinės</t>
    </r>
  </si>
  <si>
    <r>
      <rPr>
        <b/>
        <sz val="11"/>
        <color theme="1"/>
        <rFont val="Calibri"/>
        <family val="2"/>
        <scheme val="minor"/>
      </rPr>
      <t>17-20</t>
    </r>
    <r>
      <rPr>
        <sz val="11"/>
        <color theme="1"/>
        <rFont val="Calibri"/>
        <family val="2"/>
        <scheme val="minor"/>
      </rPr>
      <t xml:space="preserve"> LR konsulinei 
grupei</t>
    </r>
  </si>
  <si>
    <r>
      <t>52/</t>
    </r>
    <r>
      <rPr>
        <b/>
        <sz val="11"/>
        <color theme="1"/>
        <rFont val="Calibri"/>
        <family val="2"/>
        <scheme val="minor"/>
      </rPr>
      <t>2</t>
    </r>
  </si>
  <si>
    <t>7</t>
  </si>
  <si>
    <t>8</t>
  </si>
  <si>
    <t>9</t>
  </si>
  <si>
    <t>10</t>
  </si>
  <si>
    <r>
      <t xml:space="preserve">Kaliningrad-Anapa RŽD </t>
    </r>
    <r>
      <rPr>
        <b/>
        <sz val="11"/>
        <color theme="1"/>
        <rFont val="Calibri"/>
        <family val="2"/>
        <scheme val="minor"/>
      </rPr>
      <t>(KLG</t>
    </r>
    <r>
      <rPr>
        <sz val="11"/>
        <color theme="1"/>
        <rFont val="Calibri"/>
        <family val="2"/>
        <charset val="186"/>
        <scheme val="minor"/>
      </rPr>
      <t xml:space="preserve">) </t>
    </r>
  </si>
  <si>
    <r>
      <t>KALININGRADAS-ČELIABINSKAS</t>
    </r>
    <r>
      <rPr>
        <b/>
        <i/>
        <u/>
        <sz val="18"/>
        <color rgb="FFFF0000"/>
        <rFont val="Calibri"/>
        <family val="2"/>
        <scheme val="minor"/>
      </rPr>
      <t xml:space="preserve"> (Galioja nuo 2020-12-13 iki 2020-12-20)</t>
    </r>
  </si>
  <si>
    <t>426 Ч</t>
  </si>
  <si>
    <t>Kaliningradas-Čeliabinskas</t>
  </si>
  <si>
    <t>02:53-03:36</t>
  </si>
  <si>
    <t>Duchovskaja</t>
  </si>
  <si>
    <t>03:59-04:30**</t>
  </si>
  <si>
    <t>Jelnia</t>
  </si>
  <si>
    <t>05:34-05:39</t>
  </si>
  <si>
    <t>Spas–Demensk</t>
  </si>
  <si>
    <t>06:39-06:42</t>
  </si>
  <si>
    <t>Suchiniči Uzlovyje</t>
  </si>
  <si>
    <t>08:15-09:01</t>
  </si>
  <si>
    <t>Muzalevka</t>
  </si>
  <si>
    <t>Kozelsk</t>
  </si>
  <si>
    <t>09:39-09:42</t>
  </si>
  <si>
    <t>Čerepet</t>
  </si>
  <si>
    <t>10:43-10:46</t>
  </si>
  <si>
    <t>Zbrodovo</t>
  </si>
  <si>
    <t>Berniki</t>
  </si>
  <si>
    <t>Plechanovo</t>
  </si>
  <si>
    <t>Tula Viazemskaja</t>
  </si>
  <si>
    <t>13:08-13:33</t>
  </si>
  <si>
    <t>Uzlovaja 2</t>
  </si>
  <si>
    <t xml:space="preserve">Uzlovaja 1 </t>
  </si>
  <si>
    <t>14:30-14:44</t>
  </si>
  <si>
    <t>Bobrik Donskoj</t>
  </si>
  <si>
    <t>14:59-15:01</t>
  </si>
  <si>
    <t>Kimovsk</t>
  </si>
  <si>
    <t>15:18-15:20</t>
  </si>
  <si>
    <t>Klekotki</t>
  </si>
  <si>
    <t>Milionaja</t>
  </si>
  <si>
    <t>15:50-16:08**</t>
  </si>
  <si>
    <t>Pavelec Syzransk</t>
  </si>
  <si>
    <t>Skopin</t>
  </si>
  <si>
    <t>16:56-16:59</t>
  </si>
  <si>
    <t>Želtuchino</t>
  </si>
  <si>
    <t>Riažsk  1</t>
  </si>
  <si>
    <t>17:45-18:50</t>
  </si>
  <si>
    <t>Riažsk  2</t>
  </si>
  <si>
    <t>KUIBYŠEVO GELEŽINKELIAI</t>
  </si>
  <si>
    <t>Verda</t>
  </si>
  <si>
    <t>Remizovo</t>
  </si>
  <si>
    <t>20:02-20:07**</t>
  </si>
  <si>
    <t>Muravlianka</t>
  </si>
  <si>
    <t>Chludovo</t>
  </si>
  <si>
    <t>Rakša</t>
  </si>
  <si>
    <t>Moršansk</t>
  </si>
  <si>
    <t>20:57-21:13</t>
  </si>
  <si>
    <t>Kašma</t>
  </si>
  <si>
    <t>Fitingof</t>
  </si>
  <si>
    <t>Vernadovka</t>
  </si>
  <si>
    <t>22:05-22:07</t>
  </si>
  <si>
    <t>Pominajevka</t>
  </si>
  <si>
    <t>Sosedka</t>
  </si>
  <si>
    <t>Kandievka</t>
  </si>
  <si>
    <t>Bašmakovo</t>
  </si>
  <si>
    <t>22:52-22:54</t>
  </si>
  <si>
    <t>Glebovka</t>
  </si>
  <si>
    <t>Pačelma</t>
  </si>
  <si>
    <t>23:23-23:25</t>
  </si>
  <si>
    <t>Vygliadovka</t>
  </si>
  <si>
    <t>Belinskaja</t>
  </si>
  <si>
    <t>00:25-00:27</t>
  </si>
  <si>
    <t>Studenec</t>
  </si>
  <si>
    <t>Simanščina</t>
  </si>
  <si>
    <t>Piaša</t>
  </si>
  <si>
    <t>01:28-01:34**</t>
  </si>
  <si>
    <t>Arbekovo</t>
  </si>
  <si>
    <t>Penza 1</t>
  </si>
  <si>
    <t>01:56-02:38</t>
  </si>
  <si>
    <t>Penza 2</t>
  </si>
  <si>
    <t>Aseevskaja</t>
  </si>
  <si>
    <t>Čaadajevka</t>
  </si>
  <si>
    <t>Kuzneck</t>
  </si>
  <si>
    <t>04:09-04:10</t>
  </si>
  <si>
    <t>Kliučiki</t>
  </si>
  <si>
    <t>Novospaskoje</t>
  </si>
  <si>
    <t>05:13-05:15</t>
  </si>
  <si>
    <t>Syzran 1</t>
  </si>
  <si>
    <t>05:55-06:35</t>
  </si>
  <si>
    <t>Obšarovka</t>
  </si>
  <si>
    <t>Bezenčuk</t>
  </si>
  <si>
    <t>Zvezda</t>
  </si>
  <si>
    <t>07:46-08:01**</t>
  </si>
  <si>
    <t>Čapajevsk</t>
  </si>
  <si>
    <t>08:11-08:13</t>
  </si>
  <si>
    <t>Novokuibyševskaja</t>
  </si>
  <si>
    <t>08:31-08:33</t>
  </si>
  <si>
    <t>Samara</t>
  </si>
  <si>
    <t>08:57-09:35</t>
  </si>
  <si>
    <t>Kinel</t>
  </si>
  <si>
    <t>10:14-10:17</t>
  </si>
  <si>
    <t>Novatradnaja</t>
  </si>
  <si>
    <t>10:57-11:00</t>
  </si>
  <si>
    <t>Pochvistnevo</t>
  </si>
  <si>
    <t>12:01-12:03</t>
  </si>
  <si>
    <t>Buguruslan</t>
  </si>
  <si>
    <t>12:22-12:24</t>
  </si>
  <si>
    <t>Abdulino</t>
  </si>
  <si>
    <t>14:01-14:03</t>
  </si>
  <si>
    <t>Aksakovo</t>
  </si>
  <si>
    <t>15:04-15:06</t>
  </si>
  <si>
    <t>Raevka</t>
  </si>
  <si>
    <t>16:24-16:26</t>
  </si>
  <si>
    <t>Šingak-Kul</t>
  </si>
  <si>
    <t>Čišmy 1 Vost.</t>
  </si>
  <si>
    <t>17:25-17:55**</t>
  </si>
  <si>
    <t>Dema</t>
  </si>
  <si>
    <t>Ufa</t>
  </si>
  <si>
    <t>18:48-19:27</t>
  </si>
  <si>
    <t>Aša</t>
  </si>
  <si>
    <t>21:23-21:25</t>
  </si>
  <si>
    <t>PIETŲ URALO GELEŽINKELIAI</t>
  </si>
  <si>
    <t>Kropačevo</t>
  </si>
  <si>
    <t>22:22-22:37</t>
  </si>
  <si>
    <r>
      <t>Ust</t>
    </r>
    <r>
      <rPr>
        <b/>
        <sz val="10"/>
        <color theme="1"/>
        <rFont val="Times New Roman"/>
        <family val="1"/>
      </rPr>
      <t>–</t>
    </r>
    <r>
      <rPr>
        <sz val="10"/>
        <color theme="1"/>
        <rFont val="Times New Roman"/>
        <family val="1"/>
      </rPr>
      <t>Katav</t>
    </r>
  </si>
  <si>
    <t>23:03-23:05</t>
  </si>
  <si>
    <t>Viazovaja</t>
  </si>
  <si>
    <t>23:21-23:23</t>
  </si>
  <si>
    <t>Suleja</t>
  </si>
  <si>
    <t>00:07-00:09</t>
  </si>
  <si>
    <t>Berdeuš</t>
  </si>
  <si>
    <t>00:33-00:35</t>
  </si>
  <si>
    <t>Zlatoust</t>
  </si>
  <si>
    <t>01:34-01:36</t>
  </si>
  <si>
    <t>Miass 1</t>
  </si>
  <si>
    <t>02:40-02:42</t>
  </si>
  <si>
    <t xml:space="preserve"> Čeliabinsk </t>
  </si>
  <si>
    <r>
      <t xml:space="preserve">Pastaba. ** </t>
    </r>
    <r>
      <rPr>
        <sz val="10"/>
        <color theme="1"/>
        <rFont val="Times New Roman"/>
        <family val="1"/>
      </rPr>
      <t>–</t>
    </r>
    <r>
      <rPr>
        <i/>
        <sz val="10"/>
        <color theme="1"/>
        <rFont val="Times New Roman"/>
        <family val="1"/>
      </rPr>
      <t xml:space="preserve"> techninis sustojimas.</t>
    </r>
  </si>
  <si>
    <r>
      <t xml:space="preserve">ČELIABINSKAS-KALININGRADAS </t>
    </r>
    <r>
      <rPr>
        <b/>
        <i/>
        <u/>
        <sz val="18"/>
        <color rgb="FFFF0000"/>
        <rFont val="Calibri"/>
        <family val="2"/>
        <scheme val="minor"/>
      </rPr>
      <t>(Galioja nuo 2020-12-13 iki 2020-12-20)</t>
    </r>
  </si>
  <si>
    <t>425 У</t>
  </si>
  <si>
    <t>Čeliabinskas-Kaliningradas</t>
  </si>
  <si>
    <t>22:27-22:29</t>
  </si>
  <si>
    <t>23:37-23:39</t>
  </si>
  <si>
    <t>00:39-00:41</t>
  </si>
  <si>
    <t>01:09-01:11</t>
  </si>
  <si>
    <t>01:59-02:01</t>
  </si>
  <si>
    <t>02:20-02:22</t>
  </si>
  <si>
    <t>02:52-03:15</t>
  </si>
  <si>
    <t>04:17-04:19</t>
  </si>
  <si>
    <t>06:00-06:42</t>
  </si>
  <si>
    <t>07:28-07:58**</t>
  </si>
  <si>
    <t>08:51-08:53</t>
  </si>
  <si>
    <t>09:58-10:00</t>
  </si>
  <si>
    <t>10:55-11:16</t>
  </si>
  <si>
    <t>12:33-12:35</t>
  </si>
  <si>
    <t>12:54-12:56</t>
  </si>
  <si>
    <t>13:46-13:48</t>
  </si>
  <si>
    <t>14:38-14:40</t>
  </si>
  <si>
    <t>15:20-16:05</t>
  </si>
  <si>
    <t>16:26-16:28</t>
  </si>
  <si>
    <t>16:46-16:48</t>
  </si>
  <si>
    <t>17:00-17:15**</t>
  </si>
  <si>
    <t>18:46-19:03</t>
  </si>
  <si>
    <t>19:47-19:49</t>
  </si>
  <si>
    <t>20:29-20:45**</t>
  </si>
  <si>
    <t>21:22-21:23</t>
  </si>
  <si>
    <t>22:57-23:59</t>
  </si>
  <si>
    <t>00:57-01:09**</t>
  </si>
  <si>
    <t>01:47-01:49</t>
  </si>
  <si>
    <t>02:47-02:52</t>
  </si>
  <si>
    <t>03:18-03:20</t>
  </si>
  <si>
    <t>04:05-04:07</t>
  </si>
  <si>
    <t>04:53-05:09</t>
  </si>
  <si>
    <t>06:04-06:23**</t>
  </si>
  <si>
    <t>07:54-08:45</t>
  </si>
  <si>
    <t>09:12-09:18**</t>
  </si>
  <si>
    <t>09:40-09:43</t>
  </si>
  <si>
    <t>10:59-11:02</t>
  </si>
  <si>
    <t>11:24-11:30</t>
  </si>
  <si>
    <t xml:space="preserve"> Uzlovaja 1 </t>
  </si>
  <si>
    <t>11:44-12:09</t>
  </si>
  <si>
    <t>13:03-13:32</t>
  </si>
  <si>
    <t>15:17-15:20</t>
  </si>
  <si>
    <t>Tupik</t>
  </si>
  <si>
    <t>15:59-16:06**</t>
  </si>
  <si>
    <t>16:17-16:20</t>
  </si>
  <si>
    <t>16:51-17:19</t>
  </si>
  <si>
    <t>18:45-18:50</t>
  </si>
  <si>
    <t>19:44-19:51</t>
  </si>
  <si>
    <t>21:23-21:53**</t>
  </si>
  <si>
    <t>22:12-22:46</t>
  </si>
  <si>
    <r>
      <t>KALININGRADAS-ČELIABINSKAS</t>
    </r>
    <r>
      <rPr>
        <b/>
        <i/>
        <u/>
        <sz val="18"/>
        <color rgb="FFFF0000"/>
        <rFont val="Calibri"/>
        <family val="2"/>
        <scheme val="minor"/>
      </rPr>
      <t xml:space="preserve"> (Galioja nuo 2020-12-21 iki 2021-03-27)</t>
    </r>
  </si>
  <si>
    <r>
      <t xml:space="preserve">ČELIABINSKAS-KALININGRADAS </t>
    </r>
    <r>
      <rPr>
        <b/>
        <i/>
        <u/>
        <sz val="18"/>
        <color rgb="FFFF0000"/>
        <rFont val="Calibri"/>
        <family val="2"/>
        <scheme val="minor"/>
      </rPr>
      <t>(Galioja nuo 2020-12-21 iki 2021-03-27)</t>
    </r>
  </si>
  <si>
    <r>
      <t>KALININGRADAS-ČELIABINSKAS</t>
    </r>
    <r>
      <rPr>
        <b/>
        <i/>
        <u/>
        <sz val="18"/>
        <color rgb="FFFF0000"/>
        <rFont val="Calibri"/>
        <family val="2"/>
        <scheme val="minor"/>
      </rPr>
      <t xml:space="preserve"> (Galioja nuo 2021-03-28)</t>
    </r>
  </si>
  <si>
    <r>
      <t xml:space="preserve">ČELIABINSKAS-KALININGRADAS </t>
    </r>
    <r>
      <rPr>
        <b/>
        <i/>
        <u/>
        <sz val="18"/>
        <color rgb="FFFF0000"/>
        <rFont val="Calibri"/>
        <family val="2"/>
        <scheme val="minor"/>
      </rPr>
      <t>(Galioja nuo 2021-03-28)</t>
    </r>
  </si>
  <si>
    <t>TRAUKINIO NR.426/425   SCHEMA</t>
  </si>
  <si>
    <t>Traukiniai važiuoja vasarą atskiromis savaitės dienomis:</t>
  </si>
  <si>
    <r>
      <t xml:space="preserve"> </t>
    </r>
    <r>
      <rPr>
        <sz val="12"/>
        <color theme="1"/>
        <rFont val="Times New Roman"/>
        <family val="1"/>
      </rPr>
      <t>–</t>
    </r>
    <r>
      <rPr>
        <sz val="10"/>
        <color theme="1"/>
        <rFont val="Times New Roman"/>
        <family val="1"/>
      </rPr>
      <t xml:space="preserve"> </t>
    </r>
    <r>
      <rPr>
        <b/>
        <sz val="10"/>
        <color theme="1"/>
        <rFont val="Times New Roman"/>
        <family val="1"/>
      </rPr>
      <t xml:space="preserve">iš Kaliningrado </t>
    </r>
    <r>
      <rPr>
        <sz val="10"/>
        <color theme="1"/>
        <rFont val="Times New Roman"/>
        <family val="1"/>
      </rPr>
      <t>išvyks ir Vilnių pravažiuos</t>
    </r>
    <r>
      <rPr>
        <b/>
        <sz val="10"/>
        <color theme="1"/>
        <rFont val="Times New Roman"/>
        <family val="1"/>
      </rPr>
      <t xml:space="preserve"> pirmadieniais – </t>
    </r>
    <r>
      <rPr>
        <sz val="10"/>
        <color theme="1"/>
        <rFont val="Times New Roman"/>
        <family val="1"/>
      </rPr>
      <t>2021 m. gegužės 24, 31 d., birželio 7, 14, 21, 28 d.,  liepos 5, 12, 19, 26 d., rugpjūčio 2, 9, 16, 23, 30 d., rugsėjo 6, 13, 20 d.;</t>
    </r>
  </si>
  <si>
    <r>
      <t xml:space="preserve"> </t>
    </r>
    <r>
      <rPr>
        <sz val="12"/>
        <color theme="1"/>
        <rFont val="Times New Roman"/>
        <family val="1"/>
      </rPr>
      <t>–</t>
    </r>
    <r>
      <rPr>
        <sz val="10"/>
        <color theme="1"/>
        <rFont val="Times New Roman"/>
        <family val="1"/>
      </rPr>
      <t xml:space="preserve"> </t>
    </r>
    <r>
      <rPr>
        <b/>
        <sz val="10"/>
        <color theme="1"/>
        <rFont val="Times New Roman"/>
        <family val="1"/>
      </rPr>
      <t xml:space="preserve">iš Čeliabinsko ketvirtadieniais – </t>
    </r>
    <r>
      <rPr>
        <sz val="10"/>
        <color theme="1"/>
        <rFont val="Times New Roman"/>
        <family val="1"/>
      </rPr>
      <t>2021 m. gegužės 27 d., birželio 3, 10, 17, 24 d., liepos 1, 8, 15, 22, 29 d., rugpjūčio 5, 12, 19, 26 d., rugsėjo 2, 9, 16, 23 d.;</t>
    </r>
  </si>
  <si>
    <r>
      <t xml:space="preserve"> </t>
    </r>
    <r>
      <rPr>
        <sz val="12"/>
        <color theme="1"/>
        <rFont val="Times New Roman"/>
        <family val="1"/>
      </rPr>
      <t>–</t>
    </r>
    <r>
      <rPr>
        <sz val="10"/>
        <color theme="1"/>
        <rFont val="Times New Roman"/>
        <family val="1"/>
      </rPr>
      <t xml:space="preserve"> Vilnių pravažiuos </t>
    </r>
    <r>
      <rPr>
        <b/>
        <sz val="10"/>
        <color theme="1"/>
        <rFont val="Times New Roman"/>
        <family val="1"/>
      </rPr>
      <t>į Kaliningradą atvyksta sekmadieniai</t>
    </r>
    <r>
      <rPr>
        <sz val="10"/>
        <color theme="1"/>
        <rFont val="Times New Roman"/>
        <family val="1"/>
      </rPr>
      <t xml:space="preserve">s </t>
    </r>
    <r>
      <rPr>
        <b/>
        <sz val="10"/>
        <color theme="1"/>
        <rFont val="Times New Roman"/>
        <family val="1"/>
      </rPr>
      <t>–</t>
    </r>
    <r>
      <rPr>
        <sz val="10"/>
        <color theme="1"/>
        <rFont val="Times New Roman"/>
        <family val="1"/>
      </rPr>
      <t xml:space="preserve"> 2021 m. gegužės 30 d., birželio 6, 13, 20, 27 d., liepos 4, 11, 18, 25 d., rugpjūčio 1, 8, 15, 27, 29 d., rugsėjo 5, 12, 19, 26 d.</t>
    </r>
  </si>
  <si>
    <t>Iš Kaliningrado nuo traukinio priekio, iš Čeliabinsko nuo traukinio galo.</t>
  </si>
  <si>
    <r>
      <t>Kaliningrad-Čeliabinsk RŽD (</t>
    </r>
    <r>
      <rPr>
        <b/>
        <sz val="11"/>
        <color theme="1"/>
        <rFont val="Calibri"/>
        <family val="2"/>
        <scheme val="minor"/>
      </rPr>
      <t>KLG</t>
    </r>
    <r>
      <rPr>
        <sz val="11"/>
        <color theme="1"/>
        <rFont val="Calibri"/>
        <family val="2"/>
        <charset val="186"/>
        <scheme val="minor"/>
      </rPr>
      <t xml:space="preserve">) </t>
    </r>
  </si>
  <si>
    <r>
      <rPr>
        <sz val="11"/>
        <color theme="1"/>
        <rFont val="Calibri"/>
        <family val="2"/>
        <scheme val="minor"/>
      </rPr>
      <t>32</t>
    </r>
    <r>
      <rPr>
        <b/>
        <sz val="11"/>
        <color theme="1"/>
        <rFont val="Calibri"/>
        <family val="2"/>
        <scheme val="minor"/>
      </rPr>
      <t>/4</t>
    </r>
  </si>
  <si>
    <t>20/16</t>
  </si>
  <si>
    <r>
      <rPr>
        <b/>
        <sz val="11"/>
        <color theme="1"/>
        <rFont val="Calibri"/>
        <family val="2"/>
        <scheme val="minor"/>
      </rPr>
      <t>5-8</t>
    </r>
    <r>
      <rPr>
        <sz val="11"/>
        <color theme="1"/>
        <rFont val="Calibri"/>
        <family val="2"/>
        <scheme val="minor"/>
      </rPr>
      <t xml:space="preserve"> tarnybinės</t>
    </r>
  </si>
  <si>
    <r>
      <rPr>
        <b/>
        <sz val="11"/>
        <color theme="1"/>
        <rFont val="Calibri"/>
        <family val="2"/>
        <scheme val="minor"/>
      </rPr>
      <t>29-32</t>
    </r>
    <r>
      <rPr>
        <sz val="11"/>
        <color theme="1"/>
        <rFont val="Calibri"/>
        <family val="2"/>
        <scheme val="minor"/>
      </rPr>
      <t xml:space="preserve"> LR konsulinei grupei</t>
    </r>
  </si>
  <si>
    <r>
      <t xml:space="preserve">33-36 </t>
    </r>
    <r>
      <rPr>
        <sz val="11"/>
        <color theme="1"/>
        <rFont val="Calibri"/>
        <family val="2"/>
        <scheme val="minor"/>
      </rPr>
      <t>policijai</t>
    </r>
  </si>
  <si>
    <t>52/2</t>
  </si>
  <si>
    <r>
      <rPr>
        <sz val="11"/>
        <color theme="1"/>
        <rFont val="Calibri"/>
        <family val="2"/>
        <scheme val="minor"/>
      </rPr>
      <t>52</t>
    </r>
    <r>
      <rPr>
        <b/>
        <sz val="11"/>
        <color theme="1"/>
        <rFont val="Calibri"/>
        <family val="2"/>
        <scheme val="minor"/>
      </rPr>
      <t>/2</t>
    </r>
  </si>
  <si>
    <r>
      <t>Samara-Kaliningrad RŽD (</t>
    </r>
    <r>
      <rPr>
        <b/>
        <sz val="11"/>
        <color theme="1"/>
        <rFont val="Calibri"/>
        <family val="2"/>
        <scheme val="minor"/>
      </rPr>
      <t>KBŠ)</t>
    </r>
  </si>
  <si>
    <r>
      <t xml:space="preserve">KALININGRADAS-SANKT PETERBURGAS </t>
    </r>
    <r>
      <rPr>
        <b/>
        <i/>
        <u/>
        <sz val="18"/>
        <color rgb="FFFF0000"/>
        <rFont val="Calibri"/>
        <family val="2"/>
        <scheme val="minor"/>
      </rPr>
      <t>(Galioja nuo 2020-12-13 iki 2020-12-20)</t>
    </r>
  </si>
  <si>
    <t>G 80 Ч</t>
  </si>
  <si>
    <t>Kaliningradas-Sankt Peterburgas</t>
  </si>
  <si>
    <t>02:55-03:16</t>
  </si>
  <si>
    <t>Vileika</t>
  </si>
  <si>
    <t>03:40-03:41**</t>
  </si>
  <si>
    <t>Krulevščizna</t>
  </si>
  <si>
    <t>04:40-04:42</t>
  </si>
  <si>
    <t xml:space="preserve"> Polock </t>
  </si>
  <si>
    <t>05:52-06:21</t>
  </si>
  <si>
    <t>Sosnica</t>
  </si>
  <si>
    <t>Fomino</t>
  </si>
  <si>
    <t>Goriany</t>
  </si>
  <si>
    <t>Šumilino</t>
  </si>
  <si>
    <t>07:06-07:08</t>
  </si>
  <si>
    <t xml:space="preserve"> Vitebsk pass. </t>
  </si>
  <si>
    <t>07:47-08:20</t>
  </si>
  <si>
    <t>Losvida</t>
  </si>
  <si>
    <t>Zalučje</t>
  </si>
  <si>
    <t>Prudok</t>
  </si>
  <si>
    <t>Roslaki</t>
  </si>
  <si>
    <t>Byčicha</t>
  </si>
  <si>
    <t>Gribačy</t>
  </si>
  <si>
    <t>Jezeriščė</t>
  </si>
  <si>
    <t>09:32-09:36**</t>
  </si>
  <si>
    <t>0021202</t>
  </si>
  <si>
    <t>SPALIO GELEŽINKELIAI</t>
  </si>
  <si>
    <t>Zaverežje</t>
  </si>
  <si>
    <r>
      <t>Nevel</t>
    </r>
    <r>
      <rPr>
        <sz val="12"/>
        <rFont val="Times New Roman"/>
        <family val="1"/>
      </rPr>
      <t>–</t>
    </r>
    <r>
      <rPr>
        <b/>
        <sz val="10"/>
        <rFont val="Times New Roman"/>
        <family val="1"/>
      </rPr>
      <t>2</t>
    </r>
  </si>
  <si>
    <t>09:55-09:57</t>
  </si>
  <si>
    <t>Goroški  Post</t>
  </si>
  <si>
    <t>451 km</t>
  </si>
  <si>
    <t>Izoča</t>
  </si>
  <si>
    <t>Vlase</t>
  </si>
  <si>
    <t>Novosokolniki</t>
  </si>
  <si>
    <t>10:36-11:06</t>
  </si>
  <si>
    <t>Šubino</t>
  </si>
  <si>
    <t>Kiselieviči</t>
  </si>
  <si>
    <t>Samolukovo</t>
  </si>
  <si>
    <t>Strimovičy</t>
  </si>
  <si>
    <t>11:46-11:49**</t>
  </si>
  <si>
    <t>Loknia</t>
  </si>
  <si>
    <t>Suščevo</t>
  </si>
  <si>
    <t>12:19-12:21</t>
  </si>
  <si>
    <t>Dedoviči</t>
  </si>
  <si>
    <t>13:11-13:13</t>
  </si>
  <si>
    <r>
      <t>Dno</t>
    </r>
    <r>
      <rPr>
        <sz val="12"/>
        <rFont val="Times New Roman"/>
        <family val="1"/>
      </rPr>
      <t>–</t>
    </r>
    <r>
      <rPr>
        <b/>
        <sz val="10"/>
        <rFont val="Times New Roman"/>
        <family val="1"/>
      </rPr>
      <t>1</t>
    </r>
  </si>
  <si>
    <t>13:42-13:48</t>
  </si>
  <si>
    <t>Solcy</t>
  </si>
  <si>
    <t>14:23-14:25</t>
  </si>
  <si>
    <t>Utorgoš</t>
  </si>
  <si>
    <t>14:41-14:43</t>
  </si>
  <si>
    <t>Bateckaja</t>
  </si>
  <si>
    <t xml:space="preserve"> Velikij Novgorod</t>
  </si>
  <si>
    <t>16:32-17:04</t>
  </si>
  <si>
    <t>Preduz Pavlovsk</t>
  </si>
  <si>
    <t>Liuban</t>
  </si>
  <si>
    <t>18:35-19:06**</t>
  </si>
  <si>
    <t>Rebovo</t>
  </si>
  <si>
    <t>Tosna</t>
  </si>
  <si>
    <t xml:space="preserve"> Sankt Peterburg Vit. </t>
  </si>
  <si>
    <r>
      <t xml:space="preserve">Pastaba. ** </t>
    </r>
    <r>
      <rPr>
        <sz val="10"/>
        <color theme="1"/>
        <rFont val="Times New Roman"/>
        <family val="1"/>
      </rPr>
      <t>–</t>
    </r>
    <r>
      <rPr>
        <i/>
        <sz val="10"/>
        <color theme="1"/>
        <rFont val="Times New Roman"/>
        <family val="1"/>
      </rPr>
      <t xml:space="preserve">  techninis sustojimas.</t>
    </r>
  </si>
  <si>
    <r>
      <t xml:space="preserve">SANKT PETERBURGAS-KALININGRADAS </t>
    </r>
    <r>
      <rPr>
        <b/>
        <i/>
        <u/>
        <sz val="18"/>
        <color rgb="FFFF0000"/>
        <rFont val="Calibri"/>
        <family val="2"/>
        <scheme val="minor"/>
      </rPr>
      <t>(Galioja nuo 2020-12-13 iki 2020-12-20)</t>
    </r>
  </si>
  <si>
    <t>G 79 Ч</t>
  </si>
  <si>
    <t>Sankt Peterburgas-Kaliningradas</t>
  </si>
  <si>
    <t>Sablino</t>
  </si>
  <si>
    <t>09:16-09:56**</t>
  </si>
  <si>
    <t>12:12-13:25</t>
  </si>
  <si>
    <t>14:36-14:50</t>
  </si>
  <si>
    <t>Bacharevo</t>
  </si>
  <si>
    <t>15:02-15:10**</t>
  </si>
  <si>
    <t>15:39-15:42</t>
  </si>
  <si>
    <t>15:56-15:59</t>
  </si>
  <si>
    <t>241 km</t>
  </si>
  <si>
    <t>16:28-16:37**</t>
  </si>
  <si>
    <t>16:47-16:56</t>
  </si>
  <si>
    <t>17:24-17:26</t>
  </si>
  <si>
    <t>Čichačevo</t>
  </si>
  <si>
    <t>17:52-17:57**</t>
  </si>
  <si>
    <t>18:23-18:25</t>
  </si>
  <si>
    <t>19:41-20:25</t>
  </si>
  <si>
    <t>21:01-21:13**</t>
  </si>
  <si>
    <t>21:21-21:27</t>
  </si>
  <si>
    <t>22:45-23:15</t>
  </si>
  <si>
    <t>23:52-23:54</t>
  </si>
  <si>
    <t>00:38-01:08</t>
  </si>
  <si>
    <t>02:29-02:30</t>
  </si>
  <si>
    <t>03:27-03:28**</t>
  </si>
  <si>
    <t>03:48-04:02</t>
  </si>
  <si>
    <r>
      <t xml:space="preserve">KALININGRADAS-SANKT PETERBURGAS </t>
    </r>
    <r>
      <rPr>
        <b/>
        <i/>
        <u/>
        <sz val="18"/>
        <color rgb="FFFF0000"/>
        <rFont val="Calibri"/>
        <family val="2"/>
        <scheme val="minor"/>
      </rPr>
      <t>(Galioja nuo 2020-12-21 iki 2021-01-13)</t>
    </r>
  </si>
  <si>
    <r>
      <t xml:space="preserve">SANKT PETERBURGAS-KALININGRADAS </t>
    </r>
    <r>
      <rPr>
        <b/>
        <i/>
        <u/>
        <sz val="18"/>
        <color rgb="FFFF0000"/>
        <rFont val="Calibri"/>
        <family val="2"/>
        <scheme val="minor"/>
      </rPr>
      <t>(Galioja nuo 2020-12-21 iki 2021-01-13)</t>
    </r>
  </si>
  <si>
    <r>
      <t xml:space="preserve">KALININGRADAS-SANKT PETERBURGAS </t>
    </r>
    <r>
      <rPr>
        <b/>
        <i/>
        <u/>
        <sz val="18"/>
        <color rgb="FFFF0000"/>
        <rFont val="Calibri"/>
        <family val="2"/>
        <scheme val="minor"/>
      </rPr>
      <t>(Galioja nuo 2021-01-14 iki 2021-03-27)</t>
    </r>
  </si>
  <si>
    <r>
      <t xml:space="preserve">SANKT PETERBURGAS-KALININGRADAS </t>
    </r>
    <r>
      <rPr>
        <b/>
        <i/>
        <u/>
        <sz val="18"/>
        <color rgb="FFFF0000"/>
        <rFont val="Calibri"/>
        <family val="2"/>
        <scheme val="minor"/>
      </rPr>
      <t>(Galioja nuo 2021-01-14 iki 2021-03-27)</t>
    </r>
  </si>
  <si>
    <t>12:40-13:25</t>
  </si>
  <si>
    <r>
      <t xml:space="preserve">KALININGRADAS-SANKT PETERBURGAS </t>
    </r>
    <r>
      <rPr>
        <b/>
        <i/>
        <u/>
        <sz val="18"/>
        <color rgb="FFFF0000"/>
        <rFont val="Calibri"/>
        <family val="2"/>
        <scheme val="minor"/>
      </rPr>
      <t>(Galioja nuo 2021-03-28)</t>
    </r>
  </si>
  <si>
    <r>
      <t xml:space="preserve">SANKT PETERBURGAS-KALININGRADAS </t>
    </r>
    <r>
      <rPr>
        <b/>
        <i/>
        <u/>
        <sz val="18"/>
        <color rgb="FFFF0000"/>
        <rFont val="Calibri"/>
        <family val="2"/>
        <scheme val="minor"/>
      </rPr>
      <t>(Galioja nuo 2021-03-28)</t>
    </r>
  </si>
  <si>
    <t>TRAUKINIO NR.80/79  SCHEMA</t>
  </si>
  <si>
    <t xml:space="preserve">Traukiniai važiuoja: </t>
  </si>
  <si>
    <r>
      <t xml:space="preserve">–iš Kaliningrado </t>
    </r>
    <r>
      <rPr>
        <sz val="10"/>
        <color theme="1"/>
        <rFont val="Times New Roman"/>
        <family val="1"/>
      </rPr>
      <t>išvyks ir Vilnių pravažiuos</t>
    </r>
    <r>
      <rPr>
        <b/>
        <sz val="10"/>
        <color theme="1"/>
        <rFont val="Times New Roman"/>
        <family val="1"/>
      </rPr>
      <t xml:space="preserve"> </t>
    </r>
    <r>
      <rPr>
        <sz val="12"/>
        <color theme="1"/>
        <rFont val="Times New Roman"/>
        <family val="1"/>
      </rPr>
      <t>–</t>
    </r>
    <r>
      <rPr>
        <sz val="10"/>
        <color theme="1"/>
        <rFont val="Times New Roman"/>
        <family val="1"/>
      </rPr>
      <t xml:space="preserve"> nuo 2020 m. gruodžio 15 d. iki gruodžio 26 d. –antradieniais, trečiadieniais, penktadieniais, šeštadieniais</t>
    </r>
    <r>
      <rPr>
        <b/>
        <sz val="10"/>
        <color theme="1"/>
        <rFont val="Times New Roman"/>
        <family val="1"/>
      </rPr>
      <t xml:space="preserve">, </t>
    </r>
    <r>
      <rPr>
        <sz val="10"/>
        <color theme="1"/>
        <rFont val="Times New Roman"/>
        <family val="1"/>
      </rPr>
      <t xml:space="preserve">2020 m. gruodžio 28 d., nuo 2020 m. gruodžio 30 d. iki 2021 m. sausio 15 d. antradieniais, trečiadieniais, penktadieniais, šeštadieniais, </t>
    </r>
    <r>
      <rPr>
        <sz val="10"/>
        <color rgb="FFFF0000"/>
        <rFont val="Times New Roman"/>
        <family val="1"/>
      </rPr>
      <t>papildomai važiuos 2021 m. sausio 10 d.,</t>
    </r>
    <r>
      <rPr>
        <sz val="10"/>
        <color theme="1"/>
        <rFont val="Times New Roman"/>
        <family val="1"/>
      </rPr>
      <t xml:space="preserve"> nuo 2021 m. sausio 16 d. iki 2021 m. kovo 31 d.-šeštadieniais, trečiadieniais, nuo 2021 m. balandžio 1 d. iki naujo eismo grafiko įvedimo - antradieniais, trečiadieniais, penktadieniais, šeštadieniais.  </t>
    </r>
  </si>
  <si>
    <r>
      <t>–</t>
    </r>
    <r>
      <rPr>
        <b/>
        <sz val="10"/>
        <color theme="1"/>
        <rFont val="Times New Roman"/>
        <family val="1"/>
      </rPr>
      <t>iš Sankt Peterburgo</t>
    </r>
    <r>
      <rPr>
        <sz val="12"/>
        <color theme="1"/>
        <rFont val="Times New Roman"/>
        <family val="1"/>
      </rPr>
      <t xml:space="preserve">– nuo </t>
    </r>
    <r>
      <rPr>
        <sz val="10"/>
        <color theme="1"/>
        <rFont val="Times New Roman"/>
        <family val="1"/>
      </rPr>
      <t>2020 m. gruodžio 17 d., iki gruodžio 28 d. – ketvirtadieniais, penktadieniais, sekmadieniais, pirmadieniais</t>
    </r>
    <r>
      <rPr>
        <b/>
        <sz val="10"/>
        <color theme="1"/>
        <rFont val="Times New Roman"/>
        <family val="1"/>
      </rPr>
      <t xml:space="preserve">, </t>
    </r>
    <r>
      <rPr>
        <sz val="10"/>
        <color theme="1"/>
        <rFont val="Times New Roman"/>
        <family val="1"/>
      </rPr>
      <t xml:space="preserve">gruodžio 30 d., nuo  2021 m. sausio 1 d., iki sausio 17 d.-ketvirtadieniais, penktadieniais, sekmadieniais, pirmadieniais, </t>
    </r>
    <r>
      <rPr>
        <sz val="10"/>
        <color rgb="FFFF0000"/>
        <rFont val="Times New Roman"/>
        <family val="1"/>
      </rPr>
      <t>papildomai važiuos 2021 m. sausio 12 d.</t>
    </r>
    <r>
      <rPr>
        <sz val="10"/>
        <color theme="1"/>
        <rFont val="Times New Roman"/>
        <family val="1"/>
      </rPr>
      <t xml:space="preserve">,nuo 2021 m. sausio 18 d. iki 2021 m. balandžio 2 d.-pirmadieniais, penktadieniais, nuo 2021 m. balandžio 3 d. iki naujo eismo grafiko įvedimo - ketvirtadieniais, penktadieniais, sekmadieniais, pirmadieniais. </t>
    </r>
  </si>
  <si>
    <r>
      <t>Vilnių pravažiuoja ir į Kaliningradą atvyksta nuo 2020 m. gruodžio 15 d., iki gruodžio 29 d.,–</t>
    </r>
    <r>
      <rPr>
        <b/>
        <sz val="10"/>
        <color theme="1"/>
        <rFont val="Times New Roman"/>
        <family val="1"/>
      </rPr>
      <t xml:space="preserve"> </t>
    </r>
    <r>
      <rPr>
        <sz val="10"/>
        <color theme="1"/>
        <rFont val="Times New Roman"/>
        <family val="1"/>
      </rPr>
      <t xml:space="preserve">penktadieniais,šeštadieniais, pirmadieniais, antradieniais, gruodžio 31 d., nuo  2021 m. sausio 2 d. iki sausio 18 d.-penktadieniais,šeštadieniais, pirmadieniais, antradieniais, </t>
    </r>
    <r>
      <rPr>
        <sz val="10"/>
        <color rgb="FFFF0000"/>
        <rFont val="Times New Roman"/>
        <family val="1"/>
      </rPr>
      <t>papildomai važiuos 2021 m. sausio 13 d.,</t>
    </r>
    <r>
      <rPr>
        <sz val="10"/>
        <color theme="1"/>
        <rFont val="Times New Roman"/>
        <family val="1"/>
      </rPr>
      <t>nuo 2021 m. sausio 19 d. iki 2021 m. balandžio 3 d.-antradieniais ir šeštadieniais, nuo 2021 m. balandžio 4 d. iki naujo eismo grafiko įvedimo  - penktadieniais, šeštadieniais, pirmadieniais, antradieniais.</t>
    </r>
  </si>
  <si>
    <r>
      <t>Vagonų numeracija</t>
    </r>
    <r>
      <rPr>
        <sz val="10"/>
        <color theme="1"/>
        <rFont val="Times New Roman"/>
        <family val="1"/>
      </rPr>
      <t>: iš Kaliningrado nuo traukinio priekio, iš Sankt Peterburgo nuo traukinio galo. Traukinys Polocko, Vitebsko ir Velykij-Novgorod stotyse keičia važiavimo kryptį. Traukinys keičia traukinio numerį Polocko, Vitebsko, Bateckaja, Velykij-Novgorod</t>
    </r>
    <r>
      <rPr>
        <b/>
        <sz val="10"/>
        <color theme="1"/>
        <rFont val="Times New Roman"/>
        <family val="1"/>
      </rPr>
      <t xml:space="preserve"> stotyse.</t>
    </r>
  </si>
  <si>
    <r>
      <t>Kaliningradas-Sankt Peterburgas (</t>
    </r>
    <r>
      <rPr>
        <b/>
        <sz val="11"/>
        <color theme="1"/>
        <rFont val="Calibri"/>
        <family val="2"/>
        <scheme val="minor"/>
      </rPr>
      <t>RŽD</t>
    </r>
    <r>
      <rPr>
        <sz val="11"/>
        <color theme="1"/>
        <rFont val="Calibri"/>
        <family val="2"/>
        <charset val="186"/>
        <scheme val="minor"/>
      </rPr>
      <t>)</t>
    </r>
  </si>
  <si>
    <r>
      <rPr>
        <b/>
        <sz val="10"/>
        <color theme="1"/>
        <rFont val="Calibri"/>
        <family val="2"/>
        <scheme val="minor"/>
      </rPr>
      <t>25-26</t>
    </r>
    <r>
      <rPr>
        <b/>
        <sz val="10"/>
        <color theme="1"/>
        <rFont val="Calibri Light"/>
        <family val="2"/>
        <scheme val="major"/>
      </rPr>
      <t>-</t>
    </r>
    <r>
      <rPr>
        <b/>
        <sz val="10"/>
        <color theme="1"/>
        <rFont val="Webdings"/>
        <family val="1"/>
        <charset val="2"/>
      </rPr>
      <t xml:space="preserve">    é </t>
    </r>
  </si>
  <si>
    <r>
      <t xml:space="preserve">KIEV-MINSK-VILNIUS-RYGA </t>
    </r>
    <r>
      <rPr>
        <b/>
        <i/>
        <u/>
        <sz val="18"/>
        <color rgb="FFFF0000"/>
        <rFont val="Calibri"/>
        <family val="2"/>
        <scheme val="minor"/>
      </rPr>
      <t>(Galioja nuo 2020-12-13 iki 2021-03-27)</t>
    </r>
  </si>
  <si>
    <t>Važiuos atskiru nurodymu</t>
  </si>
  <si>
    <t>G 31/32 K (X)</t>
  </si>
  <si>
    <t>Kiev-Ryga</t>
  </si>
  <si>
    <t>UKRAINOS GELEŽINKELIAI</t>
  </si>
  <si>
    <t xml:space="preserve"> Kiev </t>
  </si>
  <si>
    <t>Korosten</t>
  </si>
  <si>
    <t>15:04-15:34**</t>
  </si>
  <si>
    <t>Berežest</t>
  </si>
  <si>
    <t>0021225</t>
  </si>
  <si>
    <r>
      <t xml:space="preserve">Slovečno </t>
    </r>
    <r>
      <rPr>
        <sz val="10"/>
        <rFont val="Webdings"/>
        <family val="1"/>
        <charset val="2"/>
      </rPr>
      <t>H</t>
    </r>
  </si>
  <si>
    <t>18:00-18:35</t>
  </si>
  <si>
    <t>Kozenki</t>
  </si>
  <si>
    <t>19:05-19:07</t>
  </si>
  <si>
    <t>Kalinkoviči</t>
  </si>
  <si>
    <t>19:29-19:43</t>
  </si>
  <si>
    <t>Svetlogorsk-Na-Berezine</t>
  </si>
  <si>
    <t>20:23-20:25</t>
  </si>
  <si>
    <t>Žlobin pass.</t>
  </si>
  <si>
    <t>20:50-20:54</t>
  </si>
  <si>
    <t>Bobruisk</t>
  </si>
  <si>
    <t>21:43-21:45</t>
  </si>
  <si>
    <t>Asipoviči-1</t>
  </si>
  <si>
    <t>22:21-22:22</t>
  </si>
  <si>
    <t>Rudensk</t>
  </si>
  <si>
    <t>Kolediči</t>
  </si>
  <si>
    <t>23:34-00:05</t>
  </si>
  <si>
    <t>01:08-01:10</t>
  </si>
  <si>
    <t>01:37-01:39</t>
  </si>
  <si>
    <r>
      <t>Gudagai</t>
    </r>
    <r>
      <rPr>
        <sz val="10"/>
        <rFont val="Times New Roman"/>
        <family val="1"/>
      </rPr>
      <t xml:space="preserve">  </t>
    </r>
    <r>
      <rPr>
        <sz val="10"/>
        <rFont val="Webdings"/>
        <family val="1"/>
        <charset val="2"/>
      </rPr>
      <t>H</t>
    </r>
  </si>
  <si>
    <t>02:06-02:46</t>
  </si>
  <si>
    <r>
      <t xml:space="preserve">Kena  </t>
    </r>
    <r>
      <rPr>
        <sz val="10"/>
        <rFont val="Times New Roman"/>
        <family val="1"/>
      </rPr>
      <t xml:space="preserve"> </t>
    </r>
    <r>
      <rPr>
        <sz val="10"/>
        <rFont val="Webdings"/>
        <family val="1"/>
        <charset val="2"/>
      </rPr>
      <t>H</t>
    </r>
  </si>
  <si>
    <t>02:05-03:00</t>
  </si>
  <si>
    <t>N. Vilnia</t>
  </si>
  <si>
    <t>03:30-03:35</t>
  </si>
  <si>
    <t>Radviliškis kel.</t>
  </si>
  <si>
    <t>Šiauliai</t>
  </si>
  <si>
    <t>06:00-06:03</t>
  </si>
  <si>
    <t>Gubernija</t>
  </si>
  <si>
    <t>Meškuičiai</t>
  </si>
  <si>
    <t>Joniškis</t>
  </si>
  <si>
    <t>0024252</t>
  </si>
  <si>
    <t>LATVIJOS GELEŽINKELIAI</t>
  </si>
  <si>
    <t>Meitenė</t>
  </si>
  <si>
    <t>Jelgava</t>
  </si>
  <si>
    <t>07:18-07:44</t>
  </si>
  <si>
    <t>Cena</t>
  </si>
  <si>
    <t>Olaine</t>
  </si>
  <si>
    <t>Tornakals</t>
  </si>
  <si>
    <t>Riga pass.</t>
  </si>
  <si>
    <t>31/33-34-32</t>
  </si>
  <si>
    <t>Pastabos:</t>
  </si>
  <si>
    <t>Tr. Nr. 31/32 Kijevas-Ryga išvykstančių keleivių patikra pradedama vykdyti prieš 25 minutes iki traukinio išvykimo. 
Kelionės dokumentuose traukinio išvykimo laikas bus nurodomas prieš 25 minutes iki traukinio išvykimo. 
Keleiviai ne atvykę į įlaipinimą iki nurodyto laiko į traukinį nebus įleidžiami.</t>
  </si>
  <si>
    <t>Šiaulių stotyje keičiasi traukinio numeris-iš nelyginio į lyginį.</t>
  </si>
  <si>
    <t>Važiuojant iš Rygos, Lietuvos teritorija nuo Valstybinės sienos su Latvija iki Vasltybinė siena su Baltarusija traukinys vyksta Nr.33/34.</t>
  </si>
  <si>
    <t xml:space="preserve">** - </t>
  </si>
  <si>
    <t>techninis sustojimas</t>
  </si>
  <si>
    <r>
      <rPr>
        <b/>
        <sz val="11"/>
        <rFont val="Times New Roman"/>
        <family val="1"/>
      </rPr>
      <t>X</t>
    </r>
    <r>
      <rPr>
        <sz val="11"/>
        <rFont val="Times New Roman"/>
        <family val="1"/>
      </rPr>
      <t>–Nr.</t>
    </r>
    <r>
      <rPr>
        <b/>
        <sz val="11"/>
        <rFont val="Times New Roman"/>
        <family val="1"/>
      </rPr>
      <t>32/31</t>
    </r>
    <r>
      <rPr>
        <sz val="11"/>
        <rFont val="Times New Roman"/>
        <family val="1"/>
      </rPr>
      <t xml:space="preserve"> važiuoja atskiru nurodymu.</t>
    </r>
  </si>
  <si>
    <r>
      <t xml:space="preserve">RYGA-VILNIUS-MINSKAS-KIEV </t>
    </r>
    <r>
      <rPr>
        <b/>
        <i/>
        <u/>
        <sz val="18"/>
        <color rgb="FFFF0000"/>
        <rFont val="Calibri"/>
        <family val="2"/>
        <scheme val="minor"/>
      </rPr>
      <t>(Galioja nuo 2020-12-13 iki 2021-03-27)</t>
    </r>
  </si>
  <si>
    <t>G 31/33-34/32 P (X)</t>
  </si>
  <si>
    <t>Ryga-Kiev</t>
  </si>
  <si>
    <t xml:space="preserve"> Riga pass.</t>
  </si>
  <si>
    <t>20:18-20:40</t>
  </si>
  <si>
    <t>21:53-21:56</t>
  </si>
  <si>
    <t>06:05-06:35</t>
  </si>
  <si>
    <t>07:16-07:38**</t>
  </si>
  <si>
    <t>08:27-08:29</t>
  </si>
  <si>
    <t>09:07-09:09</t>
  </si>
  <si>
    <t>10:00-10:08</t>
  </si>
  <si>
    <t>10:34-10:36</t>
  </si>
  <si>
    <t>11:16-11:30</t>
  </si>
  <si>
    <t>11:53-11:55</t>
  </si>
  <si>
    <t>12:26-13:03</t>
  </si>
  <si>
    <t>13:29-13:59**</t>
  </si>
  <si>
    <r>
      <rPr>
        <b/>
        <sz val="11"/>
        <rFont val="Times New Roman"/>
        <family val="1"/>
      </rPr>
      <t>X</t>
    </r>
    <r>
      <rPr>
        <sz val="11"/>
        <rFont val="Times New Roman"/>
        <family val="1"/>
      </rPr>
      <t>–Nr.</t>
    </r>
    <r>
      <rPr>
        <b/>
        <sz val="11"/>
        <rFont val="Times New Roman"/>
        <family val="1"/>
      </rPr>
      <t>31/33-34/32</t>
    </r>
    <r>
      <rPr>
        <sz val="11"/>
        <rFont val="Times New Roman"/>
        <family val="1"/>
      </rPr>
      <t xml:space="preserve"> važiuoja atskiru nurodymu.</t>
    </r>
  </si>
  <si>
    <r>
      <t xml:space="preserve">KIEV-MINSK-VILNIUS-RYGA </t>
    </r>
    <r>
      <rPr>
        <b/>
        <i/>
        <u/>
        <sz val="18"/>
        <color rgb="FFFF0000"/>
        <rFont val="Calibri"/>
        <family val="2"/>
        <scheme val="minor"/>
      </rPr>
      <t>(Galioja nuo 2021-03-28)</t>
    </r>
  </si>
  <si>
    <t>03:05-04:00</t>
  </si>
  <si>
    <t>04:30-04:35</t>
  </si>
  <si>
    <t>07:00-07:03</t>
  </si>
  <si>
    <r>
      <t xml:space="preserve">RYGA-VILNIUS-MINSKAS-KIEV </t>
    </r>
    <r>
      <rPr>
        <b/>
        <i/>
        <u/>
        <sz val="18"/>
        <color rgb="FFFF0000"/>
        <rFont val="Calibri"/>
        <family val="2"/>
        <scheme val="minor"/>
      </rPr>
      <t>(Galioja nuo 2021-03-28)</t>
    </r>
  </si>
  <si>
    <t>22:53-22:56</t>
  </si>
  <si>
    <r>
      <t xml:space="preserve">TRAUKINIO NR.31/32-31/33-34/32  SCHEMA </t>
    </r>
    <r>
      <rPr>
        <b/>
        <i/>
        <u/>
        <sz val="18"/>
        <color rgb="FFFF0000"/>
        <rFont val="Calibri"/>
        <family val="2"/>
        <scheme val="minor"/>
      </rPr>
      <t>(VAŽIUOS ATSKIRU NURODYMU)</t>
    </r>
  </si>
  <si>
    <r>
      <t xml:space="preserve">–Iš Kijevo </t>
    </r>
    <r>
      <rPr>
        <sz val="10"/>
        <color theme="1"/>
        <rFont val="Times New Roman"/>
        <family val="1"/>
      </rPr>
      <t xml:space="preserve">išvyks –2020 m.  gruodžio 14, 18, 22, 26, 30 d., 2021 m. sausio 4, 8, 12, 16, 20, 24, 28 d., vasario  2, 6, 10, 14, </t>
    </r>
    <r>
      <rPr>
        <sz val="10"/>
        <color rgb="FFFF0000"/>
        <rFont val="Times New Roman"/>
        <family val="1"/>
      </rPr>
      <t xml:space="preserve">18, </t>
    </r>
    <r>
      <rPr>
        <sz val="10"/>
        <color theme="1"/>
        <rFont val="Times New Roman"/>
        <family val="1"/>
      </rPr>
      <t xml:space="preserve"> 22, 26 d., kovo 2, 6, 10, 14, 18, 22, 26, 30 d., balandžio 4, 8, 12, 16, 20, 24, 28 d., gegužės 2, 6, 10, 14, 18, 22, 26, 30 d., birželio 4, 8, 12, 16</t>
    </r>
  </si>
  <si>
    <t xml:space="preserve">20, 24, 28 d., liepos 2, 6, 10, 14, 18, 22, 26, 30 d., rugpjūčio 4, 8, 12, 16, 20, 24, 28 d., rugsėjo 2, 6, 10, 14, 18, 22, 26, 30 d., spalio 4, 8, 12, 16, 20, 24, 28 d., lapkričio  2, 6, 10, 14, 18, 22, 26, 30 d., gruodžio 4, 8 d., Vilnių pravažiuos ir į Rigą </t>
  </si>
  <si>
    <r>
      <t>atvyks–</t>
    </r>
    <r>
      <rPr>
        <b/>
        <sz val="10"/>
        <color theme="1"/>
        <rFont val="Times New Roman"/>
        <family val="1"/>
      </rPr>
      <t xml:space="preserve"> </t>
    </r>
    <r>
      <rPr>
        <sz val="10"/>
        <color theme="1"/>
        <rFont val="Times New Roman"/>
        <family val="1"/>
      </rPr>
      <t xml:space="preserve">2020 m.  gruodžio 15, 19, 23, 27, 31 d., 2021 m. sausio 5, 9, 13, 17, 21, 25, 29 d., vasario 3, 7, 11, 15, </t>
    </r>
    <r>
      <rPr>
        <sz val="10"/>
        <color rgb="FFFF0000"/>
        <rFont val="Times New Roman"/>
        <family val="1"/>
      </rPr>
      <t xml:space="preserve">19, </t>
    </r>
    <r>
      <rPr>
        <sz val="10"/>
        <color theme="1"/>
        <rFont val="Times New Roman"/>
        <family val="1"/>
      </rPr>
      <t>23, 27 d., kovo 3, 7, 11, 15, 19, 23, 27, 31 d., balandžio 5, 9, 13, 17, 21, 25, 29 d., gegužės 3, 7, 11, 15, 19, 23, 27, 31 d., birželio 5, 9, 13, 17, 21, 25, 29 d.,</t>
    </r>
  </si>
  <si>
    <t xml:space="preserve"> liepos 3, 7, 11, 15, 19, 23, 27, 31 d., rugpjūčio 5, 9, 13, 17, 21, 25, 29 d., rugsėjo 3, 7, 11, 15, 19, 23, 27 d., spalio 1, 5, 9, 13, 17, 21, 25, 29 d., lapkričio  3, 7, 11, 15, 19, 23, 27 d., gruodžio 1, 5, 9 d.</t>
  </si>
  <si>
    <r>
      <t>–Iš Rigos</t>
    </r>
    <r>
      <rPr>
        <sz val="10"/>
        <color theme="1"/>
        <rFont val="Times New Roman"/>
        <family val="1"/>
      </rPr>
      <t xml:space="preserve"> išvyks  2020 m.  gruodžio 15, 19, 23, 27, 31 d., 2021 m. sausio 5, 9, 13, 17, 21, 25, 29 d., vasario 3, 7, 11, 15, </t>
    </r>
    <r>
      <rPr>
        <sz val="10"/>
        <color rgb="FFFF0000"/>
        <rFont val="Times New Roman"/>
        <family val="1"/>
      </rPr>
      <t xml:space="preserve">19, </t>
    </r>
    <r>
      <rPr>
        <sz val="10"/>
        <color theme="1"/>
        <rFont val="Times New Roman"/>
        <family val="1"/>
      </rPr>
      <t xml:space="preserve">23, 27 d., kovo 3, 7, 11, 15, 19, 23, 27, 31 d., balandžio 5, 9, 13, 17, 21, 25, 29 d., gegužės 3, 7, 11, 15, 19, 23, 27, 31 d., birželio 5, 9, 13, 17 </t>
    </r>
  </si>
  <si>
    <r>
      <t xml:space="preserve"> 21, 25, 29 d., liepos 3, 7, 11, 15, 19, 23, 27, 31 d., rugpjūčio 5, 9, 13, 17, 21, 25, 29 d., rugsėjo 3, 7, 11, 15, 19, 23, 27 d., spalio 1, 5, 9, 13, 17, 21, 25, 29 d., lapkričio  3, 7, 11, 15, 19, 23, 27 d., gruodžio 1, 5, 9 d.,</t>
    </r>
    <r>
      <rPr>
        <b/>
        <sz val="10"/>
        <color theme="1"/>
        <rFont val="Times New Roman"/>
        <family val="1"/>
      </rPr>
      <t xml:space="preserve"> </t>
    </r>
    <r>
      <rPr>
        <sz val="10"/>
        <color theme="1"/>
        <rFont val="Times New Roman"/>
        <family val="1"/>
      </rPr>
      <t xml:space="preserve">Vilnių pravažiuos ir į Kijevą atvyks 2020 m.  </t>
    </r>
  </si>
  <si>
    <r>
      <t xml:space="preserve">gruodžio 16, 20, 24, 28 d., 2021 m. sausio 1,  6, 10, 14, 18, 22, 26, 30 d., vasario 4, 8, 12, 16, </t>
    </r>
    <r>
      <rPr>
        <sz val="10"/>
        <color rgb="FFFF0000"/>
        <rFont val="Times New Roman"/>
        <family val="1"/>
      </rPr>
      <t xml:space="preserve">20, </t>
    </r>
    <r>
      <rPr>
        <sz val="10"/>
        <color theme="1"/>
        <rFont val="Times New Roman"/>
        <family val="1"/>
      </rPr>
      <t xml:space="preserve"> 24, 28 d., kovo 4, 8, 12, 16, 20, 24, 28 d., balandžio 1, 6, 10, 14, 18, 22, 26, 30 d., gegužės 4, 8, 12, 16, 20, 24, 28 d., birželio 1, 6, 10, 14, 18, 22, 26, 30 d., liepos </t>
    </r>
  </si>
  <si>
    <r>
      <t>4, 8, 12, 16, 20, 24, 28 d., rugpjūčio 1, 6, 10, 14, 18, 22, 26, 30 d., rugsėjo 4, 8, 12, 16, 20, 24, 28 d., spalio 2, 6, 10, 14, 18, 22, 26, 30 d., lapkričio 4, 8, 12, 16, 20, 24, 28 d., gruodžio 2, 6, 10 d.,</t>
    </r>
    <r>
      <rPr>
        <b/>
        <sz val="10"/>
        <color theme="1"/>
        <rFont val="Times New Roman"/>
        <family val="1"/>
      </rPr>
      <t xml:space="preserve"> </t>
    </r>
    <r>
      <rPr>
        <sz val="10"/>
        <color theme="1"/>
        <rFont val="Times New Roman"/>
        <family val="1"/>
      </rPr>
      <t xml:space="preserve"> </t>
    </r>
  </si>
  <si>
    <r>
      <t xml:space="preserve">Vagonų numeracija: </t>
    </r>
    <r>
      <rPr>
        <sz val="10"/>
        <color theme="1"/>
        <rFont val="Times New Roman"/>
        <family val="1"/>
      </rPr>
      <t>iš Kijevo nuo traukinio priekio, iš Rigos nuo traukinio galo.</t>
    </r>
  </si>
  <si>
    <r>
      <t>Kiev-Riga (</t>
    </r>
    <r>
      <rPr>
        <b/>
        <sz val="11"/>
        <color theme="1"/>
        <rFont val="Calibri"/>
        <family val="2"/>
        <scheme val="minor"/>
      </rPr>
      <t>UZ</t>
    </r>
    <r>
      <rPr>
        <sz val="11"/>
        <color theme="1"/>
        <rFont val="Calibri"/>
        <family val="2"/>
        <charset val="186"/>
        <scheme val="minor"/>
      </rPr>
      <t>)</t>
    </r>
  </si>
  <si>
    <r>
      <t>32/</t>
    </r>
    <r>
      <rPr>
        <b/>
        <sz val="11"/>
        <color theme="1"/>
        <rFont val="Calibri"/>
        <family val="2"/>
        <scheme val="minor"/>
      </rPr>
      <t>4</t>
    </r>
  </si>
  <si>
    <t>L</t>
  </si>
  <si>
    <t>18</t>
  </si>
  <si>
    <r>
      <rPr>
        <b/>
        <sz val="11"/>
        <color theme="1"/>
        <rFont val="Calibri"/>
        <family val="2"/>
        <scheme val="minor"/>
      </rPr>
      <t>53, 54</t>
    </r>
    <r>
      <rPr>
        <sz val="11"/>
        <color theme="1"/>
        <rFont val="Calibri"/>
        <family val="2"/>
        <charset val="186"/>
        <scheme val="minor"/>
      </rPr>
      <t xml:space="preserve"> patalynės</t>
    </r>
    <r>
      <rPr>
        <sz val="11"/>
        <color theme="1"/>
        <rFont val="Calibri"/>
        <family val="2"/>
        <scheme val="minor"/>
      </rPr>
      <t xml:space="preserve"> saugojimui</t>
    </r>
  </si>
  <si>
    <r>
      <t>Minsk-Riga (</t>
    </r>
    <r>
      <rPr>
        <b/>
        <sz val="11"/>
        <color theme="1"/>
        <rFont val="Calibri"/>
        <family val="2"/>
        <scheme val="minor"/>
      </rPr>
      <t>BČ</t>
    </r>
    <r>
      <rPr>
        <sz val="11"/>
        <color theme="1"/>
        <rFont val="Calibri"/>
        <family val="2"/>
        <charset val="186"/>
        <scheme val="minor"/>
      </rPr>
      <t>)</t>
    </r>
  </si>
  <si>
    <r>
      <t>50/</t>
    </r>
    <r>
      <rPr>
        <b/>
        <sz val="11"/>
        <color theme="1"/>
        <rFont val="Calibri"/>
        <family val="2"/>
        <scheme val="minor"/>
      </rPr>
      <t>4</t>
    </r>
  </si>
  <si>
    <r>
      <t>1, 2–</t>
    </r>
    <r>
      <rPr>
        <sz val="11"/>
        <color theme="1"/>
        <rFont val="Times New Roman"/>
        <family val="1"/>
      </rPr>
      <t xml:space="preserve"> traukinio viršininko rezervas</t>
    </r>
  </si>
  <si>
    <r>
      <t>30/</t>
    </r>
    <r>
      <rPr>
        <b/>
        <sz val="11"/>
        <color theme="1"/>
        <rFont val="Calibri"/>
        <family val="2"/>
        <scheme val="minor"/>
      </rPr>
      <t>6</t>
    </r>
  </si>
  <si>
    <r>
      <t>5, 6–</t>
    </r>
    <r>
      <rPr>
        <sz val="11"/>
        <color theme="1"/>
        <rFont val="Times New Roman"/>
        <family val="1"/>
      </rPr>
      <t>traukinio viršininko rezervas</t>
    </r>
  </si>
  <si>
    <t>40</t>
  </si>
  <si>
    <r>
      <t>56/</t>
    </r>
    <r>
      <rPr>
        <b/>
        <sz val="11"/>
        <color rgb="FFFF0000"/>
        <rFont val="Calibri"/>
        <family val="2"/>
        <scheme val="minor"/>
      </rPr>
      <t>2</t>
    </r>
  </si>
  <si>
    <r>
      <rPr>
        <b/>
        <sz val="11"/>
        <color rgb="FFFF0000"/>
        <rFont val="Calibri"/>
        <family val="2"/>
        <scheme val="minor"/>
      </rPr>
      <t>57, 58</t>
    </r>
    <r>
      <rPr>
        <sz val="11"/>
        <color rgb="FFFF0000"/>
        <rFont val="Calibri"/>
        <family val="2"/>
        <scheme val="minor"/>
      </rPr>
      <t xml:space="preserve"> patalynės saugojimui</t>
    </r>
  </si>
  <si>
    <r>
      <t>Ivano-Frankovsk-
Riga (</t>
    </r>
    <r>
      <rPr>
        <b/>
        <sz val="11"/>
        <color theme="1"/>
        <rFont val="Calibri"/>
        <family val="2"/>
        <scheme val="minor"/>
      </rPr>
      <t>UZ</t>
    </r>
    <r>
      <rPr>
        <sz val="11"/>
        <color theme="1"/>
        <rFont val="Calibri"/>
        <family val="2"/>
        <charset val="186"/>
        <scheme val="minor"/>
      </rPr>
      <t>)</t>
    </r>
  </si>
  <si>
    <r>
      <t>Užgorod-Riga (</t>
    </r>
    <r>
      <rPr>
        <b/>
        <sz val="11"/>
        <color theme="1"/>
        <rFont val="Calibri"/>
        <family val="2"/>
        <scheme val="minor"/>
      </rPr>
      <t>UZ</t>
    </r>
    <r>
      <rPr>
        <sz val="11"/>
        <color theme="1"/>
        <rFont val="Calibri"/>
        <family val="2"/>
        <charset val="186"/>
        <scheme val="minor"/>
      </rPr>
      <t>)</t>
    </r>
  </si>
  <si>
    <r>
      <t>Zaporože-Riga (</t>
    </r>
    <r>
      <rPr>
        <b/>
        <sz val="11"/>
        <color theme="1"/>
        <rFont val="Calibri"/>
        <family val="2"/>
        <scheme val="minor"/>
      </rPr>
      <t>UZ</t>
    </r>
    <r>
      <rPr>
        <sz val="11"/>
        <color theme="1"/>
        <rFont val="Calibri"/>
        <family val="2"/>
        <charset val="186"/>
        <scheme val="minor"/>
      </rPr>
      <t>)</t>
    </r>
  </si>
  <si>
    <r>
      <t>Odesa-Riga (</t>
    </r>
    <r>
      <rPr>
        <b/>
        <sz val="11"/>
        <color theme="1"/>
        <rFont val="Calibri"/>
        <family val="2"/>
        <scheme val="minor"/>
      </rPr>
      <t>UZ</t>
    </r>
    <r>
      <rPr>
        <sz val="11"/>
        <color theme="1"/>
        <rFont val="Calibri"/>
        <family val="2"/>
        <charset val="186"/>
        <scheme val="minor"/>
      </rPr>
      <t>)</t>
    </r>
  </si>
  <si>
    <t>Paaiškinimai:</t>
  </si>
  <si>
    <t>Simbolis</t>
  </si>
  <si>
    <t>Reikšmė</t>
  </si>
  <si>
    <t>30 Ч</t>
  </si>
  <si>
    <t>Traukinio numeris/raidės simbolis bilietų pardavimo sistemoje ,,Express“</t>
  </si>
  <si>
    <t>traukinys važiuoja kasdien</t>
  </si>
  <si>
    <t>d.d.</t>
  </si>
  <si>
    <t>važiuoja darbo dienomis</t>
  </si>
  <si>
    <t>tr.</t>
  </si>
  <si>
    <t>traukinys</t>
  </si>
  <si>
    <t>vag.</t>
  </si>
  <si>
    <t>vagonas</t>
  </si>
  <si>
    <t>lyginės mėnesio dienos</t>
  </si>
  <si>
    <t>N</t>
  </si>
  <si>
    <t>nelyginės mėnesio dienos</t>
  </si>
  <si>
    <t>1, 2, 3, 4, 5</t>
  </si>
  <si>
    <t>savaitės dienos</t>
  </si>
  <si>
    <t>*</t>
  </si>
  <si>
    <t>·</t>
  </si>
  <si>
    <t>fakultatyvus vagonas (važiuoja atskiru nurodymu)</t>
  </si>
  <si>
    <t>žiūrėti atskirą traukinio važiavimo periodiškumą</t>
  </si>
  <si>
    <t>12:39-12:40</t>
  </si>
  <si>
    <r>
      <t>traukinio atvykimo</t>
    </r>
    <r>
      <rPr>
        <b/>
        <sz val="10"/>
        <color theme="1"/>
        <rFont val="Times New Roman"/>
        <family val="1"/>
      </rPr>
      <t>–</t>
    </r>
    <r>
      <rPr>
        <i/>
        <sz val="10"/>
        <color theme="1"/>
        <rFont val="Times New Roman"/>
        <family val="1"/>
      </rPr>
      <t>išvykimo į stotelę ar stotį laikas</t>
    </r>
  </si>
  <si>
    <t>traukinio pravažiavimo pro stotelę ar stotį laikas</t>
  </si>
  <si>
    <t>Sausiai</t>
  </si>
  <si>
    <t>stotelė, sustojimo punktas</t>
  </si>
  <si>
    <t>stotis</t>
  </si>
  <si>
    <t>SAIPS, STYK</t>
  </si>
  <si>
    <t>automatinė riedmenų identifikavimo sistema</t>
  </si>
  <si>
    <t>automotrisė</t>
  </si>
  <si>
    <t>D</t>
  </si>
  <si>
    <t>dyzelinis traukinys</t>
  </si>
  <si>
    <t>E</t>
  </si>
  <si>
    <t>elektrinis traukinys</t>
  </si>
  <si>
    <t>EJ</t>
  </si>
  <si>
    <t xml:space="preserve">elektrinis dviaukštis  traukinys </t>
  </si>
  <si>
    <t>EP</t>
  </si>
  <si>
    <t xml:space="preserve">BČ elektrinis  traukinys </t>
  </si>
  <si>
    <t>DP</t>
  </si>
  <si>
    <t xml:space="preserve">BČ dyzelinis  traukinys </t>
  </si>
  <si>
    <t>Lok.</t>
  </si>
  <si>
    <t>lokomotyvas</t>
  </si>
  <si>
    <t>G</t>
  </si>
  <si>
    <t>greitasis traukinys</t>
  </si>
  <si>
    <t>Eks</t>
  </si>
  <si>
    <t>ekspresas</t>
  </si>
  <si>
    <t>restorano vagonas</t>
  </si>
  <si>
    <r>
      <t></t>
    </r>
    <r>
      <rPr>
        <b/>
        <sz val="11"/>
        <color theme="1"/>
        <rFont val="Times New Roman"/>
        <family val="1"/>
      </rPr>
      <t xml:space="preserve"> </t>
    </r>
    <r>
      <rPr>
        <b/>
        <sz val="11"/>
        <color theme="1"/>
        <rFont val="Wingdings"/>
        <charset val="2"/>
      </rPr>
      <t></t>
    </r>
    <r>
      <rPr>
        <b/>
        <sz val="11"/>
        <color theme="1"/>
        <rFont val="Arial"/>
        <family val="2"/>
      </rPr>
      <t xml:space="preserve"> </t>
    </r>
    <r>
      <rPr>
        <b/>
        <sz val="11"/>
        <color theme="1"/>
        <rFont val="Wingdings"/>
        <charset val="2"/>
      </rPr>
      <t></t>
    </r>
    <r>
      <rPr>
        <b/>
        <sz val="11"/>
        <color theme="1"/>
        <rFont val="Arial"/>
        <family val="2"/>
      </rPr>
      <t xml:space="preserve"> </t>
    </r>
    <r>
      <rPr>
        <b/>
        <sz val="11"/>
        <color theme="1"/>
        <rFont val="Wingdings"/>
        <charset val="2"/>
      </rPr>
      <t></t>
    </r>
    <r>
      <rPr>
        <b/>
        <sz val="11"/>
        <color theme="1"/>
        <rFont val="Arial"/>
        <family val="2"/>
      </rPr>
      <t xml:space="preserve"> </t>
    </r>
  </si>
  <si>
    <t>vagonų skaičius dyzeliniuose ir elektriniuose traukiniuose</t>
  </si>
  <si>
    <t>pašto vagonas</t>
  </si>
  <si>
    <t>bagažo vagonas</t>
  </si>
  <si>
    <t>b</t>
  </si>
  <si>
    <t xml:space="preserve">vagonas pritaikytas dviračių vežimui </t>
  </si>
  <si>
    <t>é</t>
  </si>
  <si>
    <t>vagonas su vietomis neįgaliesiems  vežimėliuose</t>
  </si>
  <si>
    <t>r</t>
  </si>
  <si>
    <t>vagonas su radijo kupė, kuriame važiuoja traukinio viršininkas</t>
  </si>
  <si>
    <t>traukinio važiavimo kryptis</t>
  </si>
  <si>
    <t xml:space="preserve">a </t>
  </si>
  <si>
    <t>atvykimas</t>
  </si>
  <si>
    <t>i</t>
  </si>
  <si>
    <t>išvykimas</t>
  </si>
  <si>
    <t>H</t>
  </si>
  <si>
    <t>pasienio stotis</t>
  </si>
  <si>
    <t>e</t>
  </si>
  <si>
    <t>ekonominė klasė</t>
  </si>
  <si>
    <t>LAIKO PALYGINIMO LENTELĖ</t>
  </si>
  <si>
    <t xml:space="preserve">Vasaros laikas </t>
  </si>
  <si>
    <t>LENKIJA</t>
  </si>
  <si>
    <t>LIETUVA</t>
  </si>
  <si>
    <t xml:space="preserve">    GRUZIJA</t>
  </si>
  <si>
    <t>VOKIETIJA</t>
  </si>
  <si>
    <t>LATVIJA</t>
  </si>
  <si>
    <t>ČEKIJA</t>
  </si>
  <si>
    <t>ESTIJA</t>
  </si>
  <si>
    <t>SLOVĖNIJA</t>
  </si>
  <si>
    <t>BALTARUSIJA</t>
  </si>
  <si>
    <t>SLOVAKIJA</t>
  </si>
  <si>
    <r>
      <t>KALININGRADO</t>
    </r>
    <r>
      <rPr>
        <b/>
        <i/>
        <sz val="12"/>
        <color theme="1"/>
        <rFont val="Times New Roman"/>
        <family val="1"/>
        <charset val="186"/>
      </rPr>
      <t xml:space="preserve"> </t>
    </r>
    <r>
      <rPr>
        <i/>
        <sz val="12"/>
        <color theme="1"/>
        <rFont val="Times New Roman"/>
        <family val="1"/>
        <charset val="186"/>
      </rPr>
      <t xml:space="preserve">SRITIS (RF)           </t>
    </r>
  </si>
  <si>
    <t>SERBIJA</t>
  </si>
  <si>
    <t>RUSIJA</t>
  </si>
  <si>
    <t>AUSTRIJA</t>
  </si>
  <si>
    <t>UKRAINA</t>
  </si>
  <si>
    <t>VENGRIJA</t>
  </si>
  <si>
    <t>MOLDOVA</t>
  </si>
  <si>
    <t>ITALIJA</t>
  </si>
  <si>
    <t>RUMUNIJA</t>
  </si>
  <si>
    <t>PRANCŪZIJA</t>
  </si>
  <si>
    <t>BULGARIJA</t>
  </si>
  <si>
    <t>GRAIKIJA</t>
  </si>
  <si>
    <t xml:space="preserve">Žiemos laikas </t>
  </si>
  <si>
    <t xml:space="preserve">     LIETUVA</t>
  </si>
  <si>
    <t xml:space="preserve">     LATVIJA</t>
  </si>
  <si>
    <t xml:space="preserve">     ESTIJA</t>
  </si>
  <si>
    <t>KALININGRADO</t>
  </si>
  <si>
    <t xml:space="preserve">    UKRAINA</t>
  </si>
  <si>
    <t>SRITIS (RF)</t>
  </si>
  <si>
    <t xml:space="preserve">    MOLDOVA</t>
  </si>
  <si>
    <t>Tvarkaraščiuose nurodytas tos šalies laikas, kurios teritorija važiuoja traukinys</t>
  </si>
  <si>
    <t>PROJEKTAS</t>
  </si>
  <si>
    <t>ŠIAULIAI-RADVILIŠKIS-PANEVĖŽYS-ROKIŠKIS-ŠIAULIAI</t>
  </si>
  <si>
    <t>Pakeitimai:</t>
  </si>
  <si>
    <t>2019 saus-vas vid.</t>
  </si>
  <si>
    <t>M 622</t>
  </si>
  <si>
    <t>D 624</t>
  </si>
  <si>
    <t>D 626</t>
  </si>
  <si>
    <t>D 628</t>
  </si>
  <si>
    <t>2–5</t>
  </si>
  <si>
    <t>6, 7</t>
  </si>
  <si>
    <t>1–4</t>
  </si>
  <si>
    <t>5, 6, 7</t>
  </si>
  <si>
    <t>1-2</t>
  </si>
  <si>
    <t>1</t>
  </si>
  <si>
    <t>Gyventojų skaičius</t>
  </si>
  <si>
    <t>Radvil-Panevėž.</t>
  </si>
  <si>
    <t>Šiauliai-Panevėžys</t>
  </si>
  <si>
    <t>Šiauliai-Rokiškis</t>
  </si>
  <si>
    <t xml:space="preserve">Šiauliai išv. </t>
  </si>
  <si>
    <t>Sodai</t>
  </si>
  <si>
    <t>7:19-20</t>
  </si>
  <si>
    <t>15:09-10</t>
  </si>
  <si>
    <t>17:39-40</t>
  </si>
  <si>
    <t>sustojimas</t>
  </si>
  <si>
    <t>15:13-14</t>
  </si>
  <si>
    <t>17:43-44</t>
  </si>
  <si>
    <t>Mankiškiai</t>
  </si>
  <si>
    <t>7:27-28</t>
  </si>
  <si>
    <t>15:17-18</t>
  </si>
  <si>
    <t>17:47-48</t>
  </si>
  <si>
    <t>Kutiškiai</t>
  </si>
  <si>
    <t>7:31-32</t>
  </si>
  <si>
    <t>15:21-22</t>
  </si>
  <si>
    <t>17:51-52</t>
  </si>
  <si>
    <t>Durpynas</t>
  </si>
  <si>
    <t>7:36-37</t>
  </si>
  <si>
    <t>15:26-27</t>
  </si>
  <si>
    <t>17:56-57</t>
  </si>
  <si>
    <t>Radviliškis išv.</t>
  </si>
  <si>
    <t>7:42-43</t>
  </si>
  <si>
    <t>15:32-33</t>
  </si>
  <si>
    <t>18:02-03</t>
  </si>
  <si>
    <t>06:52-53</t>
  </si>
  <si>
    <t>12:12-13</t>
  </si>
  <si>
    <t>19:32-33</t>
  </si>
  <si>
    <t>06:32-33</t>
  </si>
  <si>
    <t>Šeduva</t>
  </si>
  <si>
    <t>5:02-03</t>
  </si>
  <si>
    <t>8:00-01</t>
  </si>
  <si>
    <t>15:50-51</t>
  </si>
  <si>
    <t>18:20-21</t>
  </si>
  <si>
    <t>Laba</t>
  </si>
  <si>
    <t>8:08-09</t>
  </si>
  <si>
    <t>15:58-59</t>
  </si>
  <si>
    <t>18:28-29</t>
  </si>
  <si>
    <t>Labučiai</t>
  </si>
  <si>
    <t>5:13-14</t>
  </si>
  <si>
    <t>8:13-14</t>
  </si>
  <si>
    <t>16:03-04</t>
  </si>
  <si>
    <t>18:33-34</t>
  </si>
  <si>
    <t>Gustonys</t>
  </si>
  <si>
    <t>5:23-24</t>
  </si>
  <si>
    <t>8:23-24</t>
  </si>
  <si>
    <t>16:13-14</t>
  </si>
  <si>
    <t>18:43-44</t>
  </si>
  <si>
    <t>Panevėžys atv.</t>
  </si>
  <si>
    <t>8:34-35</t>
  </si>
  <si>
    <t>18:54-55</t>
  </si>
  <si>
    <t>18:50-51</t>
  </si>
  <si>
    <t>Karsakiškis</t>
  </si>
  <si>
    <t>8:45-46</t>
  </si>
  <si>
    <t>19:05-06</t>
  </si>
  <si>
    <t>Bygailiai</t>
  </si>
  <si>
    <t>8:52-53</t>
  </si>
  <si>
    <t>19:12-13</t>
  </si>
  <si>
    <t>Subačius</t>
  </si>
  <si>
    <t>8:58-59</t>
  </si>
  <si>
    <t>19:18-19</t>
  </si>
  <si>
    <t>Radžiūnai</t>
  </si>
  <si>
    <t>9:07-08</t>
  </si>
  <si>
    <t>19:27-28</t>
  </si>
  <si>
    <t>Kupiškis</t>
  </si>
  <si>
    <t>9:16-17</t>
  </si>
  <si>
    <t>19:36-37</t>
  </si>
  <si>
    <t>Skapiškis</t>
  </si>
  <si>
    <t>9:30-31</t>
  </si>
  <si>
    <t>19:49-50</t>
  </si>
  <si>
    <t>Panemunėlis</t>
  </si>
  <si>
    <t>9:42-43</t>
  </si>
  <si>
    <t>20:01-02</t>
  </si>
  <si>
    <t>Tindžiuliai</t>
  </si>
  <si>
    <t>9:47-48</t>
  </si>
  <si>
    <t>20:06-07</t>
  </si>
  <si>
    <t>Rokiškis  išv.</t>
  </si>
  <si>
    <t>Jungtis su tr.</t>
  </si>
  <si>
    <t>M621</t>
  </si>
  <si>
    <t>M623</t>
  </si>
  <si>
    <t>M625</t>
  </si>
  <si>
    <t>M627</t>
  </si>
  <si>
    <t>Kelionės trukmė</t>
  </si>
  <si>
    <t>Apsisukimo laikas</t>
  </si>
  <si>
    <t>nakvoja</t>
  </si>
  <si>
    <t>D 621</t>
  </si>
  <si>
    <t>D 623</t>
  </si>
  <si>
    <t>M 625</t>
  </si>
  <si>
    <t>D 627</t>
  </si>
  <si>
    <t>6</t>
  </si>
  <si>
    <t>6, 7, 1</t>
  </si>
  <si>
    <t>Rokiškis-Šiauliai</t>
  </si>
  <si>
    <t>Panevėžys-Šiauliai</t>
  </si>
  <si>
    <t>Panevėžys-Radviliškis</t>
  </si>
  <si>
    <t>Rokiškis išv.</t>
  </si>
  <si>
    <t>4:37-38</t>
  </si>
  <si>
    <t>15:20-21</t>
  </si>
  <si>
    <t>4:43-44</t>
  </si>
  <si>
    <t>4:55-56</t>
  </si>
  <si>
    <t>15:38-39</t>
  </si>
  <si>
    <t>5:08-09</t>
  </si>
  <si>
    <t>15:51-52</t>
  </si>
  <si>
    <t>5:17-18</t>
  </si>
  <si>
    <t>16:00-01</t>
  </si>
  <si>
    <t>5:26-27</t>
  </si>
  <si>
    <t>16:09-10</t>
  </si>
  <si>
    <t>5:32-33</t>
  </si>
  <si>
    <t>16:15-16</t>
  </si>
  <si>
    <t>5:39-40</t>
  </si>
  <si>
    <t>16:22-26</t>
  </si>
  <si>
    <t>Panevėžys išv.</t>
  </si>
  <si>
    <t>5:51-52</t>
  </si>
  <si>
    <t>16:34-35</t>
  </si>
  <si>
    <t>06:19-20</t>
  </si>
  <si>
    <t>6:02-03</t>
  </si>
  <si>
    <t>9:10-11</t>
  </si>
  <si>
    <t>16:45-46</t>
  </si>
  <si>
    <t>19:20-21</t>
  </si>
  <si>
    <t>6:12-13</t>
  </si>
  <si>
    <t>9:20-21</t>
  </si>
  <si>
    <t>16:55-56</t>
  </si>
  <si>
    <t>19:30-31</t>
  </si>
  <si>
    <t>9:25-26</t>
  </si>
  <si>
    <t>6:25-26</t>
  </si>
  <si>
    <t>9:33-34</t>
  </si>
  <si>
    <t>17:08-09</t>
  </si>
  <si>
    <t>19:45-46</t>
  </si>
  <si>
    <t>6:41-42</t>
  </si>
  <si>
    <t>9:49-50</t>
  </si>
  <si>
    <t>17:24-25</t>
  </si>
  <si>
    <t>07:05-06</t>
  </si>
  <si>
    <t>08:45-46</t>
  </si>
  <si>
    <t>13:55-56</t>
  </si>
  <si>
    <t>18:15-16</t>
  </si>
  <si>
    <t>6:47-48</t>
  </si>
  <si>
    <t>9:55-56</t>
  </si>
  <si>
    <t>17:30-31</t>
  </si>
  <si>
    <t>20:07-08</t>
  </si>
  <si>
    <t>6:52-53</t>
  </si>
  <si>
    <t>10:00-01</t>
  </si>
  <si>
    <t>17:35-36</t>
  </si>
  <si>
    <t>20:12-13</t>
  </si>
  <si>
    <t>6:57-58</t>
  </si>
  <si>
    <t>10:05-06</t>
  </si>
  <si>
    <t>17:40-41</t>
  </si>
  <si>
    <t>20:17-18</t>
  </si>
  <si>
    <t>7:01-02</t>
  </si>
  <si>
    <t>10:09-10</t>
  </si>
  <si>
    <t>17:44-45</t>
  </si>
  <si>
    <t>20:21-22</t>
  </si>
  <si>
    <t>7:05-06</t>
  </si>
  <si>
    <t>10:13-14</t>
  </si>
  <si>
    <t>17:48-49</t>
  </si>
  <si>
    <t>20:25-26</t>
  </si>
  <si>
    <t xml:space="preserve">Šiauliai atv. </t>
  </si>
  <si>
    <t>EKONOMINIŲ RODIKLIŲ PASKAIČIAVIMAS  2018/2019</t>
  </si>
  <si>
    <t>EKONOMINIŲ RODIKLIŲ PASKAIČIAVIMAS  2019/2020</t>
  </si>
  <si>
    <t>Vagonų skaičius/riedmuo</t>
  </si>
  <si>
    <t>išv.</t>
  </si>
  <si>
    <t>atv.</t>
  </si>
  <si>
    <t>atstumas, km</t>
  </si>
  <si>
    <t>reisų sk. per metus</t>
  </si>
  <si>
    <t>sąnaudos reisui</t>
  </si>
  <si>
    <t>sąnaudos  per metus</t>
  </si>
  <si>
    <t>keleivių sk. reisui</t>
  </si>
  <si>
    <t>keleivių sk. per metus</t>
  </si>
  <si>
    <t>vidutinis atstumas 1 keleiviui</t>
  </si>
  <si>
    <t>kel-km</t>
  </si>
  <si>
    <t>vid.pajamos 1 kel.</t>
  </si>
  <si>
    <t>pajamos 1 kel. km</t>
  </si>
  <si>
    <t>vid. vietų sk.</t>
  </si>
  <si>
    <t>vietų-km</t>
  </si>
  <si>
    <t>vietų-km per m</t>
  </si>
  <si>
    <t>pajamos per metus</t>
  </si>
  <si>
    <t>rezultatas</t>
  </si>
  <si>
    <t>Uzimtumas</t>
  </si>
  <si>
    <t xml:space="preserve">Unikalių reisų sk. </t>
  </si>
  <si>
    <t>užimtumas</t>
  </si>
  <si>
    <t>Biudžėtas</t>
  </si>
  <si>
    <t>Rodikliai</t>
  </si>
  <si>
    <t>2018m. faktas</t>
  </si>
  <si>
    <t>2019m. planas</t>
  </si>
  <si>
    <t>2019 m. prognozė</t>
  </si>
  <si>
    <t>2020m. planas</t>
  </si>
  <si>
    <t xml:space="preserve">2020m. prognozė </t>
  </si>
  <si>
    <t>Pokytis prognozė 2020 Prognozė / 2019 Planas vnt.</t>
  </si>
  <si>
    <t>Pokytis prognozė 2020  / 2019 Planas, proc.</t>
  </si>
  <si>
    <t>Pokytis Prognozė 2020 / 2020 Planas vnt.</t>
  </si>
  <si>
    <t>Reisų sk.</t>
  </si>
  <si>
    <t>Keleivių sk.</t>
  </si>
  <si>
    <t>Sąnaudos, Eur</t>
  </si>
  <si>
    <t>Pajamos, Eur</t>
  </si>
  <si>
    <t>Rezultatas, Eur</t>
  </si>
  <si>
    <t>D631</t>
  </si>
  <si>
    <t>Nr.21</t>
  </si>
  <si>
    <t>Radvil.-Klaipėda</t>
  </si>
  <si>
    <t>Radviliškis-Šiauliai-Mažeikai</t>
  </si>
  <si>
    <t xml:space="preserve">Radviliškis-Šiauliai-Mažeikai </t>
  </si>
  <si>
    <t>8:33-34</t>
  </si>
  <si>
    <t>09:45-46</t>
  </si>
  <si>
    <t>14:03-04</t>
  </si>
  <si>
    <t>20:33-34</t>
  </si>
  <si>
    <t>5:44-45</t>
  </si>
  <si>
    <t>5:49-50</t>
  </si>
  <si>
    <t>16:14-15</t>
  </si>
  <si>
    <t>5:54-55</t>
  </si>
  <si>
    <t>16:19-20</t>
  </si>
  <si>
    <t>5:59-6:00</t>
  </si>
  <si>
    <t>16:24-25</t>
  </si>
  <si>
    <t>6:04-05</t>
  </si>
  <si>
    <t>16:29-30</t>
  </si>
  <si>
    <t>06:25-26</t>
  </si>
  <si>
    <t>8:49-52</t>
  </si>
  <si>
    <t>14:19-22</t>
  </si>
  <si>
    <t>14:51-52</t>
  </si>
  <si>
    <t>16:37-49</t>
  </si>
  <si>
    <t>20:49-52</t>
  </si>
  <si>
    <t>Nr.22</t>
  </si>
  <si>
    <t>Klaipėda-Radviliškis</t>
  </si>
  <si>
    <t xml:space="preserve">Mažeikiai-Šiauliai-Radviliškis </t>
  </si>
  <si>
    <t>Šiauliai atv.</t>
  </si>
  <si>
    <t>8:17-18</t>
  </si>
  <si>
    <t>10:53-54</t>
  </si>
  <si>
    <t>12:15-16</t>
  </si>
  <si>
    <t>13:47-50</t>
  </si>
  <si>
    <t>20:05-06</t>
  </si>
  <si>
    <t>20:17-20</t>
  </si>
  <si>
    <t>20:38-39</t>
  </si>
  <si>
    <t>Radviliškis atv.</t>
  </si>
  <si>
    <t>14:06-07</t>
  </si>
  <si>
    <t>20:36-37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</si>
</sst>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0.00\ _€_-;\-* #,##0.00\ _€_-;_-* &quot;-&quot;??\ _€_-;_-@_-"/>
    <numFmt numFmtId="165" formatCode="_-* #,##0.00\ &quot;Lt&quot;_-;\-* #,##0.00\ &quot;Lt&quot;_-;_-* &quot;-&quot;??\ &quot;Lt&quot;_-;_-@_-"/>
    <numFmt numFmtId="166" formatCode="_-* #,##0\ _€_-;\-* #,##0\ _€_-;_-* &quot;-&quot;??\ _€_-;_-@_-"/>
    <numFmt numFmtId="167" formatCode="#,##0.0"/>
    <numFmt numFmtId="168" formatCode="#,##0.000"/>
    <numFmt numFmtId="169" formatCode="hh:mm;@"/>
    <numFmt numFmtId="170" formatCode="hh&quot;:&quot;mm"/>
    <numFmt numFmtId="171" formatCode="[$-F400]h:mm:ss\ AM/PM"/>
    <numFmt numFmtId="172" formatCode="hh:mm:ss;@"/>
    <numFmt numFmtId="173" formatCode="h:mm;@"/>
    <numFmt numFmtId="174" formatCode="hh&quot;:&quot;mm;@"/>
    <numFmt numFmtId="175" formatCode="[$-427]h&quot;:&quot;mm&quot;:&quot;ss&quot; &quot;AM/PM"/>
  </numFmts>
  <fonts count="166">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sz val="11"/>
      <color theme="0"/>
      <name val="Calibri"/>
      <family val="2"/>
      <charset val="186"/>
      <scheme val="minor"/>
    </font>
    <font>
      <sz val="18"/>
      <color theme="1"/>
      <name val="Calibri"/>
      <family val="2"/>
      <scheme val="minor"/>
    </font>
    <font>
      <b/>
      <sz val="18"/>
      <color theme="5" tint="-0.499984740745262"/>
      <name val="Calibri"/>
      <family val="2"/>
      <charset val="186"/>
      <scheme val="minor"/>
    </font>
    <font>
      <b/>
      <sz val="11"/>
      <color theme="5" tint="-0.499984740745262"/>
      <name val="Calibri"/>
      <family val="2"/>
      <charset val="186"/>
      <scheme val="minor"/>
    </font>
    <font>
      <sz val="11"/>
      <color theme="5" tint="-0.499984740745262"/>
      <name val="Calibri"/>
      <family val="2"/>
      <scheme val="minor"/>
    </font>
    <font>
      <i/>
      <sz val="11"/>
      <color theme="1"/>
      <name val="Calibri"/>
      <family val="2"/>
      <scheme val="minor"/>
    </font>
    <font>
      <i/>
      <sz val="11"/>
      <color rgb="FF0000FF"/>
      <name val="Calibri"/>
      <family val="2"/>
      <scheme val="minor"/>
    </font>
    <font>
      <i/>
      <sz val="11"/>
      <color rgb="FFFF0000"/>
      <name val="Calibri"/>
      <family val="2"/>
      <scheme val="minor"/>
    </font>
    <font>
      <sz val="11"/>
      <name val="Calibri"/>
      <family val="2"/>
      <scheme val="minor"/>
    </font>
    <font>
      <b/>
      <sz val="11"/>
      <color rgb="FFFF0000"/>
      <name val="Calibri"/>
      <family val="2"/>
      <scheme val="minor"/>
    </font>
    <font>
      <b/>
      <i/>
      <sz val="11"/>
      <color rgb="FFFF0000"/>
      <name val="Calibri"/>
      <family val="2"/>
      <charset val="186"/>
      <scheme val="minor"/>
    </font>
    <font>
      <b/>
      <i/>
      <sz val="11"/>
      <name val="Calibri"/>
      <family val="2"/>
      <scheme val="minor"/>
    </font>
    <font>
      <b/>
      <i/>
      <sz val="11"/>
      <color theme="1"/>
      <name val="Calibri"/>
      <family val="2"/>
      <scheme val="minor"/>
    </font>
    <font>
      <b/>
      <sz val="11"/>
      <color theme="1"/>
      <name val="Calibri"/>
      <family val="2"/>
      <scheme val="minor"/>
    </font>
    <font>
      <b/>
      <sz val="11"/>
      <name val="Calibri"/>
      <family val="2"/>
      <scheme val="minor"/>
    </font>
    <font>
      <b/>
      <sz val="11"/>
      <color rgb="FF0000FF"/>
      <name val="Calibri"/>
      <family val="2"/>
      <scheme val="minor"/>
    </font>
    <font>
      <sz val="11"/>
      <color rgb="FFFF0000"/>
      <name val="Calibri"/>
      <family val="2"/>
      <scheme val="minor"/>
    </font>
    <font>
      <b/>
      <sz val="10"/>
      <color theme="1"/>
      <name val="Calibri"/>
      <family val="2"/>
      <charset val="186"/>
      <scheme val="minor"/>
    </font>
    <font>
      <sz val="10"/>
      <color theme="1"/>
      <name val="Calibri"/>
      <family val="2"/>
      <charset val="186"/>
      <scheme val="minor"/>
    </font>
    <font>
      <sz val="10"/>
      <color indexed="8"/>
      <name val="Times New Roman"/>
      <family val="1"/>
      <charset val="186"/>
    </font>
    <font>
      <b/>
      <sz val="18"/>
      <color rgb="FFFF0000"/>
      <name val="Calibri"/>
      <family val="2"/>
      <charset val="186"/>
      <scheme val="minor"/>
    </font>
    <font>
      <b/>
      <sz val="11"/>
      <color rgb="FFFF0000"/>
      <name val="Calibri"/>
      <family val="2"/>
      <charset val="186"/>
      <scheme val="minor"/>
    </font>
    <font>
      <b/>
      <sz val="10"/>
      <name val="Calibri"/>
      <family val="2"/>
      <charset val="186"/>
      <scheme val="minor"/>
    </font>
    <font>
      <sz val="11"/>
      <color rgb="FF0000FF"/>
      <name val="Calibri"/>
      <family val="2"/>
      <charset val="186"/>
      <scheme val="minor"/>
    </font>
    <font>
      <b/>
      <sz val="11"/>
      <color rgb="FF0000FF"/>
      <name val="Calibri"/>
      <family val="2"/>
      <charset val="186"/>
      <scheme val="minor"/>
    </font>
    <font>
      <b/>
      <sz val="11"/>
      <name val="Calibri"/>
      <family val="2"/>
      <charset val="186"/>
      <scheme val="minor"/>
    </font>
    <font>
      <b/>
      <sz val="18"/>
      <color theme="1"/>
      <name val="Calibri"/>
      <family val="2"/>
      <charset val="186"/>
      <scheme val="minor"/>
    </font>
    <font>
      <i/>
      <sz val="10"/>
      <color theme="1"/>
      <name val="Calibri"/>
      <family val="2"/>
      <charset val="186"/>
      <scheme val="minor"/>
    </font>
    <font>
      <sz val="11"/>
      <name val="!_Helvetica"/>
    </font>
    <font>
      <i/>
      <sz val="10"/>
      <name val="Calibri"/>
      <family val="2"/>
      <charset val="186"/>
      <scheme val="minor"/>
    </font>
    <font>
      <sz val="11"/>
      <color theme="1"/>
      <name val="Calibri"/>
      <family val="2"/>
      <scheme val="minor"/>
    </font>
    <font>
      <b/>
      <sz val="9"/>
      <color indexed="81"/>
      <name val="Tahoma"/>
      <family val="2"/>
      <charset val="186"/>
    </font>
    <font>
      <sz val="9"/>
      <color indexed="81"/>
      <name val="Tahoma"/>
      <family val="2"/>
      <charset val="186"/>
    </font>
    <font>
      <b/>
      <sz val="12"/>
      <color theme="1"/>
      <name val="Calibri"/>
      <family val="2"/>
      <charset val="186"/>
      <scheme val="minor"/>
    </font>
    <font>
      <sz val="12"/>
      <color theme="1"/>
      <name val="Calibri"/>
      <family val="2"/>
      <charset val="186"/>
      <scheme val="minor"/>
    </font>
    <font>
      <i/>
      <sz val="12"/>
      <name val="Calibri"/>
      <family val="2"/>
      <charset val="186"/>
      <scheme val="minor"/>
    </font>
    <font>
      <i/>
      <sz val="12"/>
      <color rgb="FF0070C0"/>
      <name val="Calibri"/>
      <family val="2"/>
      <charset val="186"/>
      <scheme val="minor"/>
    </font>
    <font>
      <sz val="12"/>
      <name val="Calibri"/>
      <family val="2"/>
      <charset val="186"/>
      <scheme val="minor"/>
    </font>
    <font>
      <b/>
      <sz val="11"/>
      <color rgb="FF000000"/>
      <name val="Calibri"/>
      <family val="2"/>
      <charset val="186"/>
      <scheme val="minor"/>
    </font>
    <font>
      <sz val="11"/>
      <name val="Calibri"/>
      <family val="2"/>
      <charset val="186"/>
      <scheme val="minor"/>
    </font>
    <font>
      <i/>
      <sz val="11"/>
      <name val="Calibri"/>
      <family val="2"/>
      <charset val="186"/>
      <scheme val="minor"/>
    </font>
    <font>
      <b/>
      <sz val="11"/>
      <color theme="0"/>
      <name val="Calibri"/>
      <family val="2"/>
      <charset val="186"/>
      <scheme val="minor"/>
    </font>
    <font>
      <sz val="11"/>
      <color rgb="FFFF0000"/>
      <name val="Calibri"/>
      <family val="2"/>
      <charset val="186"/>
      <scheme val="minor"/>
    </font>
    <font>
      <b/>
      <sz val="12"/>
      <color rgb="FFFF0000"/>
      <name val="Calibri"/>
      <family val="2"/>
      <charset val="186"/>
      <scheme val="minor"/>
    </font>
    <font>
      <sz val="14"/>
      <color theme="1"/>
      <name val="Calibri"/>
      <family val="2"/>
      <charset val="186"/>
      <scheme val="minor"/>
    </font>
    <font>
      <sz val="18"/>
      <color theme="1"/>
      <name val="Calibri"/>
      <family val="2"/>
      <charset val="186"/>
      <scheme val="minor"/>
    </font>
    <font>
      <i/>
      <sz val="10"/>
      <color theme="2" tint="-0.749992370372631"/>
      <name val="Calibri"/>
      <family val="2"/>
      <charset val="186"/>
      <scheme val="minor"/>
    </font>
    <font>
      <i/>
      <sz val="16"/>
      <color theme="2" tint="-0.749992370372631"/>
      <name val="Calibri"/>
      <family val="2"/>
      <charset val="186"/>
      <scheme val="minor"/>
    </font>
    <font>
      <sz val="18"/>
      <color rgb="FFFF0000"/>
      <name val="Calibri"/>
      <family val="2"/>
      <charset val="186"/>
      <scheme val="minor"/>
    </font>
    <font>
      <b/>
      <sz val="14"/>
      <color rgb="FF0000FF"/>
      <name val="Calibri"/>
      <family val="2"/>
      <charset val="186"/>
      <scheme val="minor"/>
    </font>
    <font>
      <b/>
      <sz val="14"/>
      <color theme="0"/>
      <name val="Calibri"/>
      <family val="2"/>
      <charset val="186"/>
      <scheme val="minor"/>
    </font>
    <font>
      <i/>
      <sz val="11"/>
      <color rgb="FFFF0000"/>
      <name val="Calibri"/>
      <family val="2"/>
      <charset val="186"/>
      <scheme val="minor"/>
    </font>
    <font>
      <sz val="18"/>
      <color theme="5" tint="-0.499984740745262"/>
      <name val="Calibri"/>
      <family val="2"/>
      <charset val="186"/>
      <scheme val="minor"/>
    </font>
    <font>
      <sz val="10"/>
      <name val="Arial"/>
      <family val="2"/>
      <charset val="186"/>
    </font>
    <font>
      <b/>
      <sz val="18"/>
      <color rgb="FF0000FF"/>
      <name val="Calibri"/>
      <family val="2"/>
      <charset val="186"/>
      <scheme val="minor"/>
    </font>
    <font>
      <b/>
      <sz val="12"/>
      <name val="Calibri"/>
      <family val="2"/>
      <charset val="186"/>
      <scheme val="minor"/>
    </font>
    <font>
      <b/>
      <i/>
      <sz val="11"/>
      <color rgb="FF0000FF"/>
      <name val="Calibri"/>
      <family val="2"/>
      <charset val="186"/>
      <scheme val="minor"/>
    </font>
    <font>
      <i/>
      <sz val="11"/>
      <color theme="5" tint="-0.499984740745262"/>
      <name val="Calibri"/>
      <family val="2"/>
      <charset val="186"/>
      <scheme val="minor"/>
    </font>
    <font>
      <sz val="11"/>
      <color theme="5" tint="-0.499984740745262"/>
      <name val="Calibri"/>
      <family val="2"/>
      <charset val="186"/>
      <scheme val="minor"/>
    </font>
    <font>
      <b/>
      <sz val="11"/>
      <color rgb="FF00B050"/>
      <name val="Calibri"/>
      <family val="2"/>
      <charset val="186"/>
      <scheme val="minor"/>
    </font>
    <font>
      <b/>
      <i/>
      <sz val="11"/>
      <color theme="5" tint="-0.499984740745262"/>
      <name val="Calibri"/>
      <family val="2"/>
      <charset val="186"/>
      <scheme val="minor"/>
    </font>
    <font>
      <sz val="11"/>
      <color rgb="FF00B050"/>
      <name val="Calibri"/>
      <family val="2"/>
      <charset val="186"/>
      <scheme val="minor"/>
    </font>
    <font>
      <b/>
      <sz val="12"/>
      <name val="Calibri"/>
      <family val="2"/>
      <scheme val="minor"/>
    </font>
    <font>
      <sz val="12"/>
      <name val="Calibri"/>
      <family val="2"/>
      <scheme val="minor"/>
    </font>
    <font>
      <sz val="12"/>
      <color theme="1"/>
      <name val="Calibri"/>
      <family val="2"/>
      <scheme val="minor"/>
    </font>
    <font>
      <b/>
      <u/>
      <sz val="11"/>
      <color rgb="FFFF0000"/>
      <name val="Calibri"/>
      <family val="2"/>
      <charset val="186"/>
      <scheme val="minor"/>
    </font>
    <font>
      <b/>
      <i/>
      <sz val="11"/>
      <name val="Calibri"/>
      <family val="2"/>
      <charset val="186"/>
      <scheme val="minor"/>
    </font>
    <font>
      <sz val="12"/>
      <color rgb="FF0070C0"/>
      <name val="Calibri"/>
      <family val="2"/>
      <charset val="186"/>
      <scheme val="minor"/>
    </font>
    <font>
      <sz val="11"/>
      <color rgb="FF0070C0"/>
      <name val="Calibri"/>
      <family val="2"/>
      <charset val="186"/>
      <scheme val="minor"/>
    </font>
    <font>
      <b/>
      <sz val="10"/>
      <color theme="1"/>
      <name val="Calibri"/>
      <family val="2"/>
      <scheme val="minor"/>
    </font>
    <font>
      <i/>
      <sz val="10"/>
      <color rgb="FFFF0000"/>
      <name val="Calibri"/>
      <family val="2"/>
      <scheme val="minor"/>
    </font>
    <font>
      <b/>
      <sz val="10"/>
      <color theme="5" tint="-0.499984740745262"/>
      <name val="Calibri"/>
      <family val="2"/>
      <scheme val="minor"/>
    </font>
    <font>
      <sz val="10"/>
      <color rgb="FFFF0000"/>
      <name val="Calibri"/>
      <family val="2"/>
      <scheme val="minor"/>
    </font>
    <font>
      <b/>
      <sz val="10"/>
      <color rgb="FF00B050"/>
      <name val="Calibri"/>
      <family val="2"/>
      <scheme val="minor"/>
    </font>
    <font>
      <sz val="10"/>
      <color theme="1"/>
      <name val="Times New Roman"/>
      <family val="1"/>
    </font>
    <font>
      <sz val="12"/>
      <color theme="1"/>
      <name val="Times New Roman"/>
      <family val="1"/>
    </font>
    <font>
      <b/>
      <sz val="10"/>
      <color theme="1"/>
      <name val="Times New Roman"/>
      <family val="1"/>
    </font>
    <font>
      <b/>
      <sz val="10"/>
      <name val="Times New Roman"/>
      <family val="1"/>
    </font>
    <font>
      <sz val="10"/>
      <name val="Times New Roman"/>
      <family val="1"/>
    </font>
    <font>
      <sz val="10"/>
      <color rgb="FF000000"/>
      <name val="Times New Roman"/>
      <family val="1"/>
    </font>
    <font>
      <sz val="9"/>
      <name val="Times New Roman"/>
      <family val="1"/>
    </font>
    <font>
      <i/>
      <sz val="10"/>
      <name val="Times New Roman"/>
      <family val="1"/>
    </font>
    <font>
      <i/>
      <sz val="10"/>
      <color rgb="FF0000FF"/>
      <name val="Times New Roman"/>
      <family val="1"/>
    </font>
    <font>
      <b/>
      <i/>
      <sz val="10"/>
      <name val="Times New Roman"/>
      <family val="1"/>
    </font>
    <font>
      <b/>
      <sz val="9"/>
      <name val="Times New Roman"/>
      <family val="1"/>
    </font>
    <font>
      <b/>
      <i/>
      <u/>
      <sz val="18"/>
      <color theme="5" tint="-0.499984740745262"/>
      <name val="Calibri"/>
      <family val="2"/>
      <scheme val="minor"/>
    </font>
    <font>
      <i/>
      <sz val="18"/>
      <color theme="5" tint="-0.499984740745262"/>
      <name val="Calibri"/>
      <family val="2"/>
      <scheme val="minor"/>
    </font>
    <font>
      <i/>
      <sz val="10"/>
      <color theme="1"/>
      <name val="Times New Roman"/>
      <family val="1"/>
    </font>
    <font>
      <b/>
      <i/>
      <sz val="18"/>
      <color theme="5" tint="-0.499984740745262"/>
      <name val="Calibri"/>
      <family val="2"/>
      <scheme val="minor"/>
    </font>
    <font>
      <i/>
      <sz val="18"/>
      <color theme="1"/>
      <name val="Calibri"/>
      <family val="2"/>
      <scheme val="minor"/>
    </font>
    <font>
      <sz val="12"/>
      <color rgb="FF000000"/>
      <name val="Times New Roman"/>
      <family val="1"/>
    </font>
    <font>
      <sz val="10"/>
      <color rgb="FFFF0000"/>
      <name val="Times New Roman"/>
      <family val="1"/>
    </font>
    <font>
      <sz val="11"/>
      <color theme="1"/>
      <name val="Times New Roman"/>
      <family val="1"/>
    </font>
    <font>
      <b/>
      <sz val="11"/>
      <color theme="1"/>
      <name val="Times New Roman"/>
      <family val="1"/>
    </font>
    <font>
      <b/>
      <sz val="11"/>
      <name val="Times New Roman"/>
      <family val="1"/>
    </font>
    <font>
      <b/>
      <i/>
      <u/>
      <sz val="18"/>
      <color rgb="FF0000FF"/>
      <name val="Calibri"/>
      <family val="2"/>
      <scheme val="minor"/>
    </font>
    <font>
      <b/>
      <sz val="10"/>
      <color rgb="FF0070C0"/>
      <name val="Times New Roman"/>
      <family val="1"/>
    </font>
    <font>
      <sz val="11"/>
      <color theme="1"/>
      <name val="Times New Roman"/>
      <family val="1"/>
      <charset val="186"/>
    </font>
    <font>
      <sz val="10"/>
      <name val="Times New Roman"/>
      <family val="1"/>
      <charset val="186"/>
    </font>
    <font>
      <sz val="10"/>
      <name val="Webdings"/>
      <family val="1"/>
      <charset val="2"/>
    </font>
    <font>
      <sz val="10"/>
      <color theme="1"/>
      <name val="Webdings"/>
      <family val="1"/>
      <charset val="2"/>
    </font>
    <font>
      <b/>
      <sz val="10"/>
      <color theme="1"/>
      <name val="Webdings"/>
      <family val="1"/>
      <charset val="2"/>
    </font>
    <font>
      <sz val="12"/>
      <name val="Times New Roman"/>
      <family val="1"/>
    </font>
    <font>
      <b/>
      <u/>
      <sz val="11"/>
      <color theme="1"/>
      <name val="Calibri"/>
      <family val="2"/>
      <scheme val="minor"/>
    </font>
    <font>
      <b/>
      <sz val="10"/>
      <color rgb="FF000000"/>
      <name val="Times New Roman"/>
      <family val="1"/>
    </font>
    <font>
      <i/>
      <sz val="10"/>
      <color rgb="FF000000"/>
      <name val="Times New Roman"/>
      <family val="1"/>
    </font>
    <font>
      <b/>
      <i/>
      <sz val="12"/>
      <name val="Times New Roman"/>
      <family val="1"/>
    </font>
    <font>
      <b/>
      <sz val="14"/>
      <color theme="1"/>
      <name val="Times New Roman"/>
      <family val="1"/>
    </font>
    <font>
      <b/>
      <sz val="14"/>
      <color theme="1"/>
      <name val="Wingdings 2"/>
      <family val="1"/>
      <charset val="2"/>
    </font>
    <font>
      <b/>
      <sz val="10"/>
      <color rgb="FF262626"/>
      <name val="Times New Roman"/>
      <family val="1"/>
    </font>
    <font>
      <b/>
      <sz val="11"/>
      <color theme="1"/>
      <name val="Wingdings"/>
      <charset val="2"/>
    </font>
    <font>
      <b/>
      <sz val="11"/>
      <color theme="1"/>
      <name val="Arial"/>
      <family val="2"/>
    </font>
    <font>
      <i/>
      <sz val="10"/>
      <color rgb="FF262626"/>
      <name val="Times New Roman"/>
      <family val="1"/>
    </font>
    <font>
      <b/>
      <i/>
      <sz val="11"/>
      <color theme="1"/>
      <name val="Times New Roman"/>
      <family val="1"/>
    </font>
    <font>
      <u/>
      <sz val="11"/>
      <color theme="1"/>
      <name val="Calibri"/>
      <family val="2"/>
      <scheme val="minor"/>
    </font>
    <font>
      <b/>
      <sz val="10"/>
      <color theme="1"/>
      <name val="Calibri Light"/>
      <family val="2"/>
      <scheme val="major"/>
    </font>
    <font>
      <b/>
      <u/>
      <sz val="11"/>
      <color theme="1"/>
      <name val="Times New Roman"/>
      <family val="1"/>
    </font>
    <font>
      <sz val="11"/>
      <name val="Times New Roman"/>
      <family val="1"/>
    </font>
    <font>
      <b/>
      <i/>
      <sz val="11"/>
      <name val="Times New Roman"/>
      <family val="1"/>
    </font>
    <font>
      <i/>
      <sz val="11"/>
      <color theme="1"/>
      <name val="Times New Roman"/>
      <family val="1"/>
    </font>
    <font>
      <b/>
      <sz val="11"/>
      <color rgb="FF00B050"/>
      <name val="Times New Roman"/>
      <family val="1"/>
    </font>
    <font>
      <b/>
      <sz val="10"/>
      <color rgb="FFFF0000"/>
      <name val="Times New Roman"/>
      <family val="1"/>
    </font>
    <font>
      <sz val="12"/>
      <color theme="1"/>
      <name val="Times New Roman"/>
      <family val="1"/>
      <charset val="186"/>
    </font>
    <font>
      <u/>
      <sz val="11"/>
      <color theme="10"/>
      <name val="Calibri"/>
      <family val="2"/>
      <charset val="186"/>
      <scheme val="minor"/>
    </font>
    <font>
      <b/>
      <sz val="14"/>
      <color theme="1"/>
      <name val="Calibri"/>
      <family val="2"/>
      <charset val="186"/>
      <scheme val="minor"/>
    </font>
    <font>
      <b/>
      <sz val="36"/>
      <color theme="1"/>
      <name val="Calibri"/>
      <family val="2"/>
      <charset val="186"/>
      <scheme val="minor"/>
    </font>
    <font>
      <b/>
      <i/>
      <sz val="12"/>
      <name val="Times New Roman"/>
      <family val="1"/>
      <charset val="186"/>
    </font>
    <font>
      <b/>
      <i/>
      <sz val="12"/>
      <color theme="1"/>
      <name val="Times New Roman"/>
      <family val="1"/>
      <charset val="186"/>
    </font>
    <font>
      <b/>
      <i/>
      <sz val="14"/>
      <color theme="1"/>
      <name val="Times New Roman"/>
      <family val="1"/>
      <charset val="186"/>
    </font>
    <font>
      <b/>
      <sz val="72"/>
      <color theme="1"/>
      <name val="Times New Roman"/>
      <family val="1"/>
      <charset val="186"/>
    </font>
    <font>
      <sz val="10"/>
      <color theme="1"/>
      <name val="Times New Roman"/>
      <family val="1"/>
      <charset val="186"/>
    </font>
    <font>
      <i/>
      <sz val="12"/>
      <color theme="1"/>
      <name val="Times New Roman"/>
      <family val="1"/>
      <charset val="186"/>
    </font>
    <font>
      <sz val="14"/>
      <color theme="1"/>
      <name val="Times New Roman"/>
      <family val="1"/>
      <charset val="186"/>
    </font>
    <font>
      <b/>
      <i/>
      <sz val="14"/>
      <color rgb="FFFF0000"/>
      <name val="Times New Roman"/>
      <family val="1"/>
      <charset val="186"/>
    </font>
    <font>
      <b/>
      <sz val="12"/>
      <name val="Times New Roman"/>
      <family val="1"/>
      <charset val="186"/>
    </font>
    <font>
      <b/>
      <sz val="22"/>
      <color theme="1"/>
      <name val="Calibri"/>
      <family val="2"/>
      <charset val="186"/>
      <scheme val="minor"/>
    </font>
    <font>
      <b/>
      <i/>
      <u/>
      <sz val="18"/>
      <color rgb="FF996633"/>
      <name val="Calibri"/>
      <family val="2"/>
      <scheme val="minor"/>
    </font>
    <font>
      <b/>
      <i/>
      <u/>
      <sz val="18"/>
      <color rgb="FFFF0000"/>
      <name val="Calibri"/>
      <family val="2"/>
      <scheme val="minor"/>
    </font>
    <font>
      <sz val="11"/>
      <color rgb="FF000000"/>
      <name val="Calibri"/>
      <family val="2"/>
    </font>
    <font>
      <b/>
      <sz val="11"/>
      <color rgb="FF000000"/>
      <name val="Calibri"/>
      <family val="2"/>
    </font>
    <font>
      <sz val="11"/>
      <color rgb="FFFFFFFF"/>
      <name val="Calibri"/>
      <family val="2"/>
    </font>
    <font>
      <b/>
      <sz val="11"/>
      <color rgb="FFFF0000"/>
      <name val="Calibri"/>
      <family val="2"/>
    </font>
    <font>
      <sz val="12"/>
      <color rgb="FF000000"/>
      <name val="Times New Roman"/>
      <family val="1"/>
      <charset val="186"/>
    </font>
    <font>
      <b/>
      <sz val="12"/>
      <color rgb="FF000000"/>
      <name val="Times New Roman"/>
      <family val="1"/>
    </font>
    <font>
      <b/>
      <sz val="12"/>
      <name val="Times New Roman"/>
      <family val="1"/>
    </font>
    <font>
      <b/>
      <sz val="12"/>
      <color rgb="FFFF0000"/>
      <name val="Calibri"/>
      <family val="2"/>
      <charset val="186"/>
    </font>
    <font>
      <b/>
      <sz val="12"/>
      <color rgb="FF0000FF"/>
      <name val="Calibri"/>
      <family val="2"/>
      <charset val="186"/>
    </font>
    <font>
      <i/>
      <sz val="12"/>
      <color rgb="FFFF0000"/>
      <name val="Calibri"/>
      <family val="2"/>
      <charset val="186"/>
    </font>
    <font>
      <sz val="12"/>
      <color rgb="FF000000"/>
      <name val="Calibri"/>
      <family val="2"/>
      <charset val="186"/>
    </font>
    <font>
      <b/>
      <sz val="12"/>
      <color rgb="FF000000"/>
      <name val="Times New Roman"/>
      <family val="1"/>
      <charset val="186"/>
    </font>
    <font>
      <b/>
      <sz val="12"/>
      <name val="Calibri"/>
      <family val="2"/>
      <charset val="186"/>
    </font>
    <font>
      <b/>
      <sz val="11"/>
      <name val="Calibri"/>
      <family val="2"/>
    </font>
    <font>
      <strike/>
      <sz val="11"/>
      <color theme="1"/>
      <name val="Times New Roman"/>
      <family val="1"/>
    </font>
    <font>
      <i/>
      <sz val="11"/>
      <name val="Times New Roman"/>
      <family val="1"/>
    </font>
    <font>
      <i/>
      <sz val="11"/>
      <color rgb="FF0000FF"/>
      <name val="Times New Roman"/>
      <family val="1"/>
    </font>
    <font>
      <b/>
      <sz val="10"/>
      <color theme="1"/>
      <name val="Webdings"/>
      <family val="2"/>
      <charset val="2"/>
    </font>
    <font>
      <b/>
      <i/>
      <u/>
      <sz val="18"/>
      <name val="Calibri"/>
      <family val="2"/>
      <scheme val="minor"/>
    </font>
    <font>
      <b/>
      <u/>
      <sz val="11"/>
      <name val="Times New Roman"/>
      <family val="1"/>
    </font>
    <font>
      <strike/>
      <sz val="11"/>
      <name val="Times New Roman"/>
      <family val="1"/>
    </font>
    <font>
      <b/>
      <strike/>
      <sz val="11"/>
      <color theme="1"/>
      <name val="Times New Roman"/>
      <family val="1"/>
    </font>
    <font>
      <i/>
      <sz val="12"/>
      <name val="Times New Roman"/>
      <family val="1"/>
    </font>
    <font>
      <b/>
      <sz val="11"/>
      <color rgb="FF4472C4"/>
      <name val="Calibri"/>
    </font>
    <font>
      <b/>
      <sz val="11"/>
      <color rgb="FF4472C4"/>
      <name val="Calibri"/>
      <family val="2"/>
      <charset val="186"/>
      <scheme val="minor"/>
    </font>
  </fonts>
  <fills count="27">
    <fill>
      <patternFill patternType="none"/>
    </fill>
    <fill>
      <patternFill patternType="gray125"/>
    </fill>
    <fill>
      <patternFill patternType="solid">
        <fgColor theme="9" tint="0.79998168889431442"/>
        <bgColor indexed="65"/>
      </patternFill>
    </fill>
    <fill>
      <patternFill patternType="solid">
        <fgColor rgb="FFCCCC00"/>
        <bgColor indexed="64"/>
      </patternFill>
    </fill>
    <fill>
      <patternFill patternType="solid">
        <fgColor theme="9" tint="0.79998168889431442"/>
        <bgColor indexed="64"/>
      </patternFill>
    </fill>
    <fill>
      <patternFill patternType="solid">
        <fgColor rgb="FF0070C0"/>
        <bgColor indexed="64"/>
      </patternFill>
    </fill>
    <fill>
      <patternFill patternType="solid">
        <fgColor theme="0"/>
        <bgColor indexed="64"/>
      </patternFill>
    </fill>
    <fill>
      <patternFill patternType="solid">
        <fgColor rgb="FFA5EFF9"/>
        <bgColor indexed="64"/>
      </patternFill>
    </fill>
    <fill>
      <patternFill patternType="solid">
        <fgColor rgb="FF99FF33"/>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7C80"/>
        <bgColor indexed="64"/>
      </patternFill>
    </fill>
    <fill>
      <patternFill patternType="solid">
        <fgColor theme="7" tint="0.39997558519241921"/>
        <bgColor indexed="64"/>
      </patternFill>
    </fill>
    <fill>
      <patternFill patternType="solid">
        <fgColor theme="0"/>
        <bgColor rgb="FFE2EFDA"/>
      </patternFill>
    </fill>
    <fill>
      <patternFill patternType="solid">
        <fgColor theme="4" tint="0.59999389629810485"/>
        <bgColor indexed="64"/>
      </patternFill>
    </fill>
    <fill>
      <patternFill patternType="solid">
        <fgColor rgb="FF00B0F0"/>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rgb="FFE2EFDA"/>
        <bgColor rgb="FFE2EFDA"/>
      </patternFill>
    </fill>
    <fill>
      <patternFill patternType="solid">
        <fgColor theme="0"/>
        <bgColor rgb="FFFFC000"/>
      </patternFill>
    </fill>
    <fill>
      <patternFill patternType="solid">
        <fgColor theme="4" tint="0.39997558519241921"/>
        <bgColor rgb="FFFFC000"/>
      </patternFill>
    </fill>
    <fill>
      <patternFill patternType="solid">
        <fgColor rgb="FF5B9BD5"/>
        <bgColor rgb="FF5B9BD5"/>
      </patternFill>
    </fill>
    <fill>
      <patternFill patternType="solid">
        <fgColor rgb="FFFFFFFF"/>
        <bgColor rgb="FFFFFFFF"/>
      </patternFill>
    </fill>
    <fill>
      <patternFill patternType="solid">
        <fgColor rgb="FFFF0000"/>
        <bgColor indexed="64"/>
      </patternFill>
    </fill>
    <fill>
      <patternFill patternType="solid">
        <fgColor theme="9"/>
        <bgColor indexed="64"/>
      </patternFill>
    </fill>
    <fill>
      <patternFill patternType="solid">
        <fgColor rgb="FF00B050"/>
        <bgColor indexed="64"/>
      </patternFill>
    </fill>
  </fills>
  <borders count="60">
    <border>
      <left/>
      <right/>
      <top/>
      <bottom/>
      <diagonal/>
    </border>
    <border>
      <left style="hair">
        <color auto="1"/>
      </left>
      <right style="hair">
        <color auto="1"/>
      </right>
      <top style="hair">
        <color auto="1"/>
      </top>
      <bottom style="hair">
        <color auto="1"/>
      </bottom>
      <diagonal/>
    </border>
    <border>
      <left style="hair">
        <color indexed="64"/>
      </left>
      <right style="hair">
        <color indexed="64"/>
      </right>
      <top/>
      <bottom style="hair">
        <color indexed="64"/>
      </bottom>
      <diagonal/>
    </border>
    <border>
      <left style="hair">
        <color indexed="64"/>
      </left>
      <right/>
      <top/>
      <bottom/>
      <diagonal/>
    </border>
    <border>
      <left style="thin">
        <color indexed="63"/>
      </left>
      <right style="thin">
        <color indexed="63"/>
      </right>
      <top style="thin">
        <color indexed="63"/>
      </top>
      <bottom style="thin">
        <color indexed="63"/>
      </bottom>
      <diagonal/>
    </border>
    <border>
      <left style="hair">
        <color auto="1"/>
      </left>
      <right style="hair">
        <color auto="1"/>
      </right>
      <top/>
      <bottom/>
      <diagonal/>
    </border>
    <border>
      <left style="hair">
        <color auto="1"/>
      </left>
      <right style="hair">
        <color auto="1"/>
      </right>
      <top style="hair">
        <color auto="1"/>
      </top>
      <bottom/>
      <diagonal/>
    </border>
    <border>
      <left style="thin">
        <color indexed="64"/>
      </left>
      <right style="thin">
        <color indexed="64"/>
      </right>
      <top style="thin">
        <color indexed="64"/>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indexed="64"/>
      </right>
      <top/>
      <bottom/>
      <diagonal/>
    </border>
    <border>
      <left/>
      <right/>
      <top style="hair">
        <color auto="1"/>
      </top>
      <bottom/>
      <diagonal/>
    </border>
    <border>
      <left/>
      <right style="hair">
        <color indexed="64"/>
      </right>
      <top style="hair">
        <color auto="1"/>
      </top>
      <bottom/>
      <diagonal/>
    </border>
    <border>
      <left style="hair">
        <color rgb="FF000000"/>
      </left>
      <right style="hair">
        <color rgb="FF000000"/>
      </right>
      <top style="hair">
        <color rgb="FF000000"/>
      </top>
      <bottom style="hair">
        <color rgb="FF000000"/>
      </bottom>
      <diagonal/>
    </border>
    <border>
      <left style="hair">
        <color rgb="FF000000"/>
      </left>
      <right/>
      <top style="hair">
        <color auto="1"/>
      </top>
      <bottom style="hair">
        <color indexed="64"/>
      </bottom>
      <diagonal/>
    </border>
    <border>
      <left style="hair">
        <color auto="1"/>
      </left>
      <right/>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thin">
        <color indexed="64"/>
      </top>
      <bottom/>
      <diagonal/>
    </border>
    <border>
      <left/>
      <right style="medium">
        <color indexed="64"/>
      </right>
      <top/>
      <bottom/>
      <diagonal/>
    </border>
    <border>
      <left/>
      <right style="thin">
        <color indexed="64"/>
      </right>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top style="thin">
        <color rgb="FF000000"/>
      </top>
      <bottom style="thin">
        <color rgb="FF000000"/>
      </bottom>
      <diagonal/>
    </border>
    <border>
      <left/>
      <right/>
      <top/>
      <bottom style="thin">
        <color rgb="FF000000"/>
      </bottom>
      <diagonal/>
    </border>
    <border>
      <left/>
      <right/>
      <top style="thin">
        <color rgb="FF000000"/>
      </top>
      <bottom/>
      <diagonal/>
    </border>
    <border>
      <left/>
      <right style="thin">
        <color indexed="64"/>
      </right>
      <top style="thin">
        <color indexed="64"/>
      </top>
      <bottom/>
      <diagonal/>
    </border>
    <border>
      <left/>
      <right/>
      <top/>
      <bottom style="dotted">
        <color indexed="64"/>
      </bottom>
      <diagonal/>
    </border>
    <border>
      <left/>
      <right/>
      <top style="dotted">
        <color indexed="64"/>
      </top>
      <bottom/>
      <diagonal/>
    </border>
    <border>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right style="dotted">
        <color indexed="64"/>
      </right>
      <top/>
      <bottom/>
      <diagonal/>
    </border>
    <border>
      <left style="dotted">
        <color indexed="64"/>
      </left>
      <right style="dotted">
        <color indexed="64"/>
      </right>
      <top/>
      <bottom style="dotted">
        <color indexed="64"/>
      </bottom>
      <diagonal/>
    </border>
    <border>
      <left/>
      <right/>
      <top style="dotted">
        <color indexed="64"/>
      </top>
      <bottom style="thin">
        <color indexed="64"/>
      </bottom>
      <diagonal/>
    </border>
    <border>
      <left style="dotted">
        <color indexed="64"/>
      </left>
      <right style="thin">
        <color rgb="FF000000"/>
      </right>
      <top style="dotted">
        <color indexed="64"/>
      </top>
      <bottom style="dotted">
        <color indexed="64"/>
      </bottom>
      <diagonal/>
    </border>
    <border>
      <left style="thin">
        <color rgb="FF000000"/>
      </left>
      <right style="thin">
        <color rgb="FF000000"/>
      </right>
      <top style="dotted">
        <color indexed="64"/>
      </top>
      <bottom style="dotted">
        <color indexed="64"/>
      </bottom>
      <diagonal/>
    </border>
    <border>
      <left style="thin">
        <color rgb="FF000000"/>
      </left>
      <right style="thin">
        <color rgb="FF000000"/>
      </right>
      <top style="dotted">
        <color indexed="64"/>
      </top>
      <bottom/>
      <diagonal/>
    </border>
  </borders>
  <cellStyleXfs count="18">
    <xf numFmtId="0" fontId="0" fillId="0" borderId="0"/>
    <xf numFmtId="164" fontId="1" fillId="0" borderId="0" applyFont="0" applyFill="0" applyBorder="0" applyAlignment="0" applyProtection="0"/>
    <xf numFmtId="4" fontId="22" fillId="0" borderId="4" applyNumberFormat="0" applyProtection="0">
      <alignment horizontal="right"/>
    </xf>
    <xf numFmtId="0" fontId="31" fillId="0" borderId="0"/>
    <xf numFmtId="9" fontId="1" fillId="0" borderId="0" applyFont="0" applyFill="0" applyBorder="0" applyAlignment="0" applyProtection="0"/>
    <xf numFmtId="0" fontId="56" fillId="0" borderId="0"/>
    <xf numFmtId="0" fontId="1" fillId="2"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26" fillId="0" borderId="0" applyNumberFormat="0" applyFill="0" applyBorder="0" applyAlignment="0" applyProtection="0"/>
    <xf numFmtId="0" fontId="141" fillId="0" borderId="0" applyNumberFormat="0" applyFont="0" applyBorder="0" applyProtection="0"/>
    <xf numFmtId="0" fontId="141" fillId="19" borderId="0" applyNumberFormat="0" applyFont="0" applyBorder="0" applyAlignment="0" applyProtection="0"/>
    <xf numFmtId="0" fontId="143" fillId="22" borderId="0" applyNumberFormat="0" applyBorder="0" applyAlignment="0" applyProtection="0"/>
  </cellStyleXfs>
  <cellXfs count="1033">
    <xf numFmtId="0" fontId="0" fillId="0" borderId="0" xfId="0"/>
    <xf numFmtId="0" fontId="4" fillId="0" borderId="0" xfId="0" applyFont="1"/>
    <xf numFmtId="0" fontId="5" fillId="0" borderId="0" xfId="0" applyFont="1" applyAlignment="1">
      <alignment horizontal="left"/>
    </xf>
    <xf numFmtId="0" fontId="7" fillId="0" borderId="0" xfId="0" applyFont="1" applyAlignment="1">
      <alignment horizontal="left" wrapText="1"/>
    </xf>
    <xf numFmtId="0" fontId="7" fillId="0" borderId="0" xfId="0" applyFont="1" applyAlignment="1">
      <alignment horizontal="left"/>
    </xf>
    <xf numFmtId="0" fontId="9" fillId="0" borderId="0" xfId="0" applyFont="1" applyAlignment="1">
      <alignment horizontal="center"/>
    </xf>
    <xf numFmtId="0" fontId="8" fillId="0" borderId="0" xfId="0" applyFont="1" applyAlignment="1">
      <alignment horizontal="left" wrapText="1"/>
    </xf>
    <xf numFmtId="0" fontId="10" fillId="0" borderId="0" xfId="0" applyFont="1" applyAlignment="1">
      <alignment horizontal="left" wrapText="1"/>
    </xf>
    <xf numFmtId="0" fontId="8" fillId="0" borderId="0" xfId="0" applyFont="1" applyAlignment="1">
      <alignment horizontal="left"/>
    </xf>
    <xf numFmtId="0" fontId="13" fillId="0" borderId="0" xfId="0" applyFont="1" applyAlignment="1">
      <alignment horizontal="center"/>
    </xf>
    <xf numFmtId="0" fontId="16" fillId="3" borderId="1" xfId="0" applyFont="1" applyFill="1" applyBorder="1" applyAlignment="1">
      <alignment vertical="center"/>
    </xf>
    <xf numFmtId="0" fontId="16" fillId="3" borderId="1" xfId="0" applyFont="1" applyFill="1" applyBorder="1" applyAlignment="1">
      <alignment horizontal="center" vertical="center"/>
    </xf>
    <xf numFmtId="0" fontId="17" fillId="3" borderId="1" xfId="0" applyFont="1" applyFill="1" applyBorder="1" applyAlignment="1">
      <alignment vertical="center"/>
    </xf>
    <xf numFmtId="0" fontId="14" fillId="3" borderId="1" xfId="0" applyFont="1" applyFill="1" applyBorder="1" applyAlignment="1">
      <alignment horizontal="center" vertical="center"/>
    </xf>
    <xf numFmtId="0" fontId="16" fillId="3" borderId="1" xfId="0" applyFont="1" applyFill="1" applyBorder="1" applyAlignment="1">
      <alignment horizontal="center" vertical="center" wrapText="1"/>
    </xf>
    <xf numFmtId="20" fontId="16" fillId="3" borderId="1" xfId="0" applyNumberFormat="1" applyFont="1" applyFill="1" applyBorder="1" applyAlignment="1">
      <alignment horizontal="center" vertical="center"/>
    </xf>
    <xf numFmtId="20" fontId="15" fillId="3" borderId="1" xfId="0" applyNumberFormat="1" applyFont="1" applyFill="1" applyBorder="1" applyAlignment="1">
      <alignment horizontal="center" vertical="center"/>
    </xf>
    <xf numFmtId="0" fontId="24" fillId="0" borderId="0" xfId="0" applyFont="1" applyAlignment="1">
      <alignment horizontal="center"/>
    </xf>
    <xf numFmtId="0" fontId="2" fillId="0" borderId="0" xfId="0" applyFont="1"/>
    <xf numFmtId="0" fontId="1" fillId="0" borderId="0" xfId="0" applyFont="1"/>
    <xf numFmtId="20" fontId="0" fillId="0" borderId="0" xfId="0" applyNumberFormat="1"/>
    <xf numFmtId="0" fontId="27" fillId="0" borderId="0" xfId="0" applyFont="1" applyAlignment="1">
      <alignment horizontal="center"/>
    </xf>
    <xf numFmtId="20" fontId="27" fillId="0" borderId="0" xfId="0" applyNumberFormat="1" applyFont="1" applyAlignment="1">
      <alignment horizontal="center"/>
    </xf>
    <xf numFmtId="0" fontId="28" fillId="0" borderId="0" xfId="0" applyFont="1" applyAlignment="1">
      <alignment horizontal="center"/>
    </xf>
    <xf numFmtId="0" fontId="2" fillId="0" borderId="0" xfId="0" applyFont="1" applyAlignment="1">
      <alignment horizontal="center"/>
    </xf>
    <xf numFmtId="0" fontId="27" fillId="0" borderId="0" xfId="0" applyFont="1" applyAlignment="1">
      <alignment horizontal="center" wrapText="1"/>
    </xf>
    <xf numFmtId="0" fontId="20" fillId="0" borderId="1" xfId="17" applyFont="1" applyFill="1" applyBorder="1" applyAlignment="1">
      <alignment horizontal="left" vertical="center" wrapText="1"/>
    </xf>
    <xf numFmtId="0" fontId="30" fillId="0" borderId="1" xfId="17" applyFont="1" applyFill="1" applyBorder="1" applyAlignment="1">
      <alignment horizontal="left" vertical="center" wrapText="1"/>
    </xf>
    <xf numFmtId="0" fontId="17" fillId="3" borderId="1" xfId="0" applyFont="1" applyFill="1" applyBorder="1" applyAlignment="1">
      <alignment vertical="center" wrapText="1"/>
    </xf>
    <xf numFmtId="0" fontId="16" fillId="3" borderId="1" xfId="0" applyFont="1" applyFill="1" applyBorder="1" applyAlignment="1">
      <alignment vertical="center" wrapText="1"/>
    </xf>
    <xf numFmtId="0" fontId="20" fillId="0" borderId="5" xfId="17" applyFont="1" applyFill="1" applyBorder="1" applyAlignment="1">
      <alignment horizontal="left" vertical="center" wrapText="1"/>
    </xf>
    <xf numFmtId="167" fontId="25" fillId="6" borderId="1" xfId="3" applyNumberFormat="1" applyFont="1" applyFill="1" applyBorder="1" applyAlignment="1">
      <alignment horizontal="left" vertical="center" wrapText="1"/>
    </xf>
    <xf numFmtId="168" fontId="32" fillId="6" borderId="1" xfId="3" applyNumberFormat="1" applyFont="1" applyFill="1" applyBorder="1" applyAlignment="1">
      <alignment horizontal="left" vertical="center"/>
    </xf>
    <xf numFmtId="0" fontId="21" fillId="0" borderId="0" xfId="0" applyFont="1" applyAlignment="1">
      <alignment horizontal="left"/>
    </xf>
    <xf numFmtId="0" fontId="16" fillId="0" borderId="1" xfId="16" applyFont="1" applyFill="1" applyBorder="1" applyAlignment="1">
      <alignment horizontal="center"/>
    </xf>
    <xf numFmtId="20" fontId="16" fillId="0" borderId="1" xfId="0" applyNumberFormat="1" applyFont="1" applyBorder="1" applyAlignment="1">
      <alignment horizontal="center"/>
    </xf>
    <xf numFmtId="20" fontId="8" fillId="0" borderId="1" xfId="0" applyNumberFormat="1" applyFont="1" applyBorder="1" applyAlignment="1">
      <alignment horizontal="center"/>
    </xf>
    <xf numFmtId="0" fontId="16" fillId="0" borderId="1" xfId="0" applyFont="1" applyBorder="1" applyAlignment="1">
      <alignment horizontal="center"/>
    </xf>
    <xf numFmtId="1" fontId="0" fillId="0" borderId="0" xfId="0" applyNumberFormat="1" applyAlignment="1">
      <alignment horizontal="center"/>
    </xf>
    <xf numFmtId="1" fontId="0" fillId="0" borderId="0" xfId="0" applyNumberFormat="1"/>
    <xf numFmtId="1" fontId="2" fillId="0" borderId="0" xfId="0" applyNumberFormat="1" applyFont="1" applyAlignment="1">
      <alignment horizontal="center"/>
    </xf>
    <xf numFmtId="0" fontId="2" fillId="3" borderId="1" xfId="0" applyFont="1" applyFill="1" applyBorder="1" applyAlignment="1">
      <alignment horizontal="center" vertical="center" wrapText="1"/>
    </xf>
    <xf numFmtId="0" fontId="33" fillId="0" borderId="0" xfId="0" applyFont="1"/>
    <xf numFmtId="0" fontId="16" fillId="0" borderId="1" xfId="17" applyFont="1" applyFill="1" applyBorder="1" applyAlignment="1">
      <alignment horizontal="left" vertical="center" wrapText="1"/>
    </xf>
    <xf numFmtId="0" fontId="16" fillId="0" borderId="5" xfId="17" applyFont="1" applyFill="1" applyBorder="1" applyAlignment="1">
      <alignment horizontal="left" vertical="center" wrapText="1"/>
    </xf>
    <xf numFmtId="9" fontId="0" fillId="0" borderId="0" xfId="4" applyFont="1" applyAlignment="1">
      <alignment horizontal="center"/>
    </xf>
    <xf numFmtId="1" fontId="28" fillId="0" borderId="0" xfId="0" applyNumberFormat="1" applyFont="1" applyAlignment="1">
      <alignment horizontal="center"/>
    </xf>
    <xf numFmtId="20" fontId="27" fillId="4" borderId="1" xfId="0" applyNumberFormat="1" applyFont="1" applyFill="1" applyBorder="1" applyAlignment="1">
      <alignment horizontal="center"/>
    </xf>
    <xf numFmtId="0" fontId="36" fillId="10" borderId="7" xfId="0" applyFont="1" applyFill="1" applyBorder="1" applyAlignment="1">
      <alignment horizontal="center" vertical="top" wrapText="1"/>
    </xf>
    <xf numFmtId="0" fontId="0" fillId="10" borderId="7" xfId="0" applyFill="1" applyBorder="1"/>
    <xf numFmtId="0" fontId="37" fillId="10" borderId="7" xfId="0" applyFont="1" applyFill="1" applyBorder="1" applyAlignment="1">
      <alignment horizontal="center"/>
    </xf>
    <xf numFmtId="0" fontId="0" fillId="10" borderId="7" xfId="0" applyFill="1" applyBorder="1" applyAlignment="1">
      <alignment horizontal="center"/>
    </xf>
    <xf numFmtId="1" fontId="37" fillId="10" borderId="7" xfId="0" applyNumberFormat="1" applyFont="1" applyFill="1" applyBorder="1" applyAlignment="1">
      <alignment horizontal="center"/>
    </xf>
    <xf numFmtId="0" fontId="36" fillId="10" borderId="7" xfId="0" applyFont="1" applyFill="1" applyBorder="1" applyAlignment="1">
      <alignment horizontal="center" vertical="top"/>
    </xf>
    <xf numFmtId="0" fontId="41" fillId="10" borderId="7" xfId="0" applyFont="1" applyFill="1" applyBorder="1" applyAlignment="1">
      <alignment horizontal="left" readingOrder="1"/>
    </xf>
    <xf numFmtId="0" fontId="36" fillId="9" borderId="7" xfId="0" applyFont="1" applyFill="1" applyBorder="1" applyAlignment="1">
      <alignment horizontal="center" vertical="top" wrapText="1"/>
    </xf>
    <xf numFmtId="0" fontId="0" fillId="9" borderId="7" xfId="0" applyFill="1" applyBorder="1" applyAlignment="1">
      <alignment horizontal="center"/>
    </xf>
    <xf numFmtId="1" fontId="0" fillId="9" borderId="7" xfId="0" applyNumberFormat="1" applyFill="1" applyBorder="1" applyAlignment="1">
      <alignment horizontal="center"/>
    </xf>
    <xf numFmtId="1" fontId="37" fillId="9" borderId="7" xfId="0" applyNumberFormat="1" applyFont="1" applyFill="1" applyBorder="1" applyAlignment="1">
      <alignment horizontal="center"/>
    </xf>
    <xf numFmtId="0" fontId="47" fillId="0" borderId="0" xfId="0" applyFont="1"/>
    <xf numFmtId="0" fontId="48" fillId="0" borderId="0" xfId="0" applyFont="1"/>
    <xf numFmtId="0" fontId="51" fillId="0" borderId="0" xfId="0" applyFont="1"/>
    <xf numFmtId="0" fontId="50" fillId="0" borderId="0" xfId="0" applyFont="1" applyAlignment="1">
      <alignment horizontal="center"/>
    </xf>
    <xf numFmtId="0" fontId="1" fillId="3" borderId="1" xfId="0" applyFont="1" applyFill="1" applyBorder="1"/>
    <xf numFmtId="0" fontId="2" fillId="3" borderId="1" xfId="16" applyFont="1" applyFill="1" applyBorder="1" applyAlignment="1">
      <alignment horizontal="center"/>
    </xf>
    <xf numFmtId="20" fontId="2" fillId="3" borderId="1" xfId="0" applyNumberFormat="1" applyFont="1" applyFill="1" applyBorder="1" applyAlignment="1">
      <alignment horizontal="center"/>
    </xf>
    <xf numFmtId="20" fontId="2" fillId="6" borderId="0" xfId="0" applyNumberFormat="1" applyFont="1" applyFill="1" applyAlignment="1">
      <alignment horizontal="center"/>
    </xf>
    <xf numFmtId="20" fontId="2" fillId="0" borderId="0" xfId="0" applyNumberFormat="1" applyFont="1" applyAlignment="1">
      <alignment horizontal="center"/>
    </xf>
    <xf numFmtId="0" fontId="1" fillId="3" borderId="1" xfId="0" applyFont="1" applyFill="1" applyBorder="1" applyAlignment="1">
      <alignment horizontal="center" vertical="center" wrapText="1"/>
    </xf>
    <xf numFmtId="0" fontId="28" fillId="0" borderId="1" xfId="0" applyFont="1" applyBorder="1" applyAlignment="1">
      <alignment horizontal="right" vertical="center" wrapText="1"/>
    </xf>
    <xf numFmtId="166" fontId="27" fillId="0" borderId="0" xfId="1" applyNumberFormat="1" applyFont="1"/>
    <xf numFmtId="20" fontId="27" fillId="0" borderId="1" xfId="0" applyNumberFormat="1" applyFont="1" applyBorder="1" applyAlignment="1">
      <alignment horizontal="center"/>
    </xf>
    <xf numFmtId="0" fontId="1" fillId="0" borderId="1" xfId="0" applyFont="1" applyBorder="1" applyAlignment="1">
      <alignment horizontal="right"/>
    </xf>
    <xf numFmtId="0" fontId="27" fillId="0" borderId="1" xfId="0" applyFont="1" applyBorder="1" applyAlignment="1">
      <alignment horizontal="center"/>
    </xf>
    <xf numFmtId="20" fontId="2" fillId="11" borderId="1" xfId="0" applyNumberFormat="1" applyFont="1" applyFill="1" applyBorder="1" applyAlignment="1">
      <alignment horizontal="center"/>
    </xf>
    <xf numFmtId="0" fontId="3" fillId="5" borderId="1" xfId="17" applyFont="1" applyFill="1" applyBorder="1" applyAlignment="1">
      <alignment horizontal="right" vertical="center" wrapText="1"/>
    </xf>
    <xf numFmtId="20" fontId="44" fillId="5" borderId="1" xfId="0" applyNumberFormat="1" applyFont="1" applyFill="1" applyBorder="1" applyAlignment="1">
      <alignment horizontal="center"/>
    </xf>
    <xf numFmtId="20" fontId="53" fillId="0" borderId="0" xfId="0" applyNumberFormat="1" applyFont="1" applyAlignment="1">
      <alignment horizontal="center"/>
    </xf>
    <xf numFmtId="20" fontId="3" fillId="5" borderId="1" xfId="17" applyNumberFormat="1" applyFont="1" applyFill="1" applyBorder="1" applyAlignment="1">
      <alignment horizontal="center"/>
    </xf>
    <xf numFmtId="0" fontId="37" fillId="0" borderId="0" xfId="0" applyFont="1"/>
    <xf numFmtId="0" fontId="16" fillId="0" borderId="1" xfId="0" applyFont="1" applyBorder="1" applyAlignment="1">
      <alignment horizontal="center" vertical="center" wrapText="1"/>
    </xf>
    <xf numFmtId="20" fontId="27" fillId="4" borderId="10" xfId="0" applyNumberFormat="1" applyFont="1" applyFill="1" applyBorder="1" applyAlignment="1">
      <alignment horizontal="center"/>
    </xf>
    <xf numFmtId="0" fontId="55" fillId="0" borderId="0" xfId="0" applyFont="1" applyAlignment="1">
      <alignment horizontal="center"/>
    </xf>
    <xf numFmtId="0" fontId="55" fillId="0" borderId="0" xfId="0" applyFont="1"/>
    <xf numFmtId="0" fontId="48" fillId="0" borderId="0" xfId="0" applyFont="1" applyAlignment="1">
      <alignment horizontal="center"/>
    </xf>
    <xf numFmtId="0" fontId="5" fillId="0" borderId="0" xfId="0" applyFont="1"/>
    <xf numFmtId="49" fontId="2" fillId="3" borderId="1" xfId="0" applyNumberFormat="1" applyFont="1" applyFill="1" applyBorder="1" applyAlignment="1">
      <alignment horizontal="center"/>
    </xf>
    <xf numFmtId="20" fontId="27" fillId="0" borderId="1" xfId="0" applyNumberFormat="1" applyFont="1" applyBorder="1" applyAlignment="1">
      <alignment horizontal="center" wrapText="1"/>
    </xf>
    <xf numFmtId="20" fontId="44" fillId="0" borderId="0" xfId="0" applyNumberFormat="1" applyFont="1" applyAlignment="1">
      <alignment horizontal="center"/>
    </xf>
    <xf numFmtId="49" fontId="2" fillId="3" borderId="1" xfId="0" applyNumberFormat="1" applyFont="1" applyFill="1" applyBorder="1" applyAlignment="1">
      <alignment horizontal="center" vertical="center" wrapText="1"/>
    </xf>
    <xf numFmtId="0" fontId="2" fillId="0" borderId="0" xfId="0" applyFont="1" applyAlignment="1">
      <alignment horizontal="center" vertical="center" wrapText="1"/>
    </xf>
    <xf numFmtId="20" fontId="27" fillId="0" borderId="0" xfId="17" applyNumberFormat="1" applyFont="1" applyFill="1" applyAlignment="1">
      <alignment horizontal="center"/>
    </xf>
    <xf numFmtId="20" fontId="3" fillId="0" borderId="0" xfId="17" applyNumberFormat="1" applyFont="1" applyFill="1" applyAlignment="1">
      <alignment horizontal="center"/>
    </xf>
    <xf numFmtId="0" fontId="42" fillId="0" borderId="0" xfId="0" applyFont="1" applyAlignment="1">
      <alignment horizontal="center"/>
    </xf>
    <xf numFmtId="9" fontId="28" fillId="0" borderId="0" xfId="4" applyFont="1" applyAlignment="1">
      <alignment horizontal="center" vertical="center" wrapText="1"/>
    </xf>
    <xf numFmtId="0" fontId="38" fillId="10" borderId="7" xfId="0" applyFont="1" applyFill="1" applyBorder="1" applyAlignment="1">
      <alignment horizontal="center" vertical="top" wrapText="1"/>
    </xf>
    <xf numFmtId="0" fontId="39" fillId="10" borderId="7" xfId="0" applyFont="1" applyFill="1" applyBorder="1" applyAlignment="1">
      <alignment horizontal="center" vertical="top" wrapText="1"/>
    </xf>
    <xf numFmtId="0" fontId="36" fillId="10" borderId="7" xfId="0" applyFont="1" applyFill="1" applyBorder="1"/>
    <xf numFmtId="0" fontId="1" fillId="10" borderId="7" xfId="17" applyFont="1" applyFill="1" applyBorder="1" applyAlignment="1">
      <alignment horizontal="left" vertical="center" wrapText="1"/>
    </xf>
    <xf numFmtId="1" fontId="40" fillId="9" borderId="7" xfId="0" applyNumberFormat="1" applyFont="1" applyFill="1" applyBorder="1" applyAlignment="1">
      <alignment horizontal="center"/>
    </xf>
    <xf numFmtId="0" fontId="2" fillId="9" borderId="7" xfId="0" applyFont="1" applyFill="1" applyBorder="1" applyAlignment="1">
      <alignment horizontal="center"/>
    </xf>
    <xf numFmtId="0" fontId="57" fillId="0" borderId="0" xfId="0" applyFont="1"/>
    <xf numFmtId="1" fontId="0" fillId="10" borderId="0" xfId="0" applyNumberFormat="1" applyFill="1" applyAlignment="1">
      <alignment horizontal="center"/>
    </xf>
    <xf numFmtId="20" fontId="24" fillId="0" borderId="0" xfId="0" applyNumberFormat="1" applyFont="1" applyAlignment="1">
      <alignment horizontal="center"/>
    </xf>
    <xf numFmtId="166" fontId="0" fillId="0" borderId="0" xfId="0" applyNumberFormat="1"/>
    <xf numFmtId="0" fontId="45" fillId="0" borderId="0" xfId="0" applyFont="1" applyAlignment="1">
      <alignment horizontal="center"/>
    </xf>
    <xf numFmtId="0" fontId="1" fillId="0" borderId="0" xfId="0" applyFont="1" applyAlignment="1">
      <alignment horizontal="center"/>
    </xf>
    <xf numFmtId="0" fontId="45" fillId="0" borderId="0" xfId="0" applyFont="1" applyAlignment="1">
      <alignment horizontal="right"/>
    </xf>
    <xf numFmtId="0" fontId="1" fillId="3" borderId="13" xfId="0" applyFont="1" applyFill="1" applyBorder="1"/>
    <xf numFmtId="0" fontId="42" fillId="3" borderId="1" xfId="0" applyFont="1" applyFill="1" applyBorder="1"/>
    <xf numFmtId="0" fontId="27" fillId="3" borderId="1" xfId="16" applyFont="1" applyFill="1" applyBorder="1" applyAlignment="1">
      <alignment horizontal="center"/>
    </xf>
    <xf numFmtId="0" fontId="1" fillId="3" borderId="0" xfId="0" applyFont="1" applyFill="1"/>
    <xf numFmtId="49" fontId="27" fillId="3" borderId="1" xfId="0" applyNumberFormat="1" applyFont="1" applyFill="1" applyBorder="1" applyAlignment="1">
      <alignment horizontal="center"/>
    </xf>
    <xf numFmtId="0" fontId="27" fillId="3" borderId="1" xfId="0" applyFont="1" applyFill="1" applyBorder="1" applyAlignment="1">
      <alignment horizontal="center" vertical="center" wrapText="1"/>
    </xf>
    <xf numFmtId="20" fontId="28" fillId="0" borderId="0" xfId="0" applyNumberFormat="1" applyFont="1" applyAlignment="1">
      <alignment horizontal="center"/>
    </xf>
    <xf numFmtId="0" fontId="42" fillId="0" borderId="1" xfId="0" applyFont="1" applyBorder="1" applyAlignment="1">
      <alignment horizontal="right" vertical="center" wrapText="1"/>
    </xf>
    <xf numFmtId="20" fontId="27" fillId="0" borderId="9" xfId="0" applyNumberFormat="1" applyFont="1" applyBorder="1" applyAlignment="1">
      <alignment horizontal="center"/>
    </xf>
    <xf numFmtId="0" fontId="41" fillId="11" borderId="13" xfId="17" applyFont="1" applyFill="1" applyBorder="1" applyAlignment="1">
      <alignment horizontal="right" vertical="center" wrapText="1"/>
    </xf>
    <xf numFmtId="0" fontId="3" fillId="5" borderId="13" xfId="17" applyFont="1" applyFill="1" applyBorder="1" applyAlignment="1">
      <alignment horizontal="right" vertical="center" wrapText="1"/>
    </xf>
    <xf numFmtId="0" fontId="2" fillId="3" borderId="0" xfId="0" applyFont="1" applyFill="1" applyAlignment="1">
      <alignment horizontal="center"/>
    </xf>
    <xf numFmtId="49" fontId="27" fillId="3" borderId="1" xfId="0" applyNumberFormat="1" applyFont="1" applyFill="1" applyBorder="1" applyAlignment="1">
      <alignment horizontal="center" vertical="center" wrapText="1"/>
    </xf>
    <xf numFmtId="20" fontId="27" fillId="0" borderId="9" xfId="0" applyNumberFormat="1" applyFont="1" applyBorder="1" applyAlignment="1">
      <alignment horizontal="center" wrapText="1"/>
    </xf>
    <xf numFmtId="0" fontId="27" fillId="0" borderId="10" xfId="16" applyFont="1" applyFill="1" applyBorder="1" applyAlignment="1">
      <alignment horizontal="center"/>
    </xf>
    <xf numFmtId="0" fontId="27" fillId="0" borderId="9" xfId="16" applyFont="1" applyFill="1" applyBorder="1" applyAlignment="1">
      <alignment horizontal="center"/>
    </xf>
    <xf numFmtId="20" fontId="27" fillId="0" borderId="10" xfId="16" applyNumberFormat="1" applyFont="1" applyFill="1" applyBorder="1" applyAlignment="1">
      <alignment horizontal="center"/>
    </xf>
    <xf numFmtId="0" fontId="45" fillId="0" borderId="0" xfId="0" applyFont="1"/>
    <xf numFmtId="0" fontId="27" fillId="0" borderId="0" xfId="16" applyFont="1" applyFill="1" applyAlignment="1">
      <alignment horizontal="center"/>
    </xf>
    <xf numFmtId="20" fontId="1" fillId="0" borderId="0" xfId="0" applyNumberFormat="1" applyFont="1"/>
    <xf numFmtId="20" fontId="44" fillId="5" borderId="8" xfId="0" applyNumberFormat="1" applyFont="1" applyFill="1" applyBorder="1" applyAlignment="1">
      <alignment horizontal="center"/>
    </xf>
    <xf numFmtId="49" fontId="6" fillId="0" borderId="0" xfId="0" applyNumberFormat="1" applyFont="1" applyAlignment="1">
      <alignment horizontal="center"/>
    </xf>
    <xf numFmtId="20" fontId="62" fillId="0" borderId="0" xfId="0" applyNumberFormat="1" applyFont="1" applyAlignment="1">
      <alignment horizontal="center"/>
    </xf>
    <xf numFmtId="20" fontId="6" fillId="0" borderId="0" xfId="0" applyNumberFormat="1" applyFont="1" applyAlignment="1">
      <alignment horizontal="center"/>
    </xf>
    <xf numFmtId="0" fontId="26" fillId="3" borderId="1" xfId="0" applyFont="1" applyFill="1" applyBorder="1" applyAlignment="1">
      <alignment horizontal="center" vertical="center" wrapText="1"/>
    </xf>
    <xf numFmtId="0" fontId="26" fillId="3" borderId="8" xfId="0" applyFont="1" applyFill="1" applyBorder="1" applyAlignment="1">
      <alignment horizontal="center" vertical="center" wrapText="1"/>
    </xf>
    <xf numFmtId="0" fontId="26" fillId="3" borderId="1" xfId="16" applyFont="1" applyFill="1" applyBorder="1" applyAlignment="1">
      <alignment horizontal="center"/>
    </xf>
    <xf numFmtId="0" fontId="27" fillId="0" borderId="0" xfId="0" applyFont="1" applyAlignment="1">
      <alignment horizontal="center" vertical="center" wrapText="1"/>
    </xf>
    <xf numFmtId="20" fontId="60" fillId="0" borderId="0" xfId="0" applyNumberFormat="1" applyFont="1" applyAlignment="1">
      <alignment horizontal="center"/>
    </xf>
    <xf numFmtId="0" fontId="27" fillId="0" borderId="0" xfId="17" applyFont="1" applyFill="1" applyAlignment="1">
      <alignment horizontal="center"/>
    </xf>
    <xf numFmtId="20" fontId="6" fillId="0" borderId="0" xfId="17" applyNumberFormat="1" applyFont="1" applyFill="1" applyAlignment="1">
      <alignment horizontal="center"/>
    </xf>
    <xf numFmtId="20" fontId="61" fillId="0" borderId="0" xfId="0" applyNumberFormat="1" applyFont="1" applyAlignment="1">
      <alignment horizontal="center"/>
    </xf>
    <xf numFmtId="0" fontId="27" fillId="0" borderId="0" xfId="0" applyFont="1"/>
    <xf numFmtId="0" fontId="6" fillId="0" borderId="0" xfId="0" applyFont="1"/>
    <xf numFmtId="0" fontId="61" fillId="0" borderId="0" xfId="0" applyFont="1" applyAlignment="1">
      <alignment horizontal="center"/>
    </xf>
    <xf numFmtId="0" fontId="42" fillId="0" borderId="0" xfId="0" applyFont="1"/>
    <xf numFmtId="0" fontId="6" fillId="0" borderId="0" xfId="16" applyFont="1" applyFill="1" applyAlignment="1">
      <alignment horizontal="center"/>
    </xf>
    <xf numFmtId="49" fontId="2" fillId="3" borderId="8" xfId="0" applyNumberFormat="1" applyFont="1" applyFill="1" applyBorder="1" applyAlignment="1">
      <alignment horizontal="center"/>
    </xf>
    <xf numFmtId="20" fontId="2" fillId="3" borderId="6" xfId="0" applyNumberFormat="1" applyFont="1" applyFill="1" applyBorder="1" applyAlignment="1">
      <alignment horizontal="center"/>
    </xf>
    <xf numFmtId="49" fontId="27" fillId="3" borderId="1" xfId="0" applyNumberFormat="1" applyFont="1" applyFill="1" applyBorder="1" applyAlignment="1">
      <alignment horizontal="center" wrapText="1"/>
    </xf>
    <xf numFmtId="20" fontId="45" fillId="0" borderId="0" xfId="0" applyNumberFormat="1" applyFont="1"/>
    <xf numFmtId="49" fontId="6" fillId="0" borderId="0" xfId="0" applyNumberFormat="1" applyFont="1" applyAlignment="1">
      <alignment horizontal="center" wrapText="1"/>
    </xf>
    <xf numFmtId="49" fontId="27" fillId="0" borderId="0" xfId="0" applyNumberFormat="1" applyFont="1" applyAlignment="1">
      <alignment horizontal="center" wrapText="1"/>
    </xf>
    <xf numFmtId="49" fontId="1" fillId="3" borderId="1" xfId="0" applyNumberFormat="1" applyFont="1" applyFill="1" applyBorder="1" applyAlignment="1">
      <alignment horizontal="center" vertical="center" wrapText="1"/>
    </xf>
    <xf numFmtId="0" fontId="1" fillId="3" borderId="2" xfId="0" applyFont="1" applyFill="1" applyBorder="1" applyAlignment="1">
      <alignment horizontal="center" vertical="center" wrapText="1"/>
    </xf>
    <xf numFmtId="0" fontId="61" fillId="3" borderId="1" xfId="0" applyFont="1" applyFill="1" applyBorder="1" applyAlignment="1">
      <alignment horizontal="center" vertical="center" wrapText="1"/>
    </xf>
    <xf numFmtId="0" fontId="61" fillId="0" borderId="0" xfId="0" applyFont="1" applyAlignment="1">
      <alignment horizontal="center" vertical="center" wrapText="1"/>
    </xf>
    <xf numFmtId="49" fontId="61" fillId="0" borderId="0" xfId="0" applyNumberFormat="1" applyFont="1" applyAlignment="1">
      <alignment horizontal="center" vertical="center" wrapText="1"/>
    </xf>
    <xf numFmtId="20" fontId="24" fillId="0" borderId="0" xfId="0" applyNumberFormat="1" applyFont="1" applyAlignment="1">
      <alignment horizontal="center" wrapText="1"/>
    </xf>
    <xf numFmtId="20" fontId="6" fillId="0" borderId="0" xfId="0" applyNumberFormat="1" applyFont="1" applyAlignment="1">
      <alignment horizontal="center" vertical="top" wrapText="1"/>
    </xf>
    <xf numFmtId="20" fontId="27" fillId="0" borderId="5" xfId="0" applyNumberFormat="1" applyFont="1" applyBorder="1" applyAlignment="1">
      <alignment horizontal="center"/>
    </xf>
    <xf numFmtId="0" fontId="42" fillId="12" borderId="1" xfId="0" applyFont="1" applyFill="1" applyBorder="1" applyAlignment="1">
      <alignment horizontal="right" vertical="center" wrapText="1"/>
    </xf>
    <xf numFmtId="20" fontId="59" fillId="0" borderId="0" xfId="0" applyNumberFormat="1" applyFont="1" applyAlignment="1">
      <alignment horizontal="center"/>
    </xf>
    <xf numFmtId="20" fontId="27" fillId="0" borderId="2" xfId="0" applyNumberFormat="1" applyFont="1" applyBorder="1" applyAlignment="1">
      <alignment horizontal="center"/>
    </xf>
    <xf numFmtId="0" fontId="28" fillId="11" borderId="1" xfId="17" applyFont="1" applyFill="1" applyBorder="1" applyAlignment="1">
      <alignment horizontal="right" vertical="center" wrapText="1"/>
    </xf>
    <xf numFmtId="0" fontId="6" fillId="11" borderId="1" xfId="0" applyFont="1" applyFill="1" applyBorder="1" applyAlignment="1">
      <alignment horizontal="center"/>
    </xf>
    <xf numFmtId="0" fontId="27" fillId="11" borderId="1" xfId="0" applyFont="1" applyFill="1" applyBorder="1" applyAlignment="1">
      <alignment horizontal="center"/>
    </xf>
    <xf numFmtId="0" fontId="6" fillId="0" borderId="0" xfId="0" applyFont="1" applyAlignment="1">
      <alignment horizontal="center"/>
    </xf>
    <xf numFmtId="20" fontId="45" fillId="0" borderId="0" xfId="0" applyNumberFormat="1" applyFont="1" applyAlignment="1">
      <alignment horizontal="center"/>
    </xf>
    <xf numFmtId="49" fontId="6" fillId="0" borderId="0" xfId="0" applyNumberFormat="1" applyFont="1" applyAlignment="1">
      <alignment horizontal="center" vertical="center" wrapText="1"/>
    </xf>
    <xf numFmtId="49" fontId="27" fillId="0" borderId="0" xfId="0" applyNumberFormat="1" applyFont="1" applyAlignment="1">
      <alignment horizontal="center" vertical="center" wrapText="1"/>
    </xf>
    <xf numFmtId="49" fontId="27" fillId="0" borderId="0" xfId="0" applyNumberFormat="1" applyFont="1" applyAlignment="1">
      <alignment horizontal="center"/>
    </xf>
    <xf numFmtId="0" fontId="61" fillId="0" borderId="0" xfId="16" applyFont="1" applyFill="1" applyAlignment="1">
      <alignment horizontal="center"/>
    </xf>
    <xf numFmtId="20" fontId="27" fillId="0" borderId="0" xfId="0" applyNumberFormat="1" applyFont="1" applyAlignment="1">
      <alignment horizontal="center" wrapText="1"/>
    </xf>
    <xf numFmtId="20" fontId="6" fillId="0" borderId="0" xfId="0" applyNumberFormat="1" applyFont="1" applyAlignment="1">
      <alignment horizontal="center" wrapText="1"/>
    </xf>
    <xf numFmtId="0" fontId="64" fillId="0" borderId="0" xfId="0" applyFont="1"/>
    <xf numFmtId="20" fontId="27" fillId="0" borderId="10" xfId="0" applyNumberFormat="1" applyFont="1" applyBorder="1" applyAlignment="1">
      <alignment horizontal="center"/>
    </xf>
    <xf numFmtId="20" fontId="64" fillId="0" borderId="0" xfId="0" applyNumberFormat="1" applyFont="1"/>
    <xf numFmtId="0" fontId="42" fillId="0" borderId="8" xfId="0" applyFont="1" applyBorder="1" applyAlignment="1">
      <alignment horizontal="right" vertical="center" wrapText="1"/>
    </xf>
    <xf numFmtId="0" fontId="1" fillId="0" borderId="8" xfId="0" applyFont="1" applyBorder="1" applyAlignment="1">
      <alignment horizontal="right" vertical="center" wrapText="1"/>
    </xf>
    <xf numFmtId="20" fontId="27" fillId="0" borderId="9" xfId="0" applyNumberFormat="1" applyFont="1" applyBorder="1" applyAlignment="1">
      <alignment horizontal="center" vertical="center" wrapText="1"/>
    </xf>
    <xf numFmtId="20" fontId="27" fillId="0" borderId="1" xfId="0" applyNumberFormat="1" applyFont="1" applyBorder="1" applyAlignment="1">
      <alignment horizontal="center" vertical="center" wrapText="1"/>
    </xf>
    <xf numFmtId="0" fontId="27" fillId="0" borderId="9"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10" xfId="0" applyFont="1" applyBorder="1" applyAlignment="1">
      <alignment horizontal="center"/>
    </xf>
    <xf numFmtId="0" fontId="27" fillId="0" borderId="10" xfId="0" applyFont="1" applyBorder="1" applyAlignment="1">
      <alignment horizontal="center" vertical="center" wrapText="1"/>
    </xf>
    <xf numFmtId="0" fontId="1" fillId="0" borderId="8" xfId="17" applyFont="1" applyFill="1" applyBorder="1" applyAlignment="1">
      <alignment horizontal="right" vertical="center" wrapText="1"/>
    </xf>
    <xf numFmtId="0" fontId="27" fillId="0" borderId="9" xfId="17" applyFont="1" applyFill="1" applyBorder="1" applyAlignment="1">
      <alignment horizontal="center"/>
    </xf>
    <xf numFmtId="0" fontId="27" fillId="0" borderId="1" xfId="17" applyFont="1" applyFill="1" applyBorder="1" applyAlignment="1">
      <alignment horizontal="center"/>
    </xf>
    <xf numFmtId="0" fontId="27" fillId="0" borderId="10" xfId="17" applyFont="1" applyFill="1" applyBorder="1" applyAlignment="1">
      <alignment horizontal="center"/>
    </xf>
    <xf numFmtId="0" fontId="42" fillId="0" borderId="1" xfId="17" applyFont="1" applyFill="1" applyBorder="1" applyAlignment="1">
      <alignment horizontal="right" vertical="center" wrapText="1"/>
    </xf>
    <xf numFmtId="0" fontId="1" fillId="0" borderId="11" xfId="17" applyFont="1" applyFill="1" applyBorder="1" applyAlignment="1">
      <alignment horizontal="right" vertical="center" wrapText="1"/>
    </xf>
    <xf numFmtId="0" fontId="27" fillId="0" borderId="12" xfId="17" applyFont="1" applyFill="1" applyBorder="1" applyAlignment="1">
      <alignment horizontal="center"/>
    </xf>
    <xf numFmtId="0" fontId="27" fillId="0" borderId="11" xfId="17" applyFont="1" applyFill="1" applyBorder="1" applyAlignment="1">
      <alignment horizontal="center"/>
    </xf>
    <xf numFmtId="0" fontId="2" fillId="0" borderId="11" xfId="17" applyFont="1" applyFill="1" applyBorder="1" applyAlignment="1">
      <alignment horizontal="right" vertical="center" wrapText="1"/>
    </xf>
    <xf numFmtId="20" fontId="27" fillId="0" borderId="12" xfId="17" applyNumberFormat="1" applyFont="1" applyFill="1" applyBorder="1" applyAlignment="1">
      <alignment horizontal="center"/>
    </xf>
    <xf numFmtId="20" fontId="27" fillId="0" borderId="11" xfId="17" applyNumberFormat="1" applyFont="1" applyFill="1" applyBorder="1" applyAlignment="1">
      <alignment horizontal="center"/>
    </xf>
    <xf numFmtId="20" fontId="27" fillId="0" borderId="9" xfId="17" applyNumberFormat="1" applyFont="1" applyFill="1" applyBorder="1" applyAlignment="1">
      <alignment horizontal="center"/>
    </xf>
    <xf numFmtId="0" fontId="28" fillId="0" borderId="1" xfId="17" applyFont="1" applyFill="1" applyBorder="1" applyAlignment="1">
      <alignment horizontal="right" vertical="center" wrapText="1"/>
    </xf>
    <xf numFmtId="20" fontId="3" fillId="5" borderId="9" xfId="17" applyNumberFormat="1" applyFont="1" applyFill="1" applyBorder="1" applyAlignment="1">
      <alignment horizontal="center"/>
    </xf>
    <xf numFmtId="20" fontId="3" fillId="5" borderId="8" xfId="17" applyNumberFormat="1" applyFont="1" applyFill="1" applyBorder="1" applyAlignment="1">
      <alignment horizontal="center"/>
    </xf>
    <xf numFmtId="20" fontId="3" fillId="0" borderId="3" xfId="17" applyNumberFormat="1" applyFont="1" applyFill="1" applyBorder="1" applyAlignment="1">
      <alignment horizontal="center"/>
    </xf>
    <xf numFmtId="0" fontId="3" fillId="0" borderId="11" xfId="17" applyFont="1" applyFill="1" applyBorder="1" applyAlignment="1">
      <alignment horizontal="right" vertical="center" wrapText="1"/>
    </xf>
    <xf numFmtId="0" fontId="1" fillId="0" borderId="0" xfId="17" applyFont="1" applyFill="1" applyAlignment="1">
      <alignment horizontal="center"/>
    </xf>
    <xf numFmtId="0" fontId="6" fillId="11" borderId="8" xfId="0" applyFont="1" applyFill="1" applyBorder="1" applyAlignment="1">
      <alignment horizontal="center"/>
    </xf>
    <xf numFmtId="0" fontId="27" fillId="3" borderId="8" xfId="16" applyFont="1" applyFill="1" applyBorder="1" applyAlignment="1">
      <alignment horizontal="center"/>
    </xf>
    <xf numFmtId="49" fontId="27" fillId="3" borderId="8" xfId="0" applyNumberFormat="1" applyFont="1" applyFill="1" applyBorder="1" applyAlignment="1">
      <alignment horizontal="center" vertical="center" wrapText="1"/>
    </xf>
    <xf numFmtId="20" fontId="27" fillId="4" borderId="2" xfId="0" applyNumberFormat="1" applyFont="1" applyFill="1" applyBorder="1" applyAlignment="1">
      <alignment horizontal="center"/>
    </xf>
    <xf numFmtId="20" fontId="27" fillId="0" borderId="8" xfId="0" applyNumberFormat="1" applyFont="1" applyBorder="1" applyAlignment="1">
      <alignment horizontal="center" vertical="top" wrapText="1"/>
    </xf>
    <xf numFmtId="0" fontId="26" fillId="3" borderId="8" xfId="16" applyFont="1" applyFill="1" applyBorder="1" applyAlignment="1">
      <alignment horizontal="center"/>
    </xf>
    <xf numFmtId="49" fontId="26" fillId="3" borderId="8" xfId="0" applyNumberFormat="1" applyFont="1" applyFill="1" applyBorder="1" applyAlignment="1">
      <alignment horizontal="center" vertical="center" wrapText="1"/>
    </xf>
    <xf numFmtId="0" fontId="36" fillId="3" borderId="1" xfId="16" applyFont="1" applyFill="1" applyBorder="1" applyAlignment="1">
      <alignment horizontal="center"/>
    </xf>
    <xf numFmtId="20" fontId="36" fillId="3" borderId="1" xfId="0" applyNumberFormat="1" applyFont="1" applyFill="1" applyBorder="1" applyAlignment="1">
      <alignment horizontal="center"/>
    </xf>
    <xf numFmtId="0" fontId="37" fillId="0" borderId="1" xfId="0" applyFont="1" applyBorder="1" applyAlignment="1">
      <alignment horizontal="right"/>
    </xf>
    <xf numFmtId="20" fontId="65" fillId="0" borderId="1" xfId="0" applyNumberFormat="1" applyFont="1" applyBorder="1" applyAlignment="1">
      <alignment horizontal="center" vertical="top" wrapText="1"/>
    </xf>
    <xf numFmtId="20" fontId="17" fillId="0" borderId="1" xfId="0" applyNumberFormat="1" applyFont="1" applyBorder="1" applyAlignment="1">
      <alignment horizontal="center" vertical="top" wrapText="1"/>
    </xf>
    <xf numFmtId="0" fontId="66" fillId="0" borderId="0" xfId="0" applyFont="1"/>
    <xf numFmtId="0" fontId="66" fillId="0" borderId="0" xfId="17" applyFont="1" applyFill="1" applyAlignment="1">
      <alignment horizontal="right" vertical="center" wrapText="1"/>
    </xf>
    <xf numFmtId="20" fontId="17" fillId="0" borderId="1" xfId="17" applyNumberFormat="1" applyFont="1" applyFill="1" applyBorder="1" applyAlignment="1">
      <alignment horizontal="center" vertical="top" wrapText="1"/>
    </xf>
    <xf numFmtId="20" fontId="43" fillId="0" borderId="1" xfId="0" applyNumberFormat="1" applyFont="1" applyBorder="1" applyAlignment="1">
      <alignment horizontal="center"/>
    </xf>
    <xf numFmtId="0" fontId="28" fillId="3" borderId="1" xfId="0" applyFont="1" applyFill="1" applyBorder="1"/>
    <xf numFmtId="0" fontId="17" fillId="4" borderId="0" xfId="0" applyFont="1" applyFill="1" applyAlignment="1">
      <alignment horizontal="right" vertical="center" wrapText="1"/>
    </xf>
    <xf numFmtId="20" fontId="27" fillId="4" borderId="9" xfId="0" applyNumberFormat="1" applyFont="1" applyFill="1" applyBorder="1" applyAlignment="1">
      <alignment horizontal="center"/>
    </xf>
    <xf numFmtId="20" fontId="27" fillId="4" borderId="8" xfId="0" applyNumberFormat="1" applyFont="1" applyFill="1" applyBorder="1" applyAlignment="1">
      <alignment horizontal="center"/>
    </xf>
    <xf numFmtId="20" fontId="27" fillId="4" borderId="0" xfId="0" applyNumberFormat="1" applyFont="1" applyFill="1" applyAlignment="1">
      <alignment horizontal="center" wrapText="1"/>
    </xf>
    <xf numFmtId="0" fontId="17" fillId="4" borderId="0" xfId="0" applyFont="1" applyFill="1" applyAlignment="1">
      <alignment horizontal="center" vertical="center" wrapText="1"/>
    </xf>
    <xf numFmtId="20" fontId="28" fillId="4" borderId="1" xfId="0" applyNumberFormat="1" applyFont="1" applyFill="1" applyBorder="1" applyAlignment="1">
      <alignment horizontal="center"/>
    </xf>
    <xf numFmtId="20" fontId="28" fillId="4" borderId="10" xfId="0" applyNumberFormat="1" applyFont="1" applyFill="1" applyBorder="1" applyAlignment="1">
      <alignment horizontal="center"/>
    </xf>
    <xf numFmtId="20" fontId="28" fillId="4" borderId="0" xfId="0" applyNumberFormat="1" applyFont="1" applyFill="1" applyAlignment="1">
      <alignment horizontal="center"/>
    </xf>
    <xf numFmtId="20" fontId="28" fillId="4" borderId="1" xfId="17" applyNumberFormat="1" applyFont="1" applyFill="1" applyBorder="1" applyAlignment="1">
      <alignment horizontal="center"/>
    </xf>
    <xf numFmtId="0" fontId="23" fillId="0" borderId="0" xfId="0" applyFont="1"/>
    <xf numFmtId="20" fontId="63" fillId="0" borderId="0" xfId="0" applyNumberFormat="1" applyFont="1" applyAlignment="1">
      <alignment horizontal="center"/>
    </xf>
    <xf numFmtId="0" fontId="54" fillId="0" borderId="0" xfId="0" applyFont="1" applyAlignment="1">
      <alignment horizontal="center"/>
    </xf>
    <xf numFmtId="0" fontId="42" fillId="9" borderId="0" xfId="0" applyFont="1" applyFill="1" applyAlignment="1">
      <alignment horizontal="center"/>
    </xf>
    <xf numFmtId="20" fontId="27" fillId="4" borderId="10" xfId="16" applyNumberFormat="1" applyFont="1" applyFill="1" applyBorder="1" applyAlignment="1">
      <alignment horizontal="center"/>
    </xf>
    <xf numFmtId="20" fontId="27" fillId="4" borderId="12" xfId="17" applyNumberFormat="1" applyFont="1" applyFill="1" applyBorder="1" applyAlignment="1">
      <alignment horizontal="center"/>
    </xf>
    <xf numFmtId="20" fontId="27" fillId="4" borderId="11" xfId="17" applyNumberFormat="1" applyFont="1" applyFill="1" applyBorder="1" applyAlignment="1">
      <alignment horizontal="center"/>
    </xf>
    <xf numFmtId="20" fontId="27" fillId="4" borderId="9" xfId="17" applyNumberFormat="1" applyFont="1" applyFill="1" applyBorder="1" applyAlignment="1">
      <alignment horizontal="center"/>
    </xf>
    <xf numFmtId="0" fontId="54" fillId="0" borderId="0" xfId="17" applyFont="1" applyFill="1" applyAlignment="1">
      <alignment horizontal="center"/>
    </xf>
    <xf numFmtId="0" fontId="68" fillId="0" borderId="0" xfId="0" applyFont="1"/>
    <xf numFmtId="0" fontId="29" fillId="0" borderId="0" xfId="0" applyFont="1"/>
    <xf numFmtId="166" fontId="40" fillId="10" borderId="7" xfId="1" applyNumberFormat="1" applyFont="1" applyFill="1" applyBorder="1" applyAlignment="1">
      <alignment horizontal="center"/>
    </xf>
    <xf numFmtId="0" fontId="28" fillId="0" borderId="1" xfId="16" applyFont="1" applyFill="1" applyBorder="1" applyAlignment="1">
      <alignment horizontal="center" vertical="top" wrapText="1"/>
    </xf>
    <xf numFmtId="20" fontId="28" fillId="0" borderId="1" xfId="0" applyNumberFormat="1" applyFont="1" applyBorder="1" applyAlignment="1">
      <alignment horizontal="center" wrapText="1"/>
    </xf>
    <xf numFmtId="0" fontId="2" fillId="0" borderId="1" xfId="0" applyFont="1" applyBorder="1" applyAlignment="1">
      <alignment horizontal="center"/>
    </xf>
    <xf numFmtId="20" fontId="28" fillId="4" borderId="8" xfId="0" applyNumberFormat="1" applyFont="1" applyFill="1" applyBorder="1" applyAlignment="1">
      <alignment horizontal="center"/>
    </xf>
    <xf numFmtId="20" fontId="28" fillId="0" borderId="0" xfId="0" applyNumberFormat="1" applyFont="1" applyAlignment="1">
      <alignment horizontal="center" wrapText="1"/>
    </xf>
    <xf numFmtId="20" fontId="28" fillId="0" borderId="8" xfId="0" applyNumberFormat="1" applyFont="1" applyBorder="1" applyAlignment="1">
      <alignment horizontal="center" wrapText="1"/>
    </xf>
    <xf numFmtId="0" fontId="42" fillId="10" borderId="7" xfId="0" applyFont="1" applyFill="1" applyBorder="1" applyAlignment="1">
      <alignment horizontal="center"/>
    </xf>
    <xf numFmtId="1" fontId="40" fillId="10" borderId="7" xfId="0" applyNumberFormat="1" applyFont="1" applyFill="1" applyBorder="1" applyAlignment="1">
      <alignment horizontal="center"/>
    </xf>
    <xf numFmtId="166" fontId="42" fillId="10" borderId="7" xfId="1" applyNumberFormat="1" applyFont="1" applyFill="1" applyBorder="1" applyAlignment="1">
      <alignment horizontal="center"/>
    </xf>
    <xf numFmtId="0" fontId="42" fillId="10" borderId="7" xfId="0" applyFont="1" applyFill="1" applyBorder="1"/>
    <xf numFmtId="1" fontId="42" fillId="9" borderId="7" xfId="0" applyNumberFormat="1" applyFont="1" applyFill="1" applyBorder="1" applyAlignment="1">
      <alignment horizontal="center"/>
    </xf>
    <xf numFmtId="0" fontId="42" fillId="0" borderId="1" xfId="0" applyFont="1" applyBorder="1"/>
    <xf numFmtId="20" fontId="28" fillId="0" borderId="8" xfId="0" applyNumberFormat="1" applyFont="1" applyBorder="1" applyAlignment="1">
      <alignment horizontal="center"/>
    </xf>
    <xf numFmtId="1" fontId="70" fillId="10" borderId="7" xfId="0" applyNumberFormat="1" applyFont="1" applyFill="1" applyBorder="1" applyAlignment="1">
      <alignment horizontal="center"/>
    </xf>
    <xf numFmtId="9" fontId="70" fillId="10" borderId="7" xfId="0" applyNumberFormat="1" applyFont="1" applyFill="1" applyBorder="1" applyAlignment="1">
      <alignment horizontal="center"/>
    </xf>
    <xf numFmtId="0" fontId="71" fillId="10" borderId="7" xfId="0" applyFont="1" applyFill="1" applyBorder="1"/>
    <xf numFmtId="9" fontId="1" fillId="9" borderId="7" xfId="4" applyFill="1" applyBorder="1" applyAlignment="1">
      <alignment horizontal="center"/>
    </xf>
    <xf numFmtId="20" fontId="43" fillId="4" borderId="1" xfId="0" applyNumberFormat="1" applyFont="1" applyFill="1" applyBorder="1" applyAlignment="1">
      <alignment horizontal="center"/>
    </xf>
    <xf numFmtId="20" fontId="28" fillId="0" borderId="8" xfId="0" applyNumberFormat="1" applyFont="1" applyBorder="1" applyAlignment="1">
      <alignment horizontal="center" vertical="top" wrapText="1"/>
    </xf>
    <xf numFmtId="20" fontId="28" fillId="4" borderId="9" xfId="0" applyNumberFormat="1" applyFont="1" applyFill="1" applyBorder="1" applyAlignment="1">
      <alignment horizontal="center"/>
    </xf>
    <xf numFmtId="20" fontId="28" fillId="13" borderId="1" xfId="0" applyNumberFormat="1" applyFont="1" applyFill="1" applyBorder="1" applyAlignment="1">
      <alignment horizontal="center"/>
    </xf>
    <xf numFmtId="20" fontId="28" fillId="13" borderId="5" xfId="0" applyNumberFormat="1" applyFont="1" applyFill="1" applyBorder="1" applyAlignment="1">
      <alignment horizontal="center"/>
    </xf>
    <xf numFmtId="20" fontId="43" fillId="4" borderId="8" xfId="0" applyNumberFormat="1" applyFont="1" applyFill="1" applyBorder="1" applyAlignment="1">
      <alignment horizontal="center"/>
    </xf>
    <xf numFmtId="20" fontId="28" fillId="4" borderId="1" xfId="0" applyNumberFormat="1" applyFont="1" applyFill="1" applyBorder="1" applyAlignment="1">
      <alignment horizontal="center" vertical="center" wrapText="1"/>
    </xf>
    <xf numFmtId="20" fontId="43" fillId="4" borderId="9" xfId="0" applyNumberFormat="1" applyFont="1" applyFill="1" applyBorder="1" applyAlignment="1">
      <alignment horizontal="center"/>
    </xf>
    <xf numFmtId="20" fontId="43" fillId="13" borderId="1" xfId="0" applyNumberFormat="1" applyFont="1" applyFill="1" applyBorder="1" applyAlignment="1">
      <alignment horizontal="center"/>
    </xf>
    <xf numFmtId="20" fontId="28" fillId="0" borderId="1" xfId="0" applyNumberFormat="1" applyFont="1" applyBorder="1" applyAlignment="1">
      <alignment horizontal="center"/>
    </xf>
    <xf numFmtId="20" fontId="69" fillId="0" borderId="1" xfId="0" applyNumberFormat="1" applyFont="1" applyBorder="1" applyAlignment="1">
      <alignment horizontal="center"/>
    </xf>
    <xf numFmtId="20" fontId="28" fillId="13" borderId="2" xfId="0" applyNumberFormat="1" applyFont="1" applyFill="1" applyBorder="1" applyAlignment="1">
      <alignment horizontal="center"/>
    </xf>
    <xf numFmtId="20" fontId="43" fillId="4" borderId="10" xfId="0" applyNumberFormat="1" applyFont="1" applyFill="1" applyBorder="1" applyAlignment="1">
      <alignment horizontal="center"/>
    </xf>
    <xf numFmtId="0" fontId="28" fillId="0" borderId="2" xfId="0" applyFont="1" applyBorder="1"/>
    <xf numFmtId="0" fontId="28" fillId="0" borderId="0" xfId="0" applyFont="1"/>
    <xf numFmtId="20" fontId="28" fillId="13" borderId="1" xfId="17" applyNumberFormat="1" applyFont="1" applyFill="1" applyBorder="1" applyAlignment="1">
      <alignment horizontal="center"/>
    </xf>
    <xf numFmtId="20" fontId="28" fillId="0" borderId="1" xfId="17" applyNumberFormat="1" applyFont="1" applyFill="1" applyBorder="1" applyAlignment="1">
      <alignment horizontal="center"/>
    </xf>
    <xf numFmtId="0" fontId="0" fillId="9" borderId="0" xfId="0" applyFill="1" applyAlignment="1">
      <alignment horizontal="center"/>
    </xf>
    <xf numFmtId="0" fontId="67" fillId="0" borderId="0" xfId="0" applyFont="1"/>
    <xf numFmtId="0" fontId="37" fillId="0" borderId="1" xfId="0" applyFont="1" applyBorder="1"/>
    <xf numFmtId="0" fontId="37" fillId="3" borderId="1" xfId="0" applyFont="1" applyFill="1" applyBorder="1"/>
    <xf numFmtId="0" fontId="58" fillId="0" borderId="1" xfId="0" applyFont="1" applyBorder="1" applyAlignment="1">
      <alignment horizontal="right" vertical="center" wrapText="1"/>
    </xf>
    <xf numFmtId="20" fontId="2" fillId="0" borderId="1" xfId="0" applyNumberFormat="1" applyFont="1" applyBorder="1" applyAlignment="1">
      <alignment horizontal="center" wrapText="1"/>
    </xf>
    <xf numFmtId="0" fontId="67" fillId="0" borderId="1" xfId="0" applyFont="1" applyBorder="1" applyAlignment="1">
      <alignment horizontal="center"/>
    </xf>
    <xf numFmtId="0" fontId="65" fillId="0" borderId="1" xfId="0" applyFont="1" applyBorder="1" applyAlignment="1">
      <alignment horizontal="center" vertical="top" wrapText="1"/>
    </xf>
    <xf numFmtId="0" fontId="2" fillId="0" borderId="1" xfId="16" applyFont="1" applyFill="1" applyBorder="1" applyAlignment="1">
      <alignment horizontal="center" vertical="top" wrapText="1"/>
    </xf>
    <xf numFmtId="20" fontId="28" fillId="0" borderId="1" xfId="0" applyNumberFormat="1" applyFont="1" applyBorder="1" applyAlignment="1">
      <alignment horizontal="center" vertical="top" wrapText="1"/>
    </xf>
    <xf numFmtId="0" fontId="33" fillId="0" borderId="1" xfId="16" applyFont="1" applyFill="1" applyBorder="1" applyAlignment="1">
      <alignment horizontal="center"/>
    </xf>
    <xf numFmtId="0" fontId="46" fillId="4" borderId="1" xfId="0" applyFont="1" applyFill="1" applyBorder="1" applyAlignment="1">
      <alignment horizontal="right"/>
    </xf>
    <xf numFmtId="0" fontId="2" fillId="4" borderId="1" xfId="0" applyFont="1" applyFill="1" applyBorder="1" applyAlignment="1">
      <alignment horizontal="center"/>
    </xf>
    <xf numFmtId="20" fontId="16" fillId="4" borderId="1" xfId="17" applyNumberFormat="1" applyFont="1" applyFill="1" applyBorder="1" applyAlignment="1">
      <alignment horizontal="center"/>
    </xf>
    <xf numFmtId="20" fontId="16" fillId="4" borderId="1" xfId="0" applyNumberFormat="1" applyFont="1" applyFill="1" applyBorder="1" applyAlignment="1">
      <alignment horizontal="center"/>
    </xf>
    <xf numFmtId="0" fontId="16" fillId="4" borderId="1" xfId="0" applyFont="1" applyFill="1" applyBorder="1" applyAlignment="1">
      <alignment horizontal="center"/>
    </xf>
    <xf numFmtId="20" fontId="2" fillId="4" borderId="1" xfId="0" applyNumberFormat="1" applyFont="1" applyFill="1" applyBorder="1" applyAlignment="1">
      <alignment horizontal="center"/>
    </xf>
    <xf numFmtId="0" fontId="24" fillId="4" borderId="1" xfId="0" applyFont="1" applyFill="1" applyBorder="1" applyAlignment="1">
      <alignment horizontal="right"/>
    </xf>
    <xf numFmtId="20" fontId="33" fillId="4" borderId="1" xfId="0" applyNumberFormat="1" applyFont="1" applyFill="1" applyBorder="1" applyAlignment="1">
      <alignment horizontal="center"/>
    </xf>
    <xf numFmtId="0" fontId="16" fillId="4" borderId="1" xfId="16" applyFont="1" applyFill="1" applyBorder="1" applyAlignment="1">
      <alignment horizontal="center"/>
    </xf>
    <xf numFmtId="20" fontId="16" fillId="4" borderId="1" xfId="16" applyNumberFormat="1" applyFont="1" applyFill="1" applyBorder="1" applyAlignment="1">
      <alignment horizontal="center"/>
    </xf>
    <xf numFmtId="20" fontId="24" fillId="4" borderId="9" xfId="0" applyNumberFormat="1" applyFont="1" applyFill="1" applyBorder="1" applyAlignment="1">
      <alignment horizontal="center"/>
    </xf>
    <xf numFmtId="20" fontId="54" fillId="4" borderId="9" xfId="0" applyNumberFormat="1" applyFont="1" applyFill="1" applyBorder="1" applyAlignment="1">
      <alignment horizontal="center"/>
    </xf>
    <xf numFmtId="20" fontId="24" fillId="4" borderId="1" xfId="0" applyNumberFormat="1" applyFont="1" applyFill="1" applyBorder="1" applyAlignment="1">
      <alignment horizontal="center"/>
    </xf>
    <xf numFmtId="20" fontId="54" fillId="4" borderId="1" xfId="0" applyNumberFormat="1" applyFont="1" applyFill="1" applyBorder="1" applyAlignment="1">
      <alignment horizontal="center"/>
    </xf>
    <xf numFmtId="20" fontId="28" fillId="9" borderId="1" xfId="0" applyNumberFormat="1" applyFont="1" applyFill="1" applyBorder="1" applyAlignment="1">
      <alignment horizontal="center"/>
    </xf>
    <xf numFmtId="20" fontId="43" fillId="9" borderId="1" xfId="0" applyNumberFormat="1" applyFont="1" applyFill="1" applyBorder="1" applyAlignment="1">
      <alignment horizontal="center"/>
    </xf>
    <xf numFmtId="20" fontId="28" fillId="9" borderId="1" xfId="0" applyNumberFormat="1" applyFont="1" applyFill="1" applyBorder="1" applyAlignment="1">
      <alignment horizontal="center" vertical="center" wrapText="1"/>
    </xf>
    <xf numFmtId="20" fontId="28" fillId="9" borderId="1" xfId="17" applyNumberFormat="1" applyFont="1" applyFill="1" applyBorder="1" applyAlignment="1">
      <alignment horizontal="center"/>
    </xf>
    <xf numFmtId="20" fontId="24" fillId="4" borderId="0" xfId="0" applyNumberFormat="1" applyFont="1" applyFill="1" applyAlignment="1">
      <alignment horizontal="center"/>
    </xf>
    <xf numFmtId="20" fontId="2" fillId="4" borderId="9" xfId="0" applyNumberFormat="1" applyFont="1" applyFill="1" applyBorder="1" applyAlignment="1">
      <alignment horizontal="center"/>
    </xf>
    <xf numFmtId="49" fontId="27" fillId="3" borderId="8" xfId="0" applyNumberFormat="1" applyFont="1" applyFill="1" applyBorder="1" applyAlignment="1">
      <alignment horizontal="center" wrapText="1"/>
    </xf>
    <xf numFmtId="20" fontId="28" fillId="13" borderId="8" xfId="0" applyNumberFormat="1" applyFont="1" applyFill="1" applyBorder="1" applyAlignment="1">
      <alignment horizontal="center"/>
    </xf>
    <xf numFmtId="20" fontId="28" fillId="13" borderId="3" xfId="0" applyNumberFormat="1" applyFont="1" applyFill="1" applyBorder="1" applyAlignment="1">
      <alignment horizontal="center"/>
    </xf>
    <xf numFmtId="20" fontId="43" fillId="13" borderId="8" xfId="0" applyNumberFormat="1" applyFont="1" applyFill="1" applyBorder="1" applyAlignment="1">
      <alignment horizontal="center"/>
    </xf>
    <xf numFmtId="20" fontId="28" fillId="13" borderId="15" xfId="0" applyNumberFormat="1" applyFont="1" applyFill="1" applyBorder="1" applyAlignment="1">
      <alignment horizontal="center"/>
    </xf>
    <xf numFmtId="49" fontId="26" fillId="0" borderId="0" xfId="0" applyNumberFormat="1" applyFont="1" applyAlignment="1">
      <alignment horizontal="center" vertical="center" wrapText="1"/>
    </xf>
    <xf numFmtId="20" fontId="28" fillId="0" borderId="0" xfId="0" applyNumberFormat="1" applyFont="1" applyAlignment="1">
      <alignment horizontal="center" vertical="top" wrapText="1"/>
    </xf>
    <xf numFmtId="20" fontId="43" fillId="0" borderId="0" xfId="0" applyNumberFormat="1" applyFont="1" applyAlignment="1">
      <alignment horizontal="center"/>
    </xf>
    <xf numFmtId="20" fontId="75" fillId="0" borderId="1" xfId="0" applyNumberFormat="1" applyFont="1" applyBorder="1" applyAlignment="1">
      <alignment horizontal="center" vertical="center"/>
    </xf>
    <xf numFmtId="20" fontId="74" fillId="14" borderId="1" xfId="16" applyNumberFormat="1" applyFont="1" applyFill="1" applyBorder="1" applyAlignment="1">
      <alignment horizontal="center" vertical="center"/>
    </xf>
    <xf numFmtId="0" fontId="78" fillId="0" borderId="0" xfId="0" applyFont="1"/>
    <xf numFmtId="0" fontId="83" fillId="6" borderId="7" xfId="0" applyFont="1" applyFill="1" applyBorder="1" applyAlignment="1">
      <alignment horizontal="center" vertical="center" wrapText="1"/>
    </xf>
    <xf numFmtId="171" fontId="80" fillId="6" borderId="0" xfId="0" applyNumberFormat="1" applyFont="1" applyFill="1" applyBorder="1" applyAlignment="1">
      <alignment horizontal="center" vertical="center" wrapText="1"/>
    </xf>
    <xf numFmtId="0" fontId="84" fillId="6" borderId="0" xfId="0" applyFont="1" applyFill="1" applyBorder="1" applyAlignment="1">
      <alignment horizontal="center" vertical="center" wrapText="1"/>
    </xf>
    <xf numFmtId="0" fontId="78" fillId="0" borderId="0" xfId="0" applyFont="1" applyAlignment="1">
      <alignment vertical="center"/>
    </xf>
    <xf numFmtId="0" fontId="79" fillId="0" borderId="0" xfId="0" applyFont="1" applyAlignment="1">
      <alignment vertical="center"/>
    </xf>
    <xf numFmtId="0" fontId="77" fillId="0" borderId="0" xfId="0" applyFont="1" applyAlignment="1">
      <alignment vertical="center"/>
    </xf>
    <xf numFmtId="0" fontId="0" fillId="6" borderId="0" xfId="0" applyFill="1"/>
    <xf numFmtId="0" fontId="88" fillId="0" borderId="0" xfId="0" applyFont="1"/>
    <xf numFmtId="0" fontId="89" fillId="0" borderId="0" xfId="0" applyFont="1"/>
    <xf numFmtId="0" fontId="0" fillId="6" borderId="7" xfId="0" applyFill="1" applyBorder="1" applyAlignment="1">
      <alignment horizontal="center"/>
    </xf>
    <xf numFmtId="0" fontId="16" fillId="6" borderId="7" xfId="0" applyFont="1" applyFill="1" applyBorder="1" applyAlignment="1">
      <alignment horizontal="center"/>
    </xf>
    <xf numFmtId="0" fontId="17" fillId="6" borderId="7" xfId="0" applyFont="1" applyFill="1" applyBorder="1" applyAlignment="1">
      <alignment horizontal="center"/>
    </xf>
    <xf numFmtId="0" fontId="0" fillId="0" borderId="7" xfId="0" applyBorder="1"/>
    <xf numFmtId="0" fontId="33" fillId="0" borderId="7" xfId="0" applyFont="1" applyBorder="1" applyAlignment="1">
      <alignment horizontal="center" vertical="center" wrapText="1"/>
    </xf>
    <xf numFmtId="0" fontId="96" fillId="0" borderId="0" xfId="0" applyFont="1" applyAlignment="1">
      <alignment vertical="center"/>
    </xf>
    <xf numFmtId="0" fontId="87" fillId="6" borderId="7" xfId="0" applyFont="1" applyFill="1" applyBorder="1" applyAlignment="1">
      <alignment horizontal="center" vertical="center" wrapText="1"/>
    </xf>
    <xf numFmtId="0" fontId="2" fillId="0" borderId="0" xfId="0" applyFont="1" applyBorder="1" applyAlignment="1">
      <alignment horizontal="right"/>
    </xf>
    <xf numFmtId="0" fontId="33" fillId="6" borderId="7" xfId="0" applyFont="1" applyFill="1" applyBorder="1" applyAlignment="1">
      <alignment horizontal="center"/>
    </xf>
    <xf numFmtId="0" fontId="0" fillId="6" borderId="7" xfId="0" applyFill="1" applyBorder="1"/>
    <xf numFmtId="20" fontId="11" fillId="6" borderId="7" xfId="0" applyNumberFormat="1" applyFont="1" applyFill="1" applyBorder="1" applyAlignment="1">
      <alignment horizontal="center"/>
    </xf>
    <xf numFmtId="0" fontId="11" fillId="6" borderId="7"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28" fillId="6" borderId="7" xfId="0" applyFont="1" applyFill="1" applyBorder="1" applyAlignment="1">
      <alignment horizontal="center"/>
    </xf>
    <xf numFmtId="0" fontId="98" fillId="0" borderId="0" xfId="0" applyFont="1"/>
    <xf numFmtId="20" fontId="12" fillId="6" borderId="0" xfId="0" applyNumberFormat="1" applyFont="1" applyFill="1" applyBorder="1" applyAlignment="1">
      <alignment horizontal="center"/>
    </xf>
    <xf numFmtId="0" fontId="81" fillId="15" borderId="7" xfId="0" applyFont="1" applyFill="1" applyBorder="1" applyAlignment="1">
      <alignment horizontal="center" vertical="center" wrapText="1"/>
    </xf>
    <xf numFmtId="49" fontId="81" fillId="15" borderId="7" xfId="0" applyNumberFormat="1" applyFont="1" applyFill="1" applyBorder="1" applyAlignment="1">
      <alignment horizontal="center" vertical="center" wrapText="1"/>
    </xf>
    <xf numFmtId="0" fontId="52" fillId="0" borderId="0" xfId="0" applyFont="1" applyAlignment="1">
      <alignment horizontal="left"/>
    </xf>
    <xf numFmtId="0" fontId="0" fillId="0" borderId="0" xfId="0" applyBorder="1"/>
    <xf numFmtId="0" fontId="17" fillId="0" borderId="0" xfId="0" applyFont="1" applyBorder="1" applyAlignment="1">
      <alignment horizontal="right" vertical="center" wrapText="1"/>
    </xf>
    <xf numFmtId="0" fontId="2" fillId="6" borderId="7" xfId="0" applyFont="1" applyFill="1" applyBorder="1" applyAlignment="1">
      <alignment horizontal="center"/>
    </xf>
    <xf numFmtId="0" fontId="49" fillId="0" borderId="0" xfId="0" applyFont="1" applyBorder="1" applyAlignment="1">
      <alignment horizontal="right"/>
    </xf>
    <xf numFmtId="0" fontId="79" fillId="6" borderId="7" xfId="0" applyFont="1" applyFill="1" applyBorder="1" applyAlignment="1">
      <alignment horizontal="center" vertical="center" wrapText="1"/>
    </xf>
    <xf numFmtId="0" fontId="95" fillId="0" borderId="0" xfId="0" applyFont="1" applyAlignment="1">
      <alignment vertical="center"/>
    </xf>
    <xf numFmtId="0" fontId="0" fillId="0" borderId="0" xfId="0" applyFont="1"/>
    <xf numFmtId="0" fontId="17" fillId="15" borderId="7" xfId="0" applyFont="1" applyFill="1" applyBorder="1" applyAlignment="1">
      <alignment horizontal="center"/>
    </xf>
    <xf numFmtId="0" fontId="17" fillId="15" borderId="7" xfId="0" applyFont="1" applyFill="1" applyBorder="1" applyAlignment="1">
      <alignment horizontal="center" vertical="center" wrapText="1"/>
    </xf>
    <xf numFmtId="20" fontId="11" fillId="6" borderId="7" xfId="0" applyNumberFormat="1" applyFont="1" applyFill="1" applyBorder="1" applyAlignment="1">
      <alignment horizontal="center" vertical="center" wrapText="1"/>
    </xf>
    <xf numFmtId="169" fontId="84" fillId="6" borderId="7" xfId="0" applyNumberFormat="1" applyFont="1" applyFill="1" applyBorder="1" applyAlignment="1">
      <alignment horizontal="center" vertical="center" wrapText="1"/>
    </xf>
    <xf numFmtId="20" fontId="17" fillId="6" borderId="18" xfId="16" applyNumberFormat="1" applyFont="1" applyFill="1" applyBorder="1" applyAlignment="1">
      <alignment horizontal="center" wrapText="1"/>
    </xf>
    <xf numFmtId="20" fontId="17" fillId="6" borderId="18" xfId="0" applyNumberFormat="1" applyFont="1" applyFill="1" applyBorder="1" applyAlignment="1">
      <alignment horizontal="center"/>
    </xf>
    <xf numFmtId="20" fontId="11" fillId="6" borderId="18" xfId="0" applyNumberFormat="1" applyFont="1" applyFill="1" applyBorder="1" applyAlignment="1">
      <alignment horizontal="center"/>
    </xf>
    <xf numFmtId="20" fontId="11" fillId="6" borderId="18" xfId="16" applyNumberFormat="1" applyFont="1" applyFill="1" applyBorder="1" applyAlignment="1">
      <alignment horizontal="center" wrapText="1"/>
    </xf>
    <xf numFmtId="0" fontId="17" fillId="15" borderId="7" xfId="0" applyFont="1" applyFill="1" applyBorder="1" applyAlignment="1">
      <alignment horizontal="center" vertical="center"/>
    </xf>
    <xf numFmtId="20" fontId="17" fillId="6" borderId="18" xfId="0" applyNumberFormat="1" applyFont="1" applyFill="1" applyBorder="1" applyAlignment="1">
      <alignment horizontal="center" vertical="center" wrapText="1"/>
    </xf>
    <xf numFmtId="20" fontId="11" fillId="6" borderId="18" xfId="0" applyNumberFormat="1" applyFont="1" applyFill="1" applyBorder="1" applyAlignment="1">
      <alignment horizontal="center" vertical="center" wrapText="1"/>
    </xf>
    <xf numFmtId="0" fontId="77" fillId="6" borderId="19" xfId="0" applyFont="1" applyFill="1" applyBorder="1" applyAlignment="1">
      <alignment horizontal="center" vertical="center" wrapText="1"/>
    </xf>
    <xf numFmtId="46" fontId="0" fillId="0" borderId="0" xfId="0" applyNumberFormat="1"/>
    <xf numFmtId="169" fontId="0" fillId="0" borderId="0" xfId="0" applyNumberFormat="1"/>
    <xf numFmtId="22" fontId="0" fillId="0" borderId="0" xfId="0" applyNumberFormat="1"/>
    <xf numFmtId="172" fontId="0" fillId="0" borderId="0" xfId="0" applyNumberFormat="1"/>
    <xf numFmtId="22" fontId="0" fillId="0" borderId="0" xfId="0" applyNumberFormat="1" applyAlignment="1">
      <alignment horizontal="center"/>
    </xf>
    <xf numFmtId="46" fontId="26" fillId="6" borderId="7" xfId="17" applyNumberFormat="1" applyFont="1" applyFill="1" applyBorder="1" applyAlignment="1">
      <alignment horizontal="center"/>
    </xf>
    <xf numFmtId="46" fontId="0" fillId="0" borderId="7" xfId="0" applyNumberFormat="1" applyBorder="1" applyAlignment="1">
      <alignment horizontal="center"/>
    </xf>
    <xf numFmtId="2" fontId="16" fillId="0" borderId="7" xfId="0" applyNumberFormat="1" applyFont="1" applyBorder="1" applyAlignment="1">
      <alignment horizontal="center"/>
    </xf>
    <xf numFmtId="0" fontId="106" fillId="0" borderId="0" xfId="0" applyFont="1"/>
    <xf numFmtId="0" fontId="0" fillId="0" borderId="28" xfId="0" applyBorder="1"/>
    <xf numFmtId="0" fontId="109" fillId="0" borderId="0" xfId="0" applyFont="1" applyAlignment="1">
      <alignment horizontal="center" vertical="center"/>
    </xf>
    <xf numFmtId="0" fontId="110" fillId="6" borderId="7" xfId="0" applyFont="1" applyFill="1" applyBorder="1" applyAlignment="1">
      <alignment horizontal="center" vertical="center" wrapText="1"/>
    </xf>
    <xf numFmtId="0" fontId="111" fillId="6" borderId="7" xfId="0" applyFont="1" applyFill="1" applyBorder="1" applyAlignment="1">
      <alignment horizontal="center" vertical="center" wrapText="1"/>
    </xf>
    <xf numFmtId="20" fontId="79" fillId="6" borderId="7" xfId="0" applyNumberFormat="1" applyFont="1" applyFill="1" applyBorder="1" applyAlignment="1">
      <alignment horizontal="center" vertical="center" wrapText="1"/>
    </xf>
    <xf numFmtId="0" fontId="107" fillId="6" borderId="7" xfId="0" applyFont="1" applyFill="1" applyBorder="1" applyAlignment="1">
      <alignment horizontal="center" vertical="center" wrapText="1"/>
    </xf>
    <xf numFmtId="0" fontId="104" fillId="6" borderId="7" xfId="0" applyFont="1" applyFill="1" applyBorder="1" applyAlignment="1">
      <alignment horizontal="center" vertical="center" wrapText="1"/>
    </xf>
    <xf numFmtId="0" fontId="79" fillId="6" borderId="7" xfId="0" applyFont="1" applyFill="1" applyBorder="1" applyAlignment="1">
      <alignment vertical="top" wrapText="1"/>
    </xf>
    <xf numFmtId="0" fontId="103" fillId="6" borderId="7" xfId="0" applyFont="1" applyFill="1" applyBorder="1" applyAlignment="1">
      <alignment horizontal="center" vertical="center" wrapText="1"/>
    </xf>
    <xf numFmtId="0" fontId="90" fillId="6" borderId="7" xfId="0" applyFont="1" applyFill="1" applyBorder="1"/>
    <xf numFmtId="0" fontId="112" fillId="6" borderId="7" xfId="0" applyFont="1" applyFill="1" applyBorder="1" applyAlignment="1">
      <alignment horizontal="center" vertical="center" wrapText="1"/>
    </xf>
    <xf numFmtId="0" fontId="113" fillId="6" borderId="7" xfId="0" applyFont="1" applyFill="1" applyBorder="1" applyAlignment="1">
      <alignment horizontal="center" vertical="center" wrapText="1"/>
    </xf>
    <xf numFmtId="0" fontId="0" fillId="0" borderId="7" xfId="0" applyBorder="1" applyAlignment="1">
      <alignment vertical="center"/>
    </xf>
    <xf numFmtId="0" fontId="0" fillId="0" borderId="7" xfId="0" applyBorder="1" applyAlignment="1">
      <alignment horizontal="center" vertical="center"/>
    </xf>
    <xf numFmtId="0" fontId="80" fillId="17" borderId="7" xfId="0" applyFont="1" applyFill="1" applyBorder="1" applyAlignment="1">
      <alignment horizontal="center" vertical="center" wrapText="1"/>
    </xf>
    <xf numFmtId="169" fontId="80" fillId="17" borderId="7" xfId="0" applyNumberFormat="1" applyFont="1" applyFill="1" applyBorder="1" applyAlignment="1">
      <alignment horizontal="center" vertical="center" wrapText="1"/>
    </xf>
    <xf numFmtId="0" fontId="79" fillId="17" borderId="7" xfId="0" applyFont="1" applyFill="1" applyBorder="1" applyAlignment="1">
      <alignment horizontal="center" vertical="center" wrapText="1"/>
    </xf>
    <xf numFmtId="20" fontId="28" fillId="17" borderId="7" xfId="0" applyNumberFormat="1" applyFont="1" applyFill="1" applyBorder="1" applyAlignment="1">
      <alignment horizontal="center"/>
    </xf>
    <xf numFmtId="169" fontId="80" fillId="6" borderId="7" xfId="0" applyNumberFormat="1" applyFont="1" applyFill="1" applyBorder="1" applyAlignment="1">
      <alignment horizontal="center" vertical="center" wrapText="1"/>
    </xf>
    <xf numFmtId="169" fontId="81" fillId="6" borderId="7" xfId="0" applyNumberFormat="1" applyFont="1" applyFill="1" applyBorder="1" applyAlignment="1">
      <alignment horizontal="center" vertical="center" wrapText="1"/>
    </xf>
    <xf numFmtId="0" fontId="17" fillId="17" borderId="7" xfId="0" applyFont="1" applyFill="1" applyBorder="1" applyAlignment="1">
      <alignment horizontal="center" vertical="center" wrapText="1"/>
    </xf>
    <xf numFmtId="20" fontId="16" fillId="17" borderId="7" xfId="0" applyNumberFormat="1" applyFont="1" applyFill="1" applyBorder="1" applyAlignment="1">
      <alignment horizontal="center"/>
    </xf>
    <xf numFmtId="0" fontId="16" fillId="0" borderId="0" xfId="0" applyFont="1"/>
    <xf numFmtId="0" fontId="87" fillId="17" borderId="7" xfId="0" applyFont="1" applyFill="1" applyBorder="1" applyAlignment="1">
      <alignment horizontal="center" vertical="center" wrapText="1"/>
    </xf>
    <xf numFmtId="0" fontId="96" fillId="6" borderId="7" xfId="0" applyFont="1" applyFill="1" applyBorder="1" applyAlignment="1">
      <alignment horizontal="center"/>
    </xf>
    <xf numFmtId="20" fontId="16" fillId="6" borderId="7" xfId="0" applyNumberFormat="1" applyFont="1" applyFill="1" applyBorder="1" applyAlignment="1">
      <alignment horizontal="center"/>
    </xf>
    <xf numFmtId="0" fontId="2" fillId="17" borderId="7" xfId="0" applyFont="1" applyFill="1" applyBorder="1" applyAlignment="1">
      <alignment horizontal="center"/>
    </xf>
    <xf numFmtId="0" fontId="0" fillId="6" borderId="7" xfId="0" applyFont="1" applyFill="1" applyBorder="1" applyAlignment="1">
      <alignment horizontal="center"/>
    </xf>
    <xf numFmtId="0" fontId="16" fillId="17" borderId="7" xfId="0" applyFont="1" applyFill="1" applyBorder="1" applyAlignment="1">
      <alignment horizontal="center"/>
    </xf>
    <xf numFmtId="20" fontId="33" fillId="6" borderId="7" xfId="0" applyNumberFormat="1" applyFont="1" applyFill="1" applyBorder="1" applyAlignment="1">
      <alignment horizontal="center"/>
    </xf>
    <xf numFmtId="20" fontId="28" fillId="6" borderId="7" xfId="0" applyNumberFormat="1" applyFont="1" applyFill="1" applyBorder="1" applyAlignment="1">
      <alignment horizontal="center" vertical="center" wrapText="1"/>
    </xf>
    <xf numFmtId="0" fontId="1" fillId="6" borderId="7" xfId="0" applyFont="1" applyFill="1" applyBorder="1" applyAlignment="1">
      <alignment horizontal="center"/>
    </xf>
    <xf numFmtId="20" fontId="17" fillId="17" borderId="18" xfId="0" applyNumberFormat="1" applyFont="1" applyFill="1" applyBorder="1" applyAlignment="1">
      <alignment horizontal="center"/>
    </xf>
    <xf numFmtId="0" fontId="79" fillId="17" borderId="7" xfId="0" applyFont="1" applyFill="1" applyBorder="1" applyAlignment="1">
      <alignment horizontal="right" vertical="center" wrapText="1"/>
    </xf>
    <xf numFmtId="0" fontId="79" fillId="15" borderId="7" xfId="0" applyFont="1" applyFill="1" applyBorder="1" applyAlignment="1">
      <alignment horizontal="center" vertical="center" wrapText="1"/>
    </xf>
    <xf numFmtId="0" fontId="77" fillId="15" borderId="7" xfId="0" applyFont="1" applyFill="1" applyBorder="1" applyAlignment="1">
      <alignment horizontal="center" vertical="center" wrapText="1"/>
    </xf>
    <xf numFmtId="0" fontId="17" fillId="17" borderId="18" xfId="0" applyFont="1" applyFill="1" applyBorder="1" applyAlignment="1">
      <alignment horizontal="center" vertical="center" wrapText="1"/>
    </xf>
    <xf numFmtId="0" fontId="117" fillId="0" borderId="0" xfId="0" applyFont="1"/>
    <xf numFmtId="0" fontId="0" fillId="0" borderId="7" xfId="0" applyBorder="1" applyAlignment="1">
      <alignment horizontal="center"/>
    </xf>
    <xf numFmtId="0" fontId="104" fillId="6" borderId="7" xfId="0" applyFont="1" applyFill="1" applyBorder="1" applyAlignment="1">
      <alignment horizontal="left" vertical="center" wrapText="1"/>
    </xf>
    <xf numFmtId="0" fontId="0" fillId="0" borderId="7" xfId="0" applyBorder="1" applyAlignment="1">
      <alignment horizontal="left"/>
    </xf>
    <xf numFmtId="0" fontId="33" fillId="0" borderId="7" xfId="0" applyFont="1" applyBorder="1" applyAlignment="1">
      <alignment horizontal="left" vertical="center" wrapText="1"/>
    </xf>
    <xf numFmtId="49" fontId="0" fillId="0" borderId="7" xfId="0" applyNumberFormat="1" applyBorder="1" applyAlignment="1">
      <alignment horizontal="center" vertical="center"/>
    </xf>
    <xf numFmtId="0" fontId="33" fillId="0" borderId="7" xfId="0" applyFont="1" applyBorder="1" applyAlignment="1">
      <alignment vertical="center" wrapText="1"/>
    </xf>
    <xf numFmtId="0" fontId="0" fillId="0" borderId="7" xfId="0" applyBorder="1" applyAlignment="1">
      <alignment vertical="center" wrapText="1"/>
    </xf>
    <xf numFmtId="0" fontId="33" fillId="0" borderId="7" xfId="0" applyFont="1" applyBorder="1" applyAlignment="1">
      <alignment vertical="center"/>
    </xf>
    <xf numFmtId="0" fontId="16" fillId="0" borderId="7" xfId="0" applyFont="1" applyBorder="1" applyAlignment="1">
      <alignment vertical="center"/>
    </xf>
    <xf numFmtId="0" fontId="95" fillId="0" borderId="0" xfId="0" applyFont="1"/>
    <xf numFmtId="0" fontId="77" fillId="0" borderId="0" xfId="0" applyFont="1"/>
    <xf numFmtId="0" fontId="0" fillId="0" borderId="7" xfId="0" applyFill="1" applyBorder="1" applyAlignment="1">
      <alignment horizontal="center" vertical="center"/>
    </xf>
    <xf numFmtId="0" fontId="79" fillId="0" borderId="0" xfId="0" applyFont="1"/>
    <xf numFmtId="0" fontId="91" fillId="0" borderId="0" xfId="0" applyFont="1" applyAlignment="1">
      <alignment horizontal="left"/>
    </xf>
    <xf numFmtId="20" fontId="28" fillId="17" borderId="7" xfId="0" applyNumberFormat="1" applyFont="1" applyFill="1" applyBorder="1" applyAlignment="1">
      <alignment horizontal="center" vertical="center" wrapText="1"/>
    </xf>
    <xf numFmtId="169" fontId="9" fillId="6" borderId="7" xfId="17" applyNumberFormat="1" applyFont="1" applyFill="1" applyBorder="1" applyAlignment="1">
      <alignment horizontal="center"/>
    </xf>
    <xf numFmtId="0" fontId="33" fillId="0" borderId="0" xfId="0" applyFont="1" applyFill="1" applyBorder="1" applyAlignment="1">
      <alignment horizontal="center" vertical="center"/>
    </xf>
    <xf numFmtId="49" fontId="0" fillId="0" borderId="0" xfId="0" applyNumberFormat="1" applyFill="1"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horizontal="center" vertical="center"/>
    </xf>
    <xf numFmtId="0" fontId="80" fillId="17" borderId="18" xfId="0" applyFont="1" applyFill="1" applyBorder="1" applyAlignment="1">
      <alignment horizontal="center" vertical="center" wrapText="1"/>
    </xf>
    <xf numFmtId="0" fontId="0" fillId="0" borderId="7" xfId="0" applyBorder="1" applyAlignment="1">
      <alignment horizontal="center" wrapText="1"/>
    </xf>
    <xf numFmtId="0" fontId="79" fillId="0" borderId="21" xfId="0" applyFont="1" applyBorder="1"/>
    <xf numFmtId="0" fontId="0" fillId="0" borderId="0" xfId="0" applyNumberFormat="1"/>
    <xf numFmtId="164" fontId="80" fillId="6" borderId="7" xfId="1" applyFont="1" applyFill="1" applyBorder="1" applyAlignment="1">
      <alignment horizontal="center" vertical="center" wrapText="1"/>
    </xf>
    <xf numFmtId="2" fontId="80" fillId="6" borderId="7" xfId="0" applyNumberFormat="1" applyFont="1" applyFill="1" applyBorder="1" applyAlignment="1">
      <alignment horizontal="center" wrapText="1"/>
    </xf>
    <xf numFmtId="169" fontId="2" fillId="0" borderId="0" xfId="0" applyNumberFormat="1" applyFont="1"/>
    <xf numFmtId="46" fontId="26" fillId="6" borderId="7" xfId="1" applyNumberFormat="1" applyFont="1" applyFill="1" applyBorder="1" applyAlignment="1">
      <alignment horizontal="center"/>
    </xf>
    <xf numFmtId="170" fontId="2" fillId="0" borderId="0" xfId="0" applyNumberFormat="1" applyFont="1"/>
    <xf numFmtId="0" fontId="77" fillId="0" borderId="7" xfId="0" applyFont="1" applyBorder="1" applyAlignment="1">
      <alignment horizontal="center"/>
    </xf>
    <xf numFmtId="0" fontId="77" fillId="0" borderId="19" xfId="0" applyFont="1" applyBorder="1" applyAlignment="1">
      <alignment horizontal="center"/>
    </xf>
    <xf numFmtId="0" fontId="77" fillId="0" borderId="21" xfId="0" applyFont="1" applyBorder="1" applyAlignment="1">
      <alignment horizontal="center"/>
    </xf>
    <xf numFmtId="0" fontId="96" fillId="0" borderId="0" xfId="0" applyFont="1"/>
    <xf numFmtId="20" fontId="74" fillId="14" borderId="0" xfId="16" applyNumberFormat="1" applyFont="1" applyFill="1" applyBorder="1" applyAlignment="1">
      <alignment horizontal="center" vertical="center"/>
    </xf>
    <xf numFmtId="20" fontId="75" fillId="0" borderId="0" xfId="0" applyNumberFormat="1" applyFont="1" applyBorder="1" applyAlignment="1">
      <alignment horizontal="center" vertical="center"/>
    </xf>
    <xf numFmtId="0" fontId="96" fillId="15" borderId="7" xfId="0" applyFont="1" applyFill="1" applyBorder="1" applyAlignment="1">
      <alignment horizontal="center" vertical="center" wrapText="1"/>
    </xf>
    <xf numFmtId="0" fontId="116" fillId="6" borderId="7" xfId="0" applyFont="1" applyFill="1" applyBorder="1" applyAlignment="1">
      <alignment vertical="center"/>
    </xf>
    <xf numFmtId="0" fontId="116" fillId="15" borderId="7" xfId="0" applyFont="1" applyFill="1" applyBorder="1"/>
    <xf numFmtId="0" fontId="116" fillId="6" borderId="7" xfId="0" applyFont="1" applyFill="1" applyBorder="1"/>
    <xf numFmtId="0" fontId="97" fillId="15" borderId="7" xfId="16" applyFont="1" applyFill="1" applyBorder="1" applyAlignment="1">
      <alignment horizontal="center" wrapText="1"/>
    </xf>
    <xf numFmtId="0" fontId="97" fillId="6" borderId="7" xfId="16" applyFont="1" applyFill="1" applyBorder="1" applyAlignment="1">
      <alignment horizontal="center"/>
    </xf>
    <xf numFmtId="0" fontId="97" fillId="17" borderId="7" xfId="0" applyFont="1" applyFill="1" applyBorder="1" applyAlignment="1">
      <alignment horizontal="center" vertical="center" wrapText="1"/>
    </xf>
    <xf numFmtId="0" fontId="96" fillId="17" borderId="7" xfId="0" applyFont="1" applyFill="1" applyBorder="1" applyAlignment="1">
      <alignment horizontal="center" vertical="center" wrapText="1"/>
    </xf>
    <xf numFmtId="0" fontId="96" fillId="6" borderId="7" xfId="16" applyFont="1" applyFill="1" applyBorder="1" applyAlignment="1">
      <alignment horizontal="center"/>
    </xf>
    <xf numFmtId="20" fontId="97" fillId="15" borderId="7" xfId="0" applyNumberFormat="1" applyFont="1" applyFill="1" applyBorder="1" applyAlignment="1">
      <alignment horizontal="center"/>
    </xf>
    <xf numFmtId="0" fontId="97" fillId="6" borderId="7" xfId="0" applyFont="1" applyFill="1" applyBorder="1" applyAlignment="1">
      <alignment horizontal="center" vertical="center" wrapText="1"/>
    </xf>
    <xf numFmtId="20" fontId="97" fillId="15" borderId="7" xfId="0" applyNumberFormat="1" applyFont="1" applyFill="1" applyBorder="1" applyAlignment="1">
      <alignment horizontal="center" vertical="center" wrapText="1"/>
    </xf>
    <xf numFmtId="20" fontId="97" fillId="15" borderId="7" xfId="17" applyNumberFormat="1" applyFont="1" applyFill="1" applyBorder="1" applyAlignment="1">
      <alignment horizontal="center" vertical="center" wrapText="1"/>
    </xf>
    <xf numFmtId="0" fontId="121" fillId="6" borderId="7" xfId="0" applyFont="1" applyFill="1" applyBorder="1" applyAlignment="1">
      <alignment vertical="center" wrapText="1"/>
    </xf>
    <xf numFmtId="20" fontId="97" fillId="6" borderId="7" xfId="0" applyNumberFormat="1" applyFont="1" applyFill="1" applyBorder="1" applyAlignment="1">
      <alignment horizontal="center" vertical="center"/>
    </xf>
    <xf numFmtId="20" fontId="121" fillId="6" borderId="7" xfId="0" applyNumberFormat="1" applyFont="1" applyFill="1" applyBorder="1" applyAlignment="1">
      <alignment horizontal="center" vertical="center"/>
    </xf>
    <xf numFmtId="0" fontId="116" fillId="15" borderId="7" xfId="0" applyFont="1" applyFill="1" applyBorder="1" applyAlignment="1">
      <alignment vertical="center"/>
    </xf>
    <xf numFmtId="0" fontId="121" fillId="15" borderId="7" xfId="0" applyFont="1" applyFill="1" applyBorder="1" applyAlignment="1">
      <alignment horizontal="center" vertical="center" wrapText="1"/>
    </xf>
    <xf numFmtId="0" fontId="121" fillId="15" borderId="7" xfId="0" applyFont="1" applyFill="1" applyBorder="1" applyAlignment="1">
      <alignment horizontal="center" vertical="center"/>
    </xf>
    <xf numFmtId="0" fontId="116" fillId="6" borderId="7" xfId="0" applyFont="1" applyFill="1" applyBorder="1" applyAlignment="1">
      <alignment vertical="center" wrapText="1"/>
    </xf>
    <xf numFmtId="0" fontId="121" fillId="6" borderId="7" xfId="16" applyFont="1" applyFill="1" applyBorder="1" applyAlignment="1">
      <alignment horizontal="center" vertical="center"/>
    </xf>
    <xf numFmtId="0" fontId="121" fillId="6" borderId="7" xfId="0" applyFont="1" applyFill="1" applyBorder="1" applyAlignment="1">
      <alignment vertical="center"/>
    </xf>
    <xf numFmtId="0" fontId="121" fillId="6" borderId="7" xfId="0" applyFont="1" applyFill="1" applyBorder="1" applyAlignment="1">
      <alignment horizontal="center" vertical="center"/>
    </xf>
    <xf numFmtId="0" fontId="116" fillId="6" borderId="7" xfId="0" applyFont="1" applyFill="1" applyBorder="1" applyAlignment="1">
      <alignment horizontal="center" vertical="center"/>
    </xf>
    <xf numFmtId="0" fontId="121" fillId="15" borderId="7" xfId="0" applyFont="1" applyFill="1" applyBorder="1" applyAlignment="1">
      <alignment vertical="center"/>
    </xf>
    <xf numFmtId="0" fontId="97" fillId="15" borderId="7" xfId="0" applyFont="1" applyFill="1" applyBorder="1" applyAlignment="1">
      <alignment horizontal="right" vertical="center" wrapText="1"/>
    </xf>
    <xf numFmtId="0" fontId="97" fillId="15" borderId="7" xfId="16" applyFont="1" applyFill="1" applyBorder="1" applyAlignment="1">
      <alignment horizontal="center" vertical="center" wrapText="1"/>
    </xf>
    <xf numFmtId="0" fontId="95" fillId="6" borderId="7" xfId="0" applyFont="1" applyFill="1" applyBorder="1"/>
    <xf numFmtId="0" fontId="95" fillId="15" borderId="7" xfId="0" applyFont="1" applyFill="1" applyBorder="1"/>
    <xf numFmtId="0" fontId="96" fillId="15" borderId="19" xfId="0" applyFont="1" applyFill="1" applyBorder="1" applyAlignment="1">
      <alignment vertical="center" wrapText="1"/>
    </xf>
    <xf numFmtId="0" fontId="26" fillId="6" borderId="0" xfId="17" applyNumberFormat="1" applyFont="1" applyFill="1" applyBorder="1" applyAlignment="1">
      <alignment horizontal="center"/>
    </xf>
    <xf numFmtId="0" fontId="121" fillId="6" borderId="7" xfId="16" applyFont="1" applyFill="1" applyBorder="1" applyAlignment="1">
      <alignment horizontal="center" vertical="center" wrapText="1"/>
    </xf>
    <xf numFmtId="0" fontId="95" fillId="0" borderId="0" xfId="0" applyFont="1" applyAlignment="1">
      <alignment horizontal="right"/>
    </xf>
    <xf numFmtId="0" fontId="122" fillId="0" borderId="0" xfId="0" applyFont="1"/>
    <xf numFmtId="169" fontId="28" fillId="16" borderId="7" xfId="0" applyNumberFormat="1" applyFont="1" applyFill="1" applyBorder="1" applyAlignment="1">
      <alignment horizontal="center" vertical="center" wrapText="1"/>
    </xf>
    <xf numFmtId="49" fontId="97" fillId="6" borderId="7" xfId="16" applyNumberFormat="1" applyFont="1" applyFill="1" applyBorder="1" applyAlignment="1">
      <alignment horizontal="center"/>
    </xf>
    <xf numFmtId="0" fontId="28" fillId="15" borderId="7" xfId="0" applyFont="1" applyFill="1" applyBorder="1" applyAlignment="1">
      <alignment horizontal="center" vertical="center" wrapText="1"/>
    </xf>
    <xf numFmtId="20" fontId="2" fillId="16" borderId="7" xfId="0" applyNumberFormat="1" applyFont="1" applyFill="1" applyBorder="1" applyAlignment="1">
      <alignment horizontal="center"/>
    </xf>
    <xf numFmtId="20" fontId="26" fillId="6" borderId="7" xfId="17" applyNumberFormat="1" applyFont="1" applyFill="1" applyBorder="1" applyAlignment="1">
      <alignment horizontal="center"/>
    </xf>
    <xf numFmtId="20" fontId="84" fillId="6" borderId="7" xfId="0" applyNumberFormat="1" applyFont="1" applyFill="1" applyBorder="1" applyAlignment="1">
      <alignment horizontal="center" vertical="center" wrapText="1"/>
    </xf>
    <xf numFmtId="2" fontId="9" fillId="6" borderId="7" xfId="17" applyNumberFormat="1" applyFont="1" applyFill="1" applyBorder="1" applyAlignment="1">
      <alignment horizontal="center"/>
    </xf>
    <xf numFmtId="20" fontId="17" fillId="17" borderId="7" xfId="0" applyNumberFormat="1" applyFont="1" applyFill="1" applyBorder="1" applyAlignment="1">
      <alignment horizontal="center"/>
    </xf>
    <xf numFmtId="0" fontId="81" fillId="6" borderId="7" xfId="0" applyFont="1" applyFill="1" applyBorder="1" applyAlignment="1">
      <alignment horizontal="center" vertical="center" wrapText="1"/>
    </xf>
    <xf numFmtId="20" fontId="80" fillId="17" borderId="7" xfId="0" applyNumberFormat="1" applyFont="1" applyFill="1" applyBorder="1" applyAlignment="1">
      <alignment horizontal="center" vertical="center" wrapText="1"/>
    </xf>
    <xf numFmtId="0" fontId="127" fillId="0" borderId="0" xfId="0" applyFont="1" applyAlignment="1">
      <alignment horizontal="center"/>
    </xf>
    <xf numFmtId="0" fontId="128" fillId="0" borderId="0" xfId="0" applyFont="1" applyAlignment="1">
      <alignment horizontal="center"/>
    </xf>
    <xf numFmtId="0" fontId="129" fillId="0" borderId="0" xfId="0" applyFont="1" applyAlignment="1">
      <alignment horizontal="center" vertical="center"/>
    </xf>
    <xf numFmtId="0" fontId="130" fillId="0" borderId="0" xfId="0" applyFont="1" applyAlignment="1">
      <alignment horizontal="justify" vertical="center"/>
    </xf>
    <xf numFmtId="0" fontId="125" fillId="0" borderId="0" xfId="0" applyFont="1" applyAlignment="1">
      <alignment horizontal="center" vertical="center"/>
    </xf>
    <xf numFmtId="0" fontId="131" fillId="0" borderId="0" xfId="0" applyFont="1" applyAlignment="1">
      <alignment horizontal="center" vertical="center"/>
    </xf>
    <xf numFmtId="0" fontId="132" fillId="0" borderId="0" xfId="0" applyFont="1" applyAlignment="1">
      <alignment horizontal="justify" vertical="center"/>
    </xf>
    <xf numFmtId="0" fontId="130" fillId="0" borderId="30" xfId="0" applyFont="1" applyBorder="1" applyAlignment="1">
      <alignment horizontal="justify" vertical="center" wrapText="1"/>
    </xf>
    <xf numFmtId="0" fontId="134" fillId="0" borderId="31" xfId="0" applyFont="1" applyBorder="1" applyAlignment="1">
      <alignment horizontal="justify" vertical="center" wrapText="1"/>
    </xf>
    <xf numFmtId="0" fontId="130" fillId="0" borderId="31" xfId="0" applyFont="1" applyBorder="1" applyAlignment="1">
      <alignment horizontal="center" vertical="center" wrapText="1"/>
    </xf>
    <xf numFmtId="0" fontId="0" fillId="0" borderId="32" xfId="0" applyBorder="1" applyAlignment="1">
      <alignment vertical="top" wrapText="1"/>
    </xf>
    <xf numFmtId="0" fontId="130" fillId="0" borderId="24" xfId="0" applyFont="1" applyBorder="1" applyAlignment="1">
      <alignment vertical="center" wrapText="1"/>
    </xf>
    <xf numFmtId="0" fontId="130" fillId="0" borderId="27" xfId="0" applyFont="1" applyBorder="1" applyAlignment="1">
      <alignment horizontal="justify" vertical="center" wrapText="1"/>
    </xf>
    <xf numFmtId="0" fontId="134" fillId="0" borderId="27" xfId="0" applyFont="1" applyBorder="1" applyAlignment="1">
      <alignment horizontal="justify" vertical="center" wrapText="1"/>
    </xf>
    <xf numFmtId="0" fontId="134" fillId="0" borderId="27" xfId="0" applyFont="1" applyBorder="1" applyAlignment="1">
      <alignment vertical="center" wrapText="1"/>
    </xf>
    <xf numFmtId="0" fontId="130" fillId="0" borderId="27" xfId="0" applyFont="1" applyBorder="1" applyAlignment="1">
      <alignment vertical="center" wrapText="1"/>
    </xf>
    <xf numFmtId="0" fontId="130" fillId="0" borderId="25" xfId="0" applyFont="1" applyBorder="1" applyAlignment="1">
      <alignment horizontal="center" vertical="center" wrapText="1"/>
    </xf>
    <xf numFmtId="0" fontId="130" fillId="0" borderId="27" xfId="0" applyFont="1" applyBorder="1" applyAlignment="1">
      <alignment horizontal="center" vertical="center" wrapText="1"/>
    </xf>
    <xf numFmtId="0" fontId="0" fillId="0" borderId="27" xfId="0" applyBorder="1" applyAlignment="1">
      <alignment vertical="top" wrapText="1"/>
    </xf>
    <xf numFmtId="0" fontId="0" fillId="0" borderId="25" xfId="0" applyBorder="1" applyAlignment="1">
      <alignment vertical="top" wrapText="1"/>
    </xf>
    <xf numFmtId="0" fontId="132" fillId="0" borderId="0" xfId="0" applyFont="1" applyAlignment="1">
      <alignment vertical="center"/>
    </xf>
    <xf numFmtId="0" fontId="134" fillId="0" borderId="30" xfId="0" applyFont="1" applyBorder="1" applyAlignment="1">
      <alignment horizontal="justify" vertical="center" wrapText="1"/>
    </xf>
    <xf numFmtId="0" fontId="125" fillId="0" borderId="32" xfId="0" applyFont="1" applyBorder="1" applyAlignment="1">
      <alignment vertical="center" wrapText="1"/>
    </xf>
    <xf numFmtId="0" fontId="130" fillId="0" borderId="24" xfId="0" applyFont="1" applyBorder="1" applyAlignment="1">
      <alignment horizontal="center" vertical="center" wrapText="1"/>
    </xf>
    <xf numFmtId="0" fontId="125" fillId="0" borderId="27" xfId="0" applyFont="1" applyBorder="1" applyAlignment="1">
      <alignment vertical="center" wrapText="1"/>
    </xf>
    <xf numFmtId="0" fontId="134" fillId="0" borderId="24" xfId="0" applyFont="1" applyBorder="1" applyAlignment="1">
      <alignment horizontal="center" vertical="center" wrapText="1"/>
    </xf>
    <xf numFmtId="0" fontId="135" fillId="0" borderId="0" xfId="0" applyFont="1" applyAlignment="1">
      <alignment vertical="center"/>
    </xf>
    <xf numFmtId="0" fontId="134" fillId="0" borderId="27" xfId="0" applyFont="1" applyBorder="1" applyAlignment="1">
      <alignment horizontal="left" vertical="center" wrapText="1"/>
    </xf>
    <xf numFmtId="0" fontId="125" fillId="0" borderId="27" xfId="0" applyFont="1" applyBorder="1" applyAlignment="1">
      <alignment horizontal="left" vertical="center" wrapText="1"/>
    </xf>
    <xf numFmtId="0" fontId="130" fillId="0" borderId="27" xfId="0" applyFont="1" applyBorder="1" applyAlignment="1">
      <alignment horizontal="left" vertical="center" wrapText="1"/>
    </xf>
    <xf numFmtId="0" fontId="0" fillId="0" borderId="0" xfId="0" applyFill="1"/>
    <xf numFmtId="0" fontId="0" fillId="0" borderId="0" xfId="0" applyFill="1" applyBorder="1"/>
    <xf numFmtId="0" fontId="80" fillId="0" borderId="7" xfId="0" applyNumberFormat="1" applyFont="1" applyFill="1" applyBorder="1" applyAlignment="1">
      <alignment horizontal="center" vertical="center" wrapText="1"/>
    </xf>
    <xf numFmtId="0" fontId="86" fillId="0" borderId="7" xfId="0" applyNumberFormat="1" applyFont="1" applyFill="1" applyBorder="1" applyAlignment="1">
      <alignment horizontal="center" vertical="center" wrapText="1"/>
    </xf>
    <xf numFmtId="20" fontId="84" fillId="0" borderId="7" xfId="0" applyNumberFormat="1" applyFont="1" applyFill="1" applyBorder="1" applyAlignment="1">
      <alignment horizontal="center" vertical="center" wrapText="1"/>
    </xf>
    <xf numFmtId="20" fontId="18" fillId="0" borderId="0" xfId="0" applyNumberFormat="1" applyFont="1" applyFill="1" applyBorder="1" applyAlignment="1">
      <alignment horizontal="center"/>
    </xf>
    <xf numFmtId="20" fontId="76" fillId="0" borderId="1" xfId="16" applyNumberFormat="1" applyFont="1" applyFill="1" applyBorder="1" applyAlignment="1">
      <alignment horizontal="center" vertical="center"/>
    </xf>
    <xf numFmtId="20" fontId="26" fillId="0" borderId="7" xfId="17" applyNumberFormat="1" applyFont="1" applyFill="1" applyBorder="1" applyAlignment="1">
      <alignment horizontal="center"/>
    </xf>
    <xf numFmtId="20" fontId="76" fillId="0" borderId="0" xfId="16" applyNumberFormat="1" applyFont="1" applyFill="1" applyBorder="1" applyAlignment="1">
      <alignment horizontal="center" vertical="center"/>
    </xf>
    <xf numFmtId="0" fontId="136" fillId="0" borderId="0" xfId="0" applyFont="1" applyAlignment="1">
      <alignment horizontal="left" vertical="center"/>
    </xf>
    <xf numFmtId="20" fontId="12" fillId="0" borderId="0" xfId="0" applyNumberFormat="1" applyFont="1" applyFill="1" applyBorder="1" applyAlignment="1">
      <alignment horizontal="center"/>
    </xf>
    <xf numFmtId="0" fontId="99" fillId="0" borderId="0" xfId="0" applyFont="1" applyFill="1" applyBorder="1" applyAlignment="1">
      <alignment horizontal="left" vertical="center" indent="5"/>
    </xf>
    <xf numFmtId="0" fontId="17" fillId="0" borderId="0" xfId="0" applyFont="1" applyFill="1" applyBorder="1" applyAlignment="1">
      <alignment horizontal="right" vertical="center" wrapText="1"/>
    </xf>
    <xf numFmtId="0" fontId="45" fillId="0" borderId="0" xfId="0" applyFont="1" applyFill="1" applyBorder="1"/>
    <xf numFmtId="0" fontId="47" fillId="0" borderId="0" xfId="0" applyFont="1" applyFill="1"/>
    <xf numFmtId="20" fontId="11" fillId="0" borderId="18" xfId="0" applyNumberFormat="1" applyFont="1" applyFill="1" applyBorder="1" applyAlignment="1">
      <alignment horizontal="center"/>
    </xf>
    <xf numFmtId="20" fontId="76" fillId="0" borderId="2" xfId="16" applyNumberFormat="1" applyFont="1" applyFill="1" applyBorder="1" applyAlignment="1">
      <alignment horizontal="center" vertical="center"/>
    </xf>
    <xf numFmtId="46" fontId="0" fillId="0" borderId="0" xfId="0" applyNumberFormat="1" applyBorder="1" applyAlignment="1">
      <alignment horizontal="center"/>
    </xf>
    <xf numFmtId="0" fontId="119" fillId="0" borderId="0" xfId="0" applyFont="1" applyFill="1"/>
    <xf numFmtId="0" fontId="96" fillId="0" borderId="0" xfId="0" applyFont="1" applyFill="1"/>
    <xf numFmtId="0" fontId="95" fillId="0" borderId="0" xfId="0" applyFont="1" applyFill="1"/>
    <xf numFmtId="0" fontId="96" fillId="0" borderId="0" xfId="0" applyFont="1" applyFill="1" applyBorder="1" applyAlignment="1">
      <alignment horizontal="center" vertical="center" wrapText="1"/>
    </xf>
    <xf numFmtId="2" fontId="16" fillId="0" borderId="0" xfId="0" applyNumberFormat="1" applyFont="1" applyFill="1" applyBorder="1" applyAlignment="1">
      <alignment horizontal="center"/>
    </xf>
    <xf numFmtId="46" fontId="26" fillId="0" borderId="0" xfId="17" applyNumberFormat="1" applyFont="1" applyFill="1" applyBorder="1" applyAlignment="1">
      <alignment horizontal="center"/>
    </xf>
    <xf numFmtId="0" fontId="78" fillId="0" borderId="0" xfId="0" applyFont="1" applyBorder="1"/>
    <xf numFmtId="0" fontId="79" fillId="0" borderId="0" xfId="0" applyFont="1" applyFill="1" applyBorder="1" applyAlignment="1">
      <alignment horizontal="center" vertical="center" wrapText="1"/>
    </xf>
    <xf numFmtId="20" fontId="120" fillId="0" borderId="1" xfId="0" applyNumberFormat="1" applyFont="1" applyFill="1" applyBorder="1" applyAlignment="1">
      <alignment horizontal="center" vertical="center"/>
    </xf>
    <xf numFmtId="20" fontId="123" fillId="0" borderId="1" xfId="16" applyNumberFormat="1" applyFont="1" applyFill="1" applyBorder="1" applyAlignment="1">
      <alignment horizontal="center" vertical="center"/>
    </xf>
    <xf numFmtId="20" fontId="120" fillId="0" borderId="1" xfId="0" applyNumberFormat="1" applyFont="1" applyBorder="1" applyAlignment="1">
      <alignment horizontal="left" vertical="center"/>
    </xf>
    <xf numFmtId="0" fontId="138" fillId="6" borderId="0" xfId="0" applyFont="1" applyFill="1"/>
    <xf numFmtId="0" fontId="0" fillId="0" borderId="0" xfId="0"/>
    <xf numFmtId="0" fontId="139" fillId="0" borderId="0" xfId="0" applyFont="1"/>
    <xf numFmtId="0" fontId="86" fillId="6" borderId="7" xfId="0" applyNumberFormat="1" applyFont="1" applyFill="1" applyBorder="1" applyAlignment="1">
      <alignment horizontal="center" vertical="center" wrapText="1"/>
    </xf>
    <xf numFmtId="0" fontId="82" fillId="20" borderId="34" xfId="0" applyFont="1" applyFill="1" applyBorder="1" applyAlignment="1">
      <alignment horizontal="center" vertical="center" wrapText="1"/>
    </xf>
    <xf numFmtId="170" fontId="142" fillId="21" borderId="33" xfId="0" applyNumberFormat="1" applyFont="1" applyFill="1" applyBorder="1" applyAlignment="1">
      <alignment horizontal="center"/>
    </xf>
    <xf numFmtId="0" fontId="82" fillId="20" borderId="7" xfId="0" applyFont="1" applyFill="1" applyBorder="1" applyAlignment="1">
      <alignment horizontal="center" vertical="center" wrapText="1"/>
    </xf>
    <xf numFmtId="0" fontId="101" fillId="6" borderId="7" xfId="0" applyFont="1" applyFill="1" applyBorder="1" applyAlignment="1">
      <alignment horizontal="center" vertical="center" wrapText="1"/>
    </xf>
    <xf numFmtId="170" fontId="0" fillId="20" borderId="34" xfId="0" applyNumberFormat="1" applyFill="1" applyBorder="1" applyAlignment="1">
      <alignment horizontal="center"/>
    </xf>
    <xf numFmtId="2" fontId="80" fillId="6" borderId="0" xfId="0" applyNumberFormat="1" applyFont="1" applyFill="1" applyBorder="1" applyAlignment="1">
      <alignment horizontal="center" vertical="center" wrapText="1"/>
    </xf>
    <xf numFmtId="0" fontId="120" fillId="6" borderId="0" xfId="0" applyFont="1" applyFill="1" applyBorder="1" applyAlignment="1">
      <alignment horizontal="center" vertical="center" wrapText="1"/>
    </xf>
    <xf numFmtId="170" fontId="142" fillId="20" borderId="7" xfId="0" applyNumberFormat="1" applyFont="1" applyFill="1" applyBorder="1" applyAlignment="1">
      <alignment horizontal="center"/>
    </xf>
    <xf numFmtId="170" fontId="142" fillId="21" borderId="7" xfId="0" applyNumberFormat="1" applyFont="1" applyFill="1" applyBorder="1" applyAlignment="1">
      <alignment horizontal="center"/>
    </xf>
    <xf numFmtId="0" fontId="93" fillId="0" borderId="0" xfId="0" applyFont="1" applyAlignment="1">
      <alignment vertical="center"/>
    </xf>
    <xf numFmtId="170" fontId="0" fillId="20" borderId="33" xfId="0" applyNumberFormat="1" applyFill="1" applyBorder="1" applyAlignment="1">
      <alignment horizontal="center"/>
    </xf>
    <xf numFmtId="170" fontId="142" fillId="20" borderId="33" xfId="0" applyNumberFormat="1" applyFont="1" applyFill="1" applyBorder="1" applyAlignment="1">
      <alignment horizontal="center"/>
    </xf>
    <xf numFmtId="170" fontId="142" fillId="20" borderId="34" xfId="0" applyNumberFormat="1" applyFont="1" applyFill="1" applyBorder="1" applyAlignment="1">
      <alignment horizontal="center"/>
    </xf>
    <xf numFmtId="0" fontId="0" fillId="15" borderId="7" xfId="0" applyFill="1" applyBorder="1"/>
    <xf numFmtId="170" fontId="142" fillId="21" borderId="34" xfId="0" applyNumberFormat="1" applyFont="1" applyFill="1" applyBorder="1" applyAlignment="1">
      <alignment horizontal="center"/>
    </xf>
    <xf numFmtId="170" fontId="142" fillId="20" borderId="7" xfId="0" applyNumberFormat="1" applyFont="1" applyFill="1" applyBorder="1" applyAlignment="1">
      <alignment horizontal="center" vertical="center" wrapText="1"/>
    </xf>
    <xf numFmtId="0" fontId="142" fillId="21" borderId="7" xfId="0" applyFont="1" applyFill="1" applyBorder="1" applyAlignment="1">
      <alignment horizontal="center" vertical="center" wrapText="1"/>
    </xf>
    <xf numFmtId="174" fontId="0" fillId="20" borderId="7" xfId="0" applyNumberFormat="1" applyFill="1" applyBorder="1" applyAlignment="1">
      <alignment horizontal="center" vertical="center" wrapText="1"/>
    </xf>
    <xf numFmtId="0" fontId="77" fillId="6" borderId="20" xfId="0" applyFont="1" applyFill="1" applyBorder="1" applyAlignment="1">
      <alignment horizontal="center" vertical="center" wrapText="1"/>
    </xf>
    <xf numFmtId="20" fontId="11" fillId="6" borderId="17" xfId="0" applyNumberFormat="1" applyFont="1" applyFill="1" applyBorder="1" applyAlignment="1">
      <alignment horizontal="center"/>
    </xf>
    <xf numFmtId="0" fontId="17" fillId="15" borderId="16" xfId="0" applyFont="1" applyFill="1" applyBorder="1" applyAlignment="1">
      <alignment horizontal="center"/>
    </xf>
    <xf numFmtId="0" fontId="80" fillId="0" borderId="16" xfId="0" applyNumberFormat="1" applyFont="1" applyFill="1" applyBorder="1" applyAlignment="1">
      <alignment horizontal="center" vertical="center" wrapText="1"/>
    </xf>
    <xf numFmtId="20" fontId="84" fillId="6" borderId="16" xfId="0" applyNumberFormat="1" applyFont="1" applyFill="1" applyBorder="1" applyAlignment="1">
      <alignment horizontal="center" vertical="center" wrapText="1"/>
    </xf>
    <xf numFmtId="0" fontId="0" fillId="17" borderId="7" xfId="0" applyFill="1" applyBorder="1"/>
    <xf numFmtId="0" fontId="16" fillId="15" borderId="7" xfId="0" applyFont="1" applyFill="1" applyBorder="1" applyAlignment="1">
      <alignment horizontal="center" vertical="center"/>
    </xf>
    <xf numFmtId="170" fontId="0" fillId="20" borderId="40" xfId="0" applyNumberFormat="1" applyFill="1" applyBorder="1" applyAlignment="1">
      <alignment horizontal="center" vertical="center" wrapText="1"/>
    </xf>
    <xf numFmtId="170" fontId="0" fillId="20" borderId="7" xfId="0" applyNumberFormat="1" applyFill="1" applyBorder="1" applyAlignment="1">
      <alignment horizontal="center" vertical="center" wrapText="1"/>
    </xf>
    <xf numFmtId="0" fontId="142" fillId="21" borderId="39" xfId="0" applyFont="1" applyFill="1" applyBorder="1" applyAlignment="1">
      <alignment horizontal="center" vertical="center" wrapText="1"/>
    </xf>
    <xf numFmtId="174" fontId="142" fillId="21" borderId="7" xfId="0" applyNumberFormat="1" applyFont="1" applyFill="1" applyBorder="1" applyAlignment="1">
      <alignment horizontal="center" vertical="center" wrapText="1"/>
    </xf>
    <xf numFmtId="170" fontId="142" fillId="20" borderId="39" xfId="0" applyNumberFormat="1" applyFont="1" applyFill="1" applyBorder="1" applyAlignment="1">
      <alignment horizontal="center" vertical="center" wrapText="1"/>
    </xf>
    <xf numFmtId="174" fontId="142" fillId="20" borderId="7" xfId="0" applyNumberFormat="1" applyFont="1" applyFill="1" applyBorder="1" applyAlignment="1">
      <alignment horizontal="center" vertical="center" wrapText="1"/>
    </xf>
    <xf numFmtId="174" fontId="142" fillId="20" borderId="39" xfId="0" applyNumberFormat="1" applyFont="1" applyFill="1" applyBorder="1" applyAlignment="1">
      <alignment horizontal="center" vertical="center" wrapText="1"/>
    </xf>
    <xf numFmtId="170" fontId="0" fillId="20" borderId="41" xfId="0" applyNumberFormat="1" applyFill="1" applyBorder="1" applyAlignment="1">
      <alignment horizontal="center"/>
    </xf>
    <xf numFmtId="170" fontId="0" fillId="20" borderId="19" xfId="0" applyNumberFormat="1" applyFill="1" applyBorder="1" applyAlignment="1">
      <alignment horizontal="center"/>
    </xf>
    <xf numFmtId="174" fontId="0" fillId="20" borderId="19" xfId="0" applyNumberFormat="1" applyFill="1" applyBorder="1" applyAlignment="1">
      <alignment horizontal="center"/>
    </xf>
    <xf numFmtId="174" fontId="142" fillId="21" borderId="39" xfId="0" applyNumberFormat="1" applyFont="1" applyFill="1" applyBorder="1" applyAlignment="1">
      <alignment horizontal="center" vertical="center" wrapText="1"/>
    </xf>
    <xf numFmtId="170" fontId="0" fillId="20" borderId="36" xfId="0" applyNumberFormat="1" applyFill="1" applyBorder="1" applyAlignment="1">
      <alignment horizontal="center"/>
    </xf>
    <xf numFmtId="174" fontId="0" fillId="20" borderId="33" xfId="0" applyNumberFormat="1" applyFill="1" applyBorder="1" applyAlignment="1">
      <alignment horizontal="center"/>
    </xf>
    <xf numFmtId="170" fontId="142" fillId="20" borderId="36" xfId="0" applyNumberFormat="1" applyFont="1" applyFill="1" applyBorder="1" applyAlignment="1">
      <alignment horizontal="center"/>
    </xf>
    <xf numFmtId="170" fontId="142" fillId="20" borderId="39" xfId="0" applyNumberFormat="1" applyFont="1" applyFill="1" applyBorder="1" applyAlignment="1">
      <alignment horizontal="center"/>
    </xf>
    <xf numFmtId="170" fontId="142" fillId="21" borderId="36" xfId="0" applyNumberFormat="1" applyFont="1" applyFill="1" applyBorder="1" applyAlignment="1">
      <alignment horizontal="center"/>
    </xf>
    <xf numFmtId="0" fontId="96" fillId="9" borderId="7" xfId="0" applyFont="1" applyFill="1" applyBorder="1" applyAlignment="1">
      <alignment horizontal="center"/>
    </xf>
    <xf numFmtId="0" fontId="16" fillId="9" borderId="7" xfId="0" applyFont="1" applyFill="1" applyBorder="1" applyAlignment="1">
      <alignment horizontal="center" vertical="center"/>
    </xf>
    <xf numFmtId="170" fontId="0" fillId="20" borderId="7" xfId="0" applyNumberFormat="1" applyFill="1" applyBorder="1" applyAlignment="1">
      <alignment horizontal="center"/>
    </xf>
    <xf numFmtId="0" fontId="82" fillId="21" borderId="7" xfId="0" applyFont="1" applyFill="1" applyBorder="1" applyAlignment="1">
      <alignment horizontal="center" vertical="center" wrapText="1"/>
    </xf>
    <xf numFmtId="174" fontId="0" fillId="20" borderId="7" xfId="0" applyNumberFormat="1" applyFill="1" applyBorder="1" applyAlignment="1">
      <alignment horizontal="center"/>
    </xf>
    <xf numFmtId="170" fontId="142" fillId="20" borderId="35" xfId="0" applyNumberFormat="1" applyFont="1" applyFill="1" applyBorder="1" applyAlignment="1">
      <alignment horizontal="center"/>
    </xf>
    <xf numFmtId="170" fontId="142" fillId="20" borderId="37" xfId="0" applyNumberFormat="1" applyFont="1" applyFill="1" applyBorder="1" applyAlignment="1">
      <alignment horizontal="center"/>
    </xf>
    <xf numFmtId="170" fontId="154" fillId="20" borderId="34" xfId="0" applyNumberFormat="1" applyFont="1" applyFill="1" applyBorder="1" applyAlignment="1">
      <alignment horizontal="center"/>
    </xf>
    <xf numFmtId="170" fontId="154" fillId="21" borderId="34" xfId="0" applyNumberFormat="1" applyFont="1" applyFill="1" applyBorder="1" applyAlignment="1">
      <alignment horizontal="center"/>
    </xf>
    <xf numFmtId="170" fontId="11" fillId="20" borderId="34" xfId="0" applyNumberFormat="1" applyFont="1" applyFill="1" applyBorder="1" applyAlignment="1">
      <alignment horizontal="center"/>
    </xf>
    <xf numFmtId="0" fontId="121" fillId="6" borderId="7" xfId="0" applyFont="1" applyFill="1" applyBorder="1" applyAlignment="1">
      <alignment horizontal="center" vertical="center" wrapText="1"/>
    </xf>
    <xf numFmtId="0" fontId="77" fillId="6" borderId="7" xfId="0" applyFont="1" applyFill="1" applyBorder="1" applyAlignment="1">
      <alignment horizontal="center" vertical="center" wrapText="1"/>
    </xf>
    <xf numFmtId="0" fontId="100" fillId="0" borderId="0" xfId="0" applyFont="1" applyAlignment="1">
      <alignment vertical="center"/>
    </xf>
    <xf numFmtId="0" fontId="100" fillId="0" borderId="0" xfId="0" applyFont="1"/>
    <xf numFmtId="174" fontId="42" fillId="20" borderId="39" xfId="0" applyNumberFormat="1" applyFont="1" applyFill="1" applyBorder="1" applyAlignment="1">
      <alignment horizontal="center" vertical="center" wrapText="1"/>
    </xf>
    <xf numFmtId="169" fontId="97" fillId="17" borderId="7" xfId="0" applyNumberFormat="1" applyFont="1" applyFill="1" applyBorder="1" applyAlignment="1">
      <alignment horizontal="center" vertical="center" wrapText="1"/>
    </xf>
    <xf numFmtId="20" fontId="97" fillId="17" borderId="7" xfId="0" applyNumberFormat="1" applyFont="1" applyFill="1" applyBorder="1" applyAlignment="1">
      <alignment horizontal="center" vertical="center" wrapText="1"/>
    </xf>
    <xf numFmtId="169" fontId="120" fillId="6" borderId="7" xfId="0" applyNumberFormat="1" applyFont="1" applyFill="1" applyBorder="1" applyAlignment="1">
      <alignment horizontal="center" vertical="center" wrapText="1"/>
    </xf>
    <xf numFmtId="20" fontId="120" fillId="6" borderId="7" xfId="0" applyNumberFormat="1" applyFont="1" applyFill="1" applyBorder="1" applyAlignment="1">
      <alignment horizontal="center" vertical="center" wrapText="1"/>
    </xf>
    <xf numFmtId="169" fontId="97" fillId="6" borderId="7" xfId="0" applyNumberFormat="1" applyFont="1" applyFill="1" applyBorder="1" applyAlignment="1">
      <alignment horizontal="center" vertical="center" wrapText="1"/>
    </xf>
    <xf numFmtId="20" fontId="97" fillId="6" borderId="7" xfId="0" applyNumberFormat="1" applyFont="1" applyFill="1" applyBorder="1" applyAlignment="1">
      <alignment horizontal="center" vertical="center" wrapText="1"/>
    </xf>
    <xf numFmtId="14" fontId="97" fillId="17" borderId="7" xfId="0" applyNumberFormat="1" applyFont="1" applyFill="1" applyBorder="1" applyAlignment="1">
      <alignment horizontal="center" vertical="center" wrapText="1"/>
    </xf>
    <xf numFmtId="0" fontId="120" fillId="6" borderId="7" xfId="0" applyFont="1" applyFill="1" applyBorder="1" applyAlignment="1">
      <alignment horizontal="center" vertical="center" wrapText="1"/>
    </xf>
    <xf numFmtId="0" fontId="120" fillId="6" borderId="7" xfId="0" applyFont="1" applyFill="1" applyBorder="1" applyAlignment="1">
      <alignment vertical="center" wrapText="1"/>
    </xf>
    <xf numFmtId="0" fontId="120" fillId="15" borderId="7" xfId="0" applyFont="1" applyFill="1" applyBorder="1" applyAlignment="1">
      <alignment vertical="center" wrapText="1"/>
    </xf>
    <xf numFmtId="0" fontId="121" fillId="0" borderId="7" xfId="0" applyNumberFormat="1" applyFont="1" applyFill="1" applyBorder="1" applyAlignment="1">
      <alignment horizontal="center" vertical="center" wrapText="1"/>
    </xf>
    <xf numFmtId="20" fontId="156" fillId="0" borderId="7" xfId="0" applyNumberFormat="1" applyFont="1" applyFill="1" applyBorder="1" applyAlignment="1">
      <alignment horizontal="center" vertical="center" wrapText="1"/>
    </xf>
    <xf numFmtId="14" fontId="97" fillId="6" borderId="7" xfId="0" applyNumberFormat="1" applyFont="1" applyFill="1" applyBorder="1" applyAlignment="1">
      <alignment horizontal="center" vertical="center" wrapText="1"/>
    </xf>
    <xf numFmtId="20" fontId="17" fillId="6" borderId="7" xfId="17" applyNumberFormat="1" applyFont="1" applyFill="1" applyBorder="1" applyAlignment="1">
      <alignment horizontal="center"/>
    </xf>
    <xf numFmtId="20" fontId="11" fillId="6" borderId="7" xfId="17" applyNumberFormat="1" applyFont="1" applyFill="1" applyBorder="1" applyAlignment="1">
      <alignment horizontal="center"/>
    </xf>
    <xf numFmtId="20" fontId="17" fillId="17" borderId="7" xfId="17" applyNumberFormat="1" applyFont="1" applyFill="1" applyBorder="1" applyAlignment="1">
      <alignment horizontal="center"/>
    </xf>
    <xf numFmtId="0" fontId="97" fillId="0" borderId="7" xfId="0" applyNumberFormat="1" applyFont="1" applyFill="1" applyBorder="1" applyAlignment="1">
      <alignment horizontal="center" vertical="center" wrapText="1"/>
    </xf>
    <xf numFmtId="20" fontId="156" fillId="6" borderId="7" xfId="0" applyNumberFormat="1" applyFont="1" applyFill="1" applyBorder="1" applyAlignment="1">
      <alignment horizontal="center" vertical="center" wrapText="1"/>
    </xf>
    <xf numFmtId="0" fontId="96" fillId="6" borderId="0" xfId="0" applyFont="1" applyFill="1"/>
    <xf numFmtId="0" fontId="95" fillId="6" borderId="0" xfId="0" applyFont="1" applyFill="1"/>
    <xf numFmtId="20" fontId="17" fillId="17" borderId="18" xfId="16" applyNumberFormat="1" applyFont="1" applyFill="1" applyBorder="1" applyAlignment="1">
      <alignment horizontal="center" wrapText="1"/>
    </xf>
    <xf numFmtId="169" fontId="17" fillId="17" borderId="18" xfId="16" applyNumberFormat="1" applyFont="1" applyFill="1" applyBorder="1" applyAlignment="1">
      <alignment horizontal="center" wrapText="1"/>
    </xf>
    <xf numFmtId="169" fontId="17" fillId="17" borderId="18" xfId="0" applyNumberFormat="1" applyFont="1" applyFill="1" applyBorder="1" applyAlignment="1">
      <alignment horizontal="center"/>
    </xf>
    <xf numFmtId="164" fontId="80" fillId="6" borderId="7" xfId="1" applyFont="1" applyFill="1" applyBorder="1" applyAlignment="1">
      <alignment vertical="center" wrapText="1"/>
    </xf>
    <xf numFmtId="2" fontId="80" fillId="6" borderId="7" xfId="1" applyNumberFormat="1" applyFont="1" applyFill="1" applyBorder="1" applyAlignment="1">
      <alignment vertical="center" wrapText="1"/>
    </xf>
    <xf numFmtId="20" fontId="0" fillId="17" borderId="7" xfId="0" applyNumberFormat="1" applyFill="1" applyBorder="1"/>
    <xf numFmtId="2" fontId="80" fillId="6" borderId="7" xfId="1" applyNumberFormat="1" applyFont="1" applyFill="1" applyBorder="1" applyAlignment="1">
      <alignment horizontal="center" vertical="center" wrapText="1"/>
    </xf>
    <xf numFmtId="0" fontId="80" fillId="6" borderId="7" xfId="1" applyNumberFormat="1" applyFont="1" applyFill="1" applyBorder="1" applyAlignment="1">
      <alignment horizontal="center" vertical="center" wrapText="1"/>
    </xf>
    <xf numFmtId="0" fontId="77" fillId="15" borderId="19" xfId="0" applyFont="1" applyFill="1" applyBorder="1" applyAlignment="1">
      <alignment horizontal="center" vertical="center" wrapText="1"/>
    </xf>
    <xf numFmtId="49" fontId="77" fillId="15" borderId="20" xfId="0" applyNumberFormat="1" applyFont="1" applyFill="1" applyBorder="1" applyAlignment="1">
      <alignment horizontal="center" vertical="center" wrapText="1"/>
    </xf>
    <xf numFmtId="49" fontId="77" fillId="15" borderId="19" xfId="0" applyNumberFormat="1" applyFont="1" applyFill="1" applyBorder="1" applyAlignment="1">
      <alignment horizontal="center" vertical="center" wrapText="1"/>
    </xf>
    <xf numFmtId="49" fontId="77" fillId="15" borderId="7" xfId="0" applyNumberFormat="1" applyFont="1" applyFill="1" applyBorder="1" applyAlignment="1">
      <alignment horizontal="center" vertical="center" wrapText="1"/>
    </xf>
    <xf numFmtId="0" fontId="158" fillId="6" borderId="7" xfId="0" applyFont="1" applyFill="1" applyBorder="1" applyAlignment="1">
      <alignment horizontal="left" vertical="center" wrapText="1"/>
    </xf>
    <xf numFmtId="0" fontId="11" fillId="6" borderId="18" xfId="0" applyFont="1" applyFill="1" applyBorder="1" applyAlignment="1">
      <alignment horizontal="center" vertical="center" wrapText="1"/>
    </xf>
    <xf numFmtId="169" fontId="11" fillId="6" borderId="18" xfId="0" applyNumberFormat="1" applyFont="1" applyFill="1" applyBorder="1" applyAlignment="1">
      <alignment horizontal="center" vertical="center" wrapText="1"/>
    </xf>
    <xf numFmtId="173" fontId="17" fillId="17" borderId="18" xfId="0" applyNumberFormat="1" applyFont="1" applyFill="1" applyBorder="1" applyAlignment="1">
      <alignment horizontal="center"/>
    </xf>
    <xf numFmtId="0" fontId="101" fillId="15" borderId="7" xfId="0" applyFont="1" applyFill="1" applyBorder="1" applyAlignment="1">
      <alignment horizontal="center" vertical="center" wrapText="1"/>
    </xf>
    <xf numFmtId="0" fontId="33" fillId="6" borderId="7" xfId="0" applyFont="1" applyFill="1" applyBorder="1" applyAlignment="1">
      <alignment horizontal="left" vertical="center"/>
    </xf>
    <xf numFmtId="0" fontId="33" fillId="6" borderId="19" xfId="0" applyFont="1" applyFill="1" applyBorder="1" applyAlignment="1"/>
    <xf numFmtId="0" fontId="0" fillId="6" borderId="0" xfId="0" applyFill="1" applyAlignment="1">
      <alignment horizontal="center" vertical="center"/>
    </xf>
    <xf numFmtId="0" fontId="82" fillId="21" borderId="34" xfId="0" applyFont="1" applyFill="1" applyBorder="1" applyAlignment="1">
      <alignment horizontal="center" vertical="center" wrapText="1"/>
    </xf>
    <xf numFmtId="20" fontId="17" fillId="17" borderId="18" xfId="0" applyNumberFormat="1" applyFont="1" applyFill="1" applyBorder="1" applyAlignment="1">
      <alignment horizontal="center" vertical="center" wrapText="1"/>
    </xf>
    <xf numFmtId="20" fontId="11" fillId="15" borderId="18" xfId="0" applyNumberFormat="1" applyFont="1" applyFill="1" applyBorder="1" applyAlignment="1">
      <alignment horizontal="center"/>
    </xf>
    <xf numFmtId="20" fontId="11" fillId="15" borderId="18" xfId="0" applyNumberFormat="1" applyFont="1" applyFill="1" applyBorder="1" applyAlignment="1">
      <alignment horizontal="center" vertical="center" wrapText="1"/>
    </xf>
    <xf numFmtId="0" fontId="16" fillId="15" borderId="7" xfId="0" applyFont="1" applyFill="1" applyBorder="1" applyAlignment="1">
      <alignment horizontal="center"/>
    </xf>
    <xf numFmtId="174" fontId="154" fillId="20" borderId="33" xfId="0" applyNumberFormat="1" applyFont="1" applyFill="1" applyBorder="1" applyAlignment="1">
      <alignment horizontal="center" vertical="center" wrapText="1"/>
    </xf>
    <xf numFmtId="174" fontId="154" fillId="20" borderId="33" xfId="0" applyNumberFormat="1" applyFont="1" applyFill="1" applyBorder="1" applyAlignment="1">
      <alignment horizontal="center"/>
    </xf>
    <xf numFmtId="174" fontId="11" fillId="20" borderId="33" xfId="0" applyNumberFormat="1" applyFont="1" applyFill="1" applyBorder="1" applyAlignment="1">
      <alignment horizontal="center"/>
    </xf>
    <xf numFmtId="174" fontId="154" fillId="21" borderId="33" xfId="0" applyNumberFormat="1" applyFont="1" applyFill="1" applyBorder="1" applyAlignment="1">
      <alignment horizontal="center"/>
    </xf>
    <xf numFmtId="170" fontId="11" fillId="20" borderId="33" xfId="0" applyNumberFormat="1" applyFont="1" applyFill="1" applyBorder="1" applyAlignment="1">
      <alignment horizontal="center"/>
    </xf>
    <xf numFmtId="170" fontId="11" fillId="20" borderId="33" xfId="0" applyNumberFormat="1" applyFont="1" applyFill="1" applyBorder="1" applyAlignment="1">
      <alignment horizontal="center" vertical="center" wrapText="1"/>
    </xf>
    <xf numFmtId="170" fontId="154" fillId="20" borderId="33" xfId="0" applyNumberFormat="1" applyFont="1" applyFill="1" applyBorder="1" applyAlignment="1">
      <alignment horizontal="center" vertical="center" wrapText="1"/>
    </xf>
    <xf numFmtId="0" fontId="154" fillId="21" borderId="33" xfId="0" applyFont="1" applyFill="1" applyBorder="1" applyAlignment="1">
      <alignment horizontal="center" vertical="center" wrapText="1"/>
    </xf>
    <xf numFmtId="174" fontId="11" fillId="20" borderId="33" xfId="0" applyNumberFormat="1" applyFont="1" applyFill="1" applyBorder="1" applyAlignment="1">
      <alignment horizontal="center" vertical="center" wrapText="1"/>
    </xf>
    <xf numFmtId="174" fontId="154" fillId="21" borderId="33" xfId="0" applyNumberFormat="1" applyFont="1" applyFill="1" applyBorder="1" applyAlignment="1">
      <alignment horizontal="center" vertical="center" wrapText="1"/>
    </xf>
    <xf numFmtId="170" fontId="154" fillId="20" borderId="33" xfId="0" applyNumberFormat="1" applyFont="1" applyFill="1" applyBorder="1" applyAlignment="1">
      <alignment horizontal="center"/>
    </xf>
    <xf numFmtId="170" fontId="154" fillId="21" borderId="33" xfId="0" applyNumberFormat="1" applyFont="1" applyFill="1" applyBorder="1" applyAlignment="1">
      <alignment horizontal="center"/>
    </xf>
    <xf numFmtId="170" fontId="154" fillId="20" borderId="33" xfId="0" applyNumberFormat="1" applyFont="1" applyFill="1" applyBorder="1" applyAlignment="1">
      <alignment horizontal="center" vertical="center"/>
    </xf>
    <xf numFmtId="20" fontId="11" fillId="0" borderId="18" xfId="16" applyNumberFormat="1" applyFont="1" applyFill="1" applyBorder="1" applyAlignment="1">
      <alignment horizontal="center" wrapText="1"/>
    </xf>
    <xf numFmtId="20" fontId="11" fillId="0" borderId="18" xfId="0" applyNumberFormat="1" applyFont="1" applyBorder="1" applyAlignment="1">
      <alignment horizontal="center"/>
    </xf>
    <xf numFmtId="20" fontId="11" fillId="17" borderId="18" xfId="0" applyNumberFormat="1" applyFont="1" applyFill="1" applyBorder="1" applyAlignment="1">
      <alignment horizontal="center"/>
    </xf>
    <xf numFmtId="169" fontId="11" fillId="6" borderId="18" xfId="0" applyNumberFormat="1" applyFont="1" applyFill="1" applyBorder="1" applyAlignment="1">
      <alignment horizontal="center"/>
    </xf>
    <xf numFmtId="171" fontId="17" fillId="17" borderId="18" xfId="0" applyNumberFormat="1" applyFont="1" applyFill="1" applyBorder="1" applyAlignment="1">
      <alignment horizontal="center" vertical="center" wrapText="1"/>
    </xf>
    <xf numFmtId="169" fontId="17" fillId="17" borderId="18" xfId="0" applyNumberFormat="1" applyFont="1" applyFill="1" applyBorder="1" applyAlignment="1">
      <alignment horizontal="center" vertical="center" wrapText="1"/>
    </xf>
    <xf numFmtId="171" fontId="11" fillId="6" borderId="18" xfId="0" applyNumberFormat="1" applyFont="1" applyFill="1" applyBorder="1" applyAlignment="1">
      <alignment horizontal="center" vertical="center" wrapText="1"/>
    </xf>
    <xf numFmtId="0" fontId="17" fillId="6" borderId="18" xfId="0" applyFont="1" applyFill="1" applyBorder="1" applyAlignment="1">
      <alignment horizontal="center" vertical="center" wrapText="1"/>
    </xf>
    <xf numFmtId="169" fontId="11" fillId="0" borderId="18" xfId="0" applyNumberFormat="1" applyFont="1" applyBorder="1" applyAlignment="1">
      <alignment horizontal="center" vertical="center" wrapText="1"/>
    </xf>
    <xf numFmtId="20" fontId="17" fillId="6" borderId="18" xfId="0" applyNumberFormat="1" applyFont="1" applyFill="1" applyBorder="1" applyAlignment="1">
      <alignment horizontal="center" vertical="center"/>
    </xf>
    <xf numFmtId="20" fontId="17" fillId="17" borderId="17" xfId="0" applyNumberFormat="1" applyFont="1" applyFill="1" applyBorder="1" applyAlignment="1">
      <alignment horizontal="center"/>
    </xf>
    <xf numFmtId="20" fontId="81" fillId="17" borderId="7" xfId="0" applyNumberFormat="1" applyFont="1" applyFill="1" applyBorder="1" applyAlignment="1">
      <alignment horizontal="center" vertical="center" wrapText="1"/>
    </xf>
    <xf numFmtId="20" fontId="11" fillId="0" borderId="18" xfId="0" applyNumberFormat="1" applyFont="1" applyFill="1" applyBorder="1" applyAlignment="1">
      <alignment horizontal="center" vertical="center" wrapText="1"/>
    </xf>
    <xf numFmtId="171" fontId="17" fillId="0" borderId="18" xfId="0" applyNumberFormat="1" applyFont="1" applyFill="1" applyBorder="1" applyAlignment="1">
      <alignment horizontal="center" vertical="center" wrapText="1"/>
    </xf>
    <xf numFmtId="0" fontId="11" fillId="0" borderId="18" xfId="0" applyFont="1" applyFill="1" applyBorder="1" applyAlignment="1">
      <alignment horizontal="center" vertical="center" wrapText="1"/>
    </xf>
    <xf numFmtId="171" fontId="11" fillId="0" borderId="18" xfId="0" applyNumberFormat="1" applyFont="1" applyFill="1" applyBorder="1" applyAlignment="1">
      <alignment horizontal="center" vertical="center" wrapText="1"/>
    </xf>
    <xf numFmtId="169" fontId="11" fillId="0" borderId="18" xfId="0" applyNumberFormat="1" applyFont="1" applyFill="1" applyBorder="1" applyAlignment="1">
      <alignment horizontal="center" vertical="center" wrapText="1"/>
    </xf>
    <xf numFmtId="0" fontId="133" fillId="6" borderId="7" xfId="0" applyFont="1" applyFill="1" applyBorder="1" applyAlignment="1">
      <alignment horizontal="center" vertical="center" wrapText="1"/>
    </xf>
    <xf numFmtId="0" fontId="133" fillId="15" borderId="7" xfId="0" applyFont="1" applyFill="1" applyBorder="1" applyAlignment="1">
      <alignment horizontal="center" vertical="center" wrapText="1"/>
    </xf>
    <xf numFmtId="20" fontId="42" fillId="6" borderId="18" xfId="0" applyNumberFormat="1" applyFont="1" applyFill="1" applyBorder="1" applyAlignment="1">
      <alignment horizontal="center"/>
    </xf>
    <xf numFmtId="0" fontId="16" fillId="0" borderId="7" xfId="0" applyFont="1" applyBorder="1" applyAlignment="1">
      <alignment horizontal="center" vertical="center" wrapText="1"/>
    </xf>
    <xf numFmtId="49" fontId="33" fillId="0" borderId="7" xfId="0" applyNumberFormat="1" applyFont="1" applyBorder="1" applyAlignment="1">
      <alignment horizontal="center" vertical="center" wrapText="1"/>
    </xf>
    <xf numFmtId="0" fontId="95" fillId="6" borderId="0" xfId="0" applyFont="1" applyFill="1" applyAlignment="1">
      <alignment vertical="center" wrapText="1"/>
    </xf>
    <xf numFmtId="0" fontId="0" fillId="0" borderId="0" xfId="0" applyFont="1" applyAlignment="1"/>
    <xf numFmtId="0" fontId="42" fillId="0" borderId="18" xfId="0" applyFont="1" applyFill="1" applyBorder="1" applyAlignment="1">
      <alignment horizontal="center" vertical="center" wrapText="1"/>
    </xf>
    <xf numFmtId="49" fontId="45" fillId="0" borderId="7" xfId="0" applyNumberFormat="1" applyFont="1" applyBorder="1" applyAlignment="1">
      <alignment horizontal="center"/>
    </xf>
    <xf numFmtId="0" fontId="33" fillId="6" borderId="19" xfId="0" applyFont="1" applyFill="1" applyBorder="1"/>
    <xf numFmtId="49" fontId="19" fillId="0" borderId="7" xfId="0" applyNumberFormat="1" applyFont="1" applyBorder="1" applyAlignment="1">
      <alignment horizontal="center"/>
    </xf>
    <xf numFmtId="0" fontId="19" fillId="0" borderId="7" xfId="0" applyFont="1" applyBorder="1" applyAlignment="1">
      <alignment horizontal="left"/>
    </xf>
    <xf numFmtId="49" fontId="45" fillId="0" borderId="7" xfId="0" applyNumberFormat="1" applyFont="1" applyFill="1" applyBorder="1" applyAlignment="1">
      <alignment horizontal="center" vertical="center" wrapText="1"/>
    </xf>
    <xf numFmtId="20" fontId="26" fillId="24" borderId="7" xfId="17" applyNumberFormat="1" applyFont="1" applyFill="1" applyBorder="1" applyAlignment="1">
      <alignment horizontal="center"/>
    </xf>
    <xf numFmtId="2" fontId="9" fillId="24" borderId="7" xfId="17" applyNumberFormat="1" applyFont="1" applyFill="1" applyBorder="1" applyAlignment="1">
      <alignment horizontal="center"/>
    </xf>
    <xf numFmtId="0" fontId="97" fillId="24" borderId="7" xfId="0" applyFont="1" applyFill="1" applyBorder="1" applyAlignment="1">
      <alignment horizontal="center" vertical="center" wrapText="1"/>
    </xf>
    <xf numFmtId="20" fontId="156" fillId="24" borderId="7" xfId="0" applyNumberFormat="1" applyFont="1" applyFill="1" applyBorder="1" applyAlignment="1">
      <alignment horizontal="center" vertical="center" wrapText="1"/>
    </xf>
    <xf numFmtId="1" fontId="0" fillId="6" borderId="0" xfId="0" applyNumberFormat="1" applyFill="1" applyAlignment="1">
      <alignment horizontal="center" vertical="center"/>
    </xf>
    <xf numFmtId="0" fontId="17" fillId="0" borderId="0" xfId="0" applyFont="1"/>
    <xf numFmtId="0" fontId="120" fillId="0" borderId="0" xfId="0" applyFont="1"/>
    <xf numFmtId="20" fontId="97" fillId="0" borderId="1" xfId="16" applyNumberFormat="1" applyFont="1" applyFill="1" applyBorder="1" applyAlignment="1">
      <alignment horizontal="center" vertical="center"/>
    </xf>
    <xf numFmtId="0" fontId="120" fillId="0" borderId="0" xfId="0" applyFont="1" applyAlignment="1">
      <alignment horizontal="left" vertical="center" indent="2"/>
    </xf>
    <xf numFmtId="0" fontId="121" fillId="24" borderId="7" xfId="0" applyFont="1" applyFill="1" applyBorder="1" applyAlignment="1">
      <alignment horizontal="center" vertical="center"/>
    </xf>
    <xf numFmtId="20" fontId="156" fillId="0" borderId="7" xfId="0" applyNumberFormat="1" applyFont="1" applyBorder="1" applyAlignment="1">
      <alignment horizontal="center" vertical="center" wrapText="1"/>
    </xf>
    <xf numFmtId="0" fontId="0" fillId="24" borderId="0" xfId="0" applyFill="1"/>
    <xf numFmtId="20" fontId="0" fillId="0" borderId="0" xfId="0" applyNumberFormat="1" applyBorder="1"/>
    <xf numFmtId="2" fontId="80" fillId="6" borderId="0" xfId="1" applyNumberFormat="1" applyFont="1" applyFill="1" applyBorder="1" applyAlignment="1">
      <alignment vertical="center" wrapText="1"/>
    </xf>
    <xf numFmtId="169" fontId="3" fillId="0" borderId="0" xfId="0" applyNumberFormat="1" applyFont="1"/>
    <xf numFmtId="0" fontId="17" fillId="24" borderId="0" xfId="0" applyFont="1" applyFill="1"/>
    <xf numFmtId="0" fontId="42" fillId="6" borderId="0" xfId="0" applyFont="1" applyFill="1"/>
    <xf numFmtId="0" fontId="17" fillId="6" borderId="0" xfId="0" applyFont="1" applyFill="1"/>
    <xf numFmtId="0" fontId="159" fillId="24" borderId="0" xfId="0" applyFont="1" applyFill="1"/>
    <xf numFmtId="0" fontId="159" fillId="6" borderId="0" xfId="0" applyFont="1" applyFill="1"/>
    <xf numFmtId="0" fontId="160" fillId="6" borderId="0" xfId="0" applyFont="1" applyFill="1"/>
    <xf numFmtId="0" fontId="120" fillId="6" borderId="0" xfId="0" applyFont="1" applyFill="1" applyAlignment="1">
      <alignment vertical="center"/>
    </xf>
    <xf numFmtId="0" fontId="120" fillId="6" borderId="0" xfId="0" applyFont="1" applyFill="1"/>
    <xf numFmtId="0" fontId="120" fillId="6" borderId="0" xfId="0" applyFont="1" applyFill="1" applyAlignment="1">
      <alignment horizontal="left" vertical="center"/>
    </xf>
    <xf numFmtId="0" fontId="42" fillId="0" borderId="0" xfId="0" applyFont="1" applyAlignment="1"/>
    <xf numFmtId="0" fontId="120" fillId="6" borderId="0" xfId="0" applyFont="1" applyFill="1" applyAlignment="1">
      <alignment horizontal="left" vertical="top"/>
    </xf>
    <xf numFmtId="20" fontId="27" fillId="0" borderId="43" xfId="0" applyNumberFormat="1" applyFont="1" applyFill="1" applyBorder="1" applyAlignment="1">
      <alignment horizontal="center"/>
    </xf>
    <xf numFmtId="0" fontId="0" fillId="0" borderId="51" xfId="0" applyBorder="1"/>
    <xf numFmtId="1" fontId="0" fillId="6" borderId="56" xfId="0" applyNumberFormat="1" applyFill="1" applyBorder="1" applyAlignment="1">
      <alignment horizontal="center" vertical="center"/>
    </xf>
    <xf numFmtId="0" fontId="89" fillId="0" borderId="43" xfId="0" applyFont="1" applyBorder="1"/>
    <xf numFmtId="1" fontId="75" fillId="6" borderId="56" xfId="0" applyNumberFormat="1" applyFont="1" applyFill="1" applyBorder="1" applyAlignment="1">
      <alignment horizontal="center"/>
    </xf>
    <xf numFmtId="0" fontId="73" fillId="0" borderId="43" xfId="0" applyFont="1" applyBorder="1"/>
    <xf numFmtId="0" fontId="92" fillId="0" borderId="43" xfId="0" applyFont="1" applyBorder="1"/>
    <xf numFmtId="1" fontId="0" fillId="6" borderId="56" xfId="0" applyNumberFormat="1" applyFill="1" applyBorder="1"/>
    <xf numFmtId="1" fontId="0" fillId="6" borderId="53" xfId="0" applyNumberFormat="1" applyFill="1" applyBorder="1" applyAlignment="1">
      <alignment horizontal="center" vertical="center"/>
    </xf>
    <xf numFmtId="20" fontId="18" fillId="0" borderId="43" xfId="0" applyNumberFormat="1" applyFont="1" applyFill="1" applyBorder="1" applyAlignment="1">
      <alignment horizontal="center"/>
    </xf>
    <xf numFmtId="0" fontId="0" fillId="6" borderId="56" xfId="0" applyFill="1" applyBorder="1" applyAlignment="1">
      <alignment horizontal="center" vertical="center"/>
    </xf>
    <xf numFmtId="0" fontId="0" fillId="6" borderId="56" xfId="0" applyFill="1" applyBorder="1"/>
    <xf numFmtId="171" fontId="80" fillId="0" borderId="44" xfId="0" applyNumberFormat="1" applyFont="1" applyFill="1" applyBorder="1" applyAlignment="1">
      <alignment horizontal="center" vertical="center" wrapText="1"/>
    </xf>
    <xf numFmtId="171" fontId="80" fillId="0" borderId="45" xfId="0" applyNumberFormat="1" applyFont="1" applyFill="1" applyBorder="1" applyAlignment="1">
      <alignment horizontal="center" vertical="center" wrapText="1"/>
    </xf>
    <xf numFmtId="171" fontId="80" fillId="0" borderId="52" xfId="0" applyNumberFormat="1" applyFont="1" applyFill="1" applyBorder="1" applyAlignment="1">
      <alignment horizontal="center" vertical="center" wrapText="1"/>
    </xf>
    <xf numFmtId="20" fontId="12" fillId="0" borderId="49" xfId="0" applyNumberFormat="1" applyFont="1" applyFill="1" applyBorder="1" applyAlignment="1">
      <alignment horizontal="center"/>
    </xf>
    <xf numFmtId="20" fontId="12" fillId="0" borderId="43" xfId="0" applyNumberFormat="1" applyFont="1" applyFill="1" applyBorder="1" applyAlignment="1">
      <alignment horizontal="center"/>
    </xf>
    <xf numFmtId="171" fontId="80" fillId="0" borderId="43" xfId="0" applyNumberFormat="1" applyFont="1" applyFill="1" applyBorder="1" applyAlignment="1">
      <alignment horizontal="center" vertical="center" wrapText="1"/>
    </xf>
    <xf numFmtId="171" fontId="80" fillId="0" borderId="50" xfId="0" applyNumberFormat="1" applyFont="1" applyFill="1" applyBorder="1" applyAlignment="1">
      <alignment horizontal="center" vertical="center" wrapText="1"/>
    </xf>
    <xf numFmtId="170" fontId="153" fillId="23" borderId="57" xfId="0" applyNumberFormat="1" applyFont="1" applyFill="1" applyBorder="1" applyAlignment="1">
      <alignment horizontal="center"/>
    </xf>
    <xf numFmtId="170" fontId="153" fillId="23" borderId="58" xfId="0" applyNumberFormat="1" applyFont="1" applyFill="1" applyBorder="1" applyAlignment="1">
      <alignment horizontal="center"/>
    </xf>
    <xf numFmtId="170" fontId="153" fillId="23" borderId="45" xfId="0" applyNumberFormat="1" applyFont="1" applyFill="1" applyBorder="1" applyAlignment="1">
      <alignment horizontal="center"/>
    </xf>
    <xf numFmtId="175" fontId="137" fillId="23" borderId="45" xfId="0" applyNumberFormat="1" applyFont="1" applyFill="1" applyBorder="1" applyAlignment="1">
      <alignment horizontal="center" vertical="center" wrapText="1"/>
    </xf>
    <xf numFmtId="175" fontId="152" fillId="23" borderId="45" xfId="0" applyNumberFormat="1" applyFont="1" applyFill="1" applyBorder="1" applyAlignment="1">
      <alignment horizontal="center" vertical="center" wrapText="1"/>
    </xf>
    <xf numFmtId="175" fontId="107" fillId="23" borderId="45" xfId="0" applyNumberFormat="1" applyFont="1" applyFill="1" applyBorder="1" applyAlignment="1">
      <alignment horizontal="center" vertical="center" wrapText="1"/>
    </xf>
    <xf numFmtId="0" fontId="145" fillId="0" borderId="47" xfId="0" applyFont="1" applyBorder="1" applyAlignment="1">
      <alignment vertical="center"/>
    </xf>
    <xf numFmtId="170" fontId="148" fillId="23" borderId="59" xfId="0" applyNumberFormat="1" applyFont="1" applyFill="1" applyBorder="1" applyAlignment="1">
      <alignment horizontal="center"/>
    </xf>
    <xf numFmtId="170" fontId="149" fillId="23" borderId="59" xfId="0" applyNumberFormat="1" applyFont="1" applyFill="1" applyBorder="1" applyAlignment="1">
      <alignment horizontal="center"/>
    </xf>
    <xf numFmtId="0" fontId="150" fillId="0" borderId="44" xfId="0" applyFont="1" applyBorder="1"/>
    <xf numFmtId="0" fontId="151" fillId="0" borderId="44" xfId="0" applyFont="1" applyBorder="1"/>
    <xf numFmtId="175" fontId="152" fillId="23" borderId="44" xfId="0" applyNumberFormat="1" applyFont="1" applyFill="1" applyBorder="1" applyAlignment="1">
      <alignment horizontal="center" vertical="center" wrapText="1"/>
    </xf>
    <xf numFmtId="175" fontId="107" fillId="23" borderId="44" xfId="0" applyNumberFormat="1" applyFont="1" applyFill="1" applyBorder="1" applyAlignment="1">
      <alignment horizontal="center" vertical="center" wrapText="1"/>
    </xf>
    <xf numFmtId="171" fontId="80" fillId="0" borderId="48" xfId="0" applyNumberFormat="1" applyFont="1" applyFill="1" applyBorder="1" applyAlignment="1">
      <alignment horizontal="center" vertical="center" wrapText="1"/>
    </xf>
    <xf numFmtId="0" fontId="137" fillId="0" borderId="55" xfId="0" applyFont="1" applyBorder="1" applyAlignment="1">
      <alignment vertical="center"/>
    </xf>
    <xf numFmtId="171" fontId="80" fillId="0" borderId="46" xfId="0" applyNumberFormat="1" applyFont="1" applyFill="1" applyBorder="1" applyAlignment="1">
      <alignment horizontal="center" vertical="center" wrapText="1"/>
    </xf>
    <xf numFmtId="20" fontId="45" fillId="0" borderId="54" xfId="0" applyNumberFormat="1" applyFont="1" applyFill="1" applyBorder="1" applyAlignment="1">
      <alignment horizontal="center"/>
    </xf>
    <xf numFmtId="0" fontId="0" fillId="0" borderId="45" xfId="0" applyBorder="1"/>
    <xf numFmtId="170" fontId="144" fillId="23" borderId="45" xfId="0" applyNumberFormat="1" applyFont="1" applyFill="1" applyBorder="1" applyAlignment="1">
      <alignment horizontal="center"/>
    </xf>
    <xf numFmtId="20" fontId="12" fillId="0" borderId="52" xfId="0" applyNumberFormat="1" applyFont="1" applyFill="1" applyBorder="1" applyAlignment="1">
      <alignment horizontal="center"/>
    </xf>
    <xf numFmtId="1" fontId="45" fillId="9" borderId="56" xfId="0" applyNumberFormat="1" applyFont="1" applyFill="1" applyBorder="1" applyAlignment="1">
      <alignment horizontal="center" vertical="center" wrapText="1"/>
    </xf>
    <xf numFmtId="0" fontId="84" fillId="6" borderId="0" xfId="0" applyFont="1" applyFill="1" applyAlignment="1">
      <alignment horizontal="center" vertical="center" wrapText="1"/>
    </xf>
    <xf numFmtId="1" fontId="0" fillId="6" borderId="56" xfId="0" applyNumberFormat="1" applyFill="1" applyBorder="1" applyAlignment="1">
      <alignment horizontal="center" vertical="center" wrapText="1"/>
    </xf>
    <xf numFmtId="0" fontId="121" fillId="24" borderId="7" xfId="0" applyFont="1" applyFill="1" applyBorder="1" applyAlignment="1">
      <alignment horizontal="center" vertical="center" wrapText="1"/>
    </xf>
    <xf numFmtId="0" fontId="121" fillId="24" borderId="7" xfId="16" applyFont="1" applyFill="1" applyBorder="1" applyAlignment="1">
      <alignment horizontal="center" vertical="center"/>
    </xf>
    <xf numFmtId="20" fontId="97" fillId="24" borderId="7" xfId="0" applyNumberFormat="1" applyFont="1" applyFill="1" applyBorder="1" applyAlignment="1">
      <alignment horizontal="center" vertical="center" wrapText="1"/>
    </xf>
    <xf numFmtId="169" fontId="97" fillId="24" borderId="7" xfId="0" applyNumberFormat="1" applyFont="1" applyFill="1" applyBorder="1" applyAlignment="1">
      <alignment horizontal="center" vertical="center" wrapText="1"/>
    </xf>
    <xf numFmtId="169" fontId="120" fillId="24" borderId="7" xfId="0" applyNumberFormat="1" applyFont="1" applyFill="1" applyBorder="1" applyAlignment="1">
      <alignment horizontal="center" vertical="center" wrapText="1"/>
    </xf>
    <xf numFmtId="171" fontId="80" fillId="6" borderId="0" xfId="0" applyNumberFormat="1" applyFont="1" applyFill="1" applyAlignment="1">
      <alignment horizontal="center" vertical="center" wrapText="1"/>
    </xf>
    <xf numFmtId="171" fontId="80" fillId="0" borderId="44" xfId="0" applyNumberFormat="1" applyFont="1" applyBorder="1" applyAlignment="1">
      <alignment horizontal="center" vertical="center" wrapText="1"/>
    </xf>
    <xf numFmtId="171" fontId="80" fillId="0" borderId="48" xfId="0" applyNumberFormat="1" applyFont="1" applyBorder="1" applyAlignment="1">
      <alignment horizontal="center" vertical="center" wrapText="1"/>
    </xf>
    <xf numFmtId="171" fontId="80" fillId="0" borderId="45" xfId="0" applyNumberFormat="1" applyFont="1" applyBorder="1" applyAlignment="1">
      <alignment horizontal="center" vertical="center" wrapText="1"/>
    </xf>
    <xf numFmtId="171" fontId="80" fillId="0" borderId="52" xfId="0" applyNumberFormat="1" applyFont="1" applyBorder="1" applyAlignment="1">
      <alignment horizontal="center" vertical="center" wrapText="1"/>
    </xf>
    <xf numFmtId="0" fontId="99" fillId="0" borderId="0" xfId="0" applyFont="1" applyAlignment="1">
      <alignment horizontal="left" vertical="center" indent="5"/>
    </xf>
    <xf numFmtId="20" fontId="12" fillId="0" borderId="49" xfId="0" applyNumberFormat="1" applyFont="1" applyBorder="1" applyAlignment="1">
      <alignment horizontal="center"/>
    </xf>
    <xf numFmtId="20" fontId="18" fillId="0" borderId="43" xfId="0" applyNumberFormat="1" applyFont="1" applyBorder="1" applyAlignment="1">
      <alignment horizontal="center"/>
    </xf>
    <xf numFmtId="20" fontId="12" fillId="0" borderId="43" xfId="0" applyNumberFormat="1" applyFont="1" applyBorder="1" applyAlignment="1">
      <alignment horizontal="center"/>
    </xf>
    <xf numFmtId="171" fontId="80" fillId="0" borderId="43" xfId="0" applyNumberFormat="1" applyFont="1" applyBorder="1" applyAlignment="1">
      <alignment horizontal="center" vertical="center" wrapText="1"/>
    </xf>
    <xf numFmtId="171" fontId="80" fillId="0" borderId="50" xfId="0" applyNumberFormat="1" applyFont="1" applyBorder="1" applyAlignment="1">
      <alignment horizontal="center" vertical="center" wrapText="1"/>
    </xf>
    <xf numFmtId="171" fontId="80" fillId="0" borderId="46" xfId="0" applyNumberFormat="1" applyFont="1" applyBorder="1" applyAlignment="1">
      <alignment horizontal="center" vertical="center" wrapText="1"/>
    </xf>
    <xf numFmtId="20" fontId="12" fillId="0" borderId="0" xfId="0" applyNumberFormat="1" applyFont="1" applyAlignment="1">
      <alignment horizontal="center"/>
    </xf>
    <xf numFmtId="20" fontId="27" fillId="0" borderId="43" xfId="0" applyNumberFormat="1" applyFont="1" applyBorder="1" applyAlignment="1">
      <alignment horizontal="center"/>
    </xf>
    <xf numFmtId="20" fontId="45" fillId="0" borderId="54" xfId="0" applyNumberFormat="1" applyFont="1" applyBorder="1" applyAlignment="1">
      <alignment horizontal="center"/>
    </xf>
    <xf numFmtId="20" fontId="97" fillId="24" borderId="7" xfId="0" applyNumberFormat="1" applyFont="1" applyFill="1" applyBorder="1" applyAlignment="1">
      <alignment horizontal="center" vertical="center"/>
    </xf>
    <xf numFmtId="20" fontId="97" fillId="24" borderId="7" xfId="17" applyNumberFormat="1" applyFont="1" applyFill="1" applyBorder="1" applyAlignment="1">
      <alignment horizontal="center" vertical="center" wrapText="1"/>
    </xf>
    <xf numFmtId="0" fontId="97" fillId="0" borderId="7" xfId="0" applyFont="1" applyBorder="1" applyAlignment="1">
      <alignment horizontal="center" vertical="center" wrapText="1"/>
    </xf>
    <xf numFmtId="0" fontId="17" fillId="0" borderId="0" xfId="0" applyFont="1" applyAlignment="1">
      <alignment horizontal="right" vertical="center" wrapText="1"/>
    </xf>
    <xf numFmtId="20" fontId="12" fillId="6" borderId="0" xfId="0" applyNumberFormat="1" applyFont="1" applyFill="1" applyAlignment="1">
      <alignment horizontal="center"/>
    </xf>
    <xf numFmtId="20" fontId="12" fillId="0" borderId="52" xfId="0" applyNumberFormat="1" applyFont="1" applyBorder="1" applyAlignment="1">
      <alignment horizontal="center"/>
    </xf>
    <xf numFmtId="0" fontId="12" fillId="15" borderId="7" xfId="0" applyFont="1" applyFill="1" applyBorder="1" applyAlignment="1">
      <alignment horizontal="center" vertical="center"/>
    </xf>
    <xf numFmtId="0" fontId="17" fillId="24" borderId="7" xfId="0" applyFont="1" applyFill="1" applyBorder="1" applyAlignment="1">
      <alignment horizontal="center" vertical="center"/>
    </xf>
    <xf numFmtId="170" fontId="144" fillId="20" borderId="39" xfId="0" applyNumberFormat="1" applyFont="1" applyFill="1" applyBorder="1" applyAlignment="1">
      <alignment horizontal="center" vertical="center" wrapText="1"/>
    </xf>
    <xf numFmtId="20" fontId="124" fillId="21" borderId="34" xfId="0" applyNumberFormat="1" applyFont="1" applyFill="1" applyBorder="1" applyAlignment="1">
      <alignment horizontal="center" vertical="center" wrapText="1"/>
    </xf>
    <xf numFmtId="20" fontId="124" fillId="21" borderId="7" xfId="0" applyNumberFormat="1" applyFont="1" applyFill="1" applyBorder="1" applyAlignment="1">
      <alignment horizontal="center" vertical="center" wrapText="1"/>
    </xf>
    <xf numFmtId="174" fontId="144" fillId="20" borderId="7" xfId="0" applyNumberFormat="1" applyFont="1" applyFill="1" applyBorder="1" applyAlignment="1">
      <alignment horizontal="center" vertical="center" wrapText="1"/>
    </xf>
    <xf numFmtId="170" fontId="144" fillId="20" borderId="36" xfId="0" applyNumberFormat="1" applyFont="1" applyFill="1" applyBorder="1" applyAlignment="1">
      <alignment horizontal="center"/>
    </xf>
    <xf numFmtId="170" fontId="144" fillId="20" borderId="34" xfId="0" applyNumberFormat="1" applyFont="1" applyFill="1" applyBorder="1" applyAlignment="1">
      <alignment horizontal="center"/>
    </xf>
    <xf numFmtId="170" fontId="144" fillId="20" borderId="33" xfId="0" applyNumberFormat="1" applyFont="1" applyFill="1" applyBorder="1" applyAlignment="1">
      <alignment horizontal="center"/>
    </xf>
    <xf numFmtId="170" fontId="144" fillId="20" borderId="7" xfId="0" applyNumberFormat="1" applyFont="1" applyFill="1" applyBorder="1" applyAlignment="1">
      <alignment horizontal="center" vertical="center" wrapText="1"/>
    </xf>
    <xf numFmtId="170" fontId="144" fillId="20" borderId="7" xfId="0" applyNumberFormat="1" applyFont="1" applyFill="1" applyBorder="1" applyAlignment="1">
      <alignment horizontal="center"/>
    </xf>
    <xf numFmtId="20" fontId="12" fillId="17" borderId="18" xfId="0" applyNumberFormat="1" applyFont="1" applyFill="1" applyBorder="1" applyAlignment="1">
      <alignment horizontal="center"/>
    </xf>
    <xf numFmtId="20" fontId="94" fillId="6" borderId="7" xfId="0" applyNumberFormat="1" applyFont="1" applyFill="1" applyBorder="1" applyAlignment="1">
      <alignment horizontal="center" vertical="center" wrapText="1"/>
    </xf>
    <xf numFmtId="0" fontId="124" fillId="6" borderId="7" xfId="0" applyFont="1" applyFill="1" applyBorder="1" applyAlignment="1">
      <alignment horizontal="center" vertical="center" wrapText="1"/>
    </xf>
    <xf numFmtId="20" fontId="12" fillId="17" borderId="18" xfId="0" applyNumberFormat="1" applyFont="1" applyFill="1" applyBorder="1" applyAlignment="1">
      <alignment horizontal="center" vertical="center" wrapText="1"/>
    </xf>
    <xf numFmtId="20" fontId="94" fillId="20" borderId="34" xfId="0" applyNumberFormat="1" applyFont="1" applyFill="1" applyBorder="1" applyAlignment="1">
      <alignment horizontal="center" vertical="center" wrapText="1"/>
    </xf>
    <xf numFmtId="20" fontId="94" fillId="20" borderId="7" xfId="0" applyNumberFormat="1" applyFont="1" applyFill="1" applyBorder="1" applyAlignment="1">
      <alignment horizontal="center" vertical="center" wrapText="1"/>
    </xf>
    <xf numFmtId="20" fontId="45" fillId="0" borderId="0" xfId="0" applyNumberFormat="1" applyFont="1" applyAlignment="1">
      <alignment horizontal="center" vertical="center"/>
    </xf>
    <xf numFmtId="20" fontId="120" fillId="24" borderId="7" xfId="0" applyNumberFormat="1" applyFont="1" applyFill="1" applyBorder="1" applyAlignment="1">
      <alignment horizontal="center" vertical="center" wrapText="1"/>
    </xf>
    <xf numFmtId="14" fontId="97" fillId="24" borderId="7" xfId="0" applyNumberFormat="1" applyFont="1" applyFill="1" applyBorder="1" applyAlignment="1">
      <alignment horizontal="center" vertical="center" wrapText="1"/>
    </xf>
    <xf numFmtId="0" fontId="12" fillId="24" borderId="7" xfId="0" applyFont="1" applyFill="1" applyBorder="1" applyAlignment="1">
      <alignment horizontal="center" vertical="center"/>
    </xf>
    <xf numFmtId="20" fontId="17" fillId="24" borderId="7" xfId="17" applyNumberFormat="1" applyFont="1" applyFill="1" applyBorder="1" applyAlignment="1">
      <alignment horizontal="center"/>
    </xf>
    <xf numFmtId="20" fontId="11" fillId="24" borderId="7" xfId="17" applyNumberFormat="1" applyFont="1" applyFill="1" applyBorder="1" applyAlignment="1">
      <alignment horizontal="center"/>
    </xf>
    <xf numFmtId="20" fontId="121" fillId="24" borderId="7" xfId="0" applyNumberFormat="1" applyFont="1" applyFill="1" applyBorder="1" applyAlignment="1">
      <alignment horizontal="center" vertical="center"/>
    </xf>
    <xf numFmtId="0" fontId="12" fillId="15" borderId="7" xfId="0" applyFont="1" applyFill="1" applyBorder="1" applyAlignment="1">
      <alignment horizontal="center" vertical="center" wrapText="1"/>
    </xf>
    <xf numFmtId="0" fontId="80" fillId="6" borderId="7" xfId="0" applyFont="1" applyFill="1" applyBorder="1" applyAlignment="1">
      <alignment horizontal="center" vertical="center" wrapText="1"/>
    </xf>
    <xf numFmtId="0" fontId="84" fillId="0" borderId="0" xfId="0" applyFont="1" applyFill="1" applyBorder="1" applyAlignment="1">
      <alignment horizontal="left" vertical="center" wrapText="1"/>
    </xf>
    <xf numFmtId="0" fontId="0" fillId="0" borderId="0" xfId="0" applyAlignment="1">
      <alignment horizontal="center"/>
    </xf>
    <xf numFmtId="174" fontId="144" fillId="20" borderId="33" xfId="0" applyNumberFormat="1" applyFont="1" applyFill="1" applyBorder="1" applyAlignment="1">
      <alignment horizontal="center" vertical="center" wrapText="1"/>
    </xf>
    <xf numFmtId="174" fontId="19" fillId="20" borderId="33" xfId="0" applyNumberFormat="1" applyFont="1" applyFill="1" applyBorder="1" applyAlignment="1">
      <alignment horizontal="center" vertical="center" wrapText="1"/>
    </xf>
    <xf numFmtId="174" fontId="144" fillId="20" borderId="33" xfId="0" applyNumberFormat="1" applyFont="1" applyFill="1" applyBorder="1" applyAlignment="1">
      <alignment horizontal="center"/>
    </xf>
    <xf numFmtId="174" fontId="19" fillId="20" borderId="33" xfId="0" applyNumberFormat="1" applyFont="1" applyFill="1" applyBorder="1" applyAlignment="1">
      <alignment horizontal="center"/>
    </xf>
    <xf numFmtId="170" fontId="144" fillId="21" borderId="33" xfId="0" applyNumberFormat="1" applyFont="1" applyFill="1" applyBorder="1" applyAlignment="1">
      <alignment horizontal="center"/>
    </xf>
    <xf numFmtId="170" fontId="144" fillId="20" borderId="33" xfId="0" applyNumberFormat="1" applyFont="1" applyFill="1" applyBorder="1" applyAlignment="1">
      <alignment horizontal="center" vertical="center"/>
    </xf>
    <xf numFmtId="170" fontId="19" fillId="20" borderId="33" xfId="0" applyNumberFormat="1" applyFont="1" applyFill="1" applyBorder="1" applyAlignment="1">
      <alignment horizontal="center"/>
    </xf>
    <xf numFmtId="174" fontId="144" fillId="21" borderId="33" xfId="0" applyNumberFormat="1" applyFont="1" applyFill="1" applyBorder="1" applyAlignment="1">
      <alignment horizontal="center" vertical="center" wrapText="1"/>
    </xf>
    <xf numFmtId="170" fontId="19" fillId="20" borderId="33" xfId="0" applyNumberFormat="1" applyFont="1" applyFill="1" applyBorder="1" applyAlignment="1">
      <alignment horizontal="center" vertical="center" wrapText="1"/>
    </xf>
    <xf numFmtId="170" fontId="144" fillId="20" borderId="33" xfId="0" applyNumberFormat="1" applyFont="1" applyFill="1" applyBorder="1" applyAlignment="1">
      <alignment horizontal="center" vertical="center" wrapText="1"/>
    </xf>
    <xf numFmtId="0" fontId="144" fillId="21" borderId="33" xfId="0" applyFont="1" applyFill="1" applyBorder="1" applyAlignment="1">
      <alignment horizontal="center" vertical="center" wrapText="1"/>
    </xf>
    <xf numFmtId="174" fontId="144" fillId="21" borderId="33" xfId="0" applyNumberFormat="1" applyFont="1" applyFill="1" applyBorder="1" applyAlignment="1">
      <alignment horizontal="center"/>
    </xf>
    <xf numFmtId="174" fontId="45" fillId="20" borderId="7" xfId="0" applyNumberFormat="1" applyFont="1" applyFill="1" applyBorder="1" applyAlignment="1">
      <alignment horizontal="center" vertical="center" wrapText="1"/>
    </xf>
    <xf numFmtId="0" fontId="144" fillId="21" borderId="7" xfId="0" applyFont="1" applyFill="1" applyBorder="1" applyAlignment="1">
      <alignment horizontal="center" vertical="center" wrapText="1"/>
    </xf>
    <xf numFmtId="0" fontId="94" fillId="20" borderId="7" xfId="0" applyFont="1" applyFill="1" applyBorder="1" applyAlignment="1">
      <alignment horizontal="center" vertical="center" wrapText="1"/>
    </xf>
    <xf numFmtId="174" fontId="144" fillId="21" borderId="7" xfId="0" applyNumberFormat="1" applyFont="1" applyFill="1" applyBorder="1" applyAlignment="1">
      <alignment horizontal="center" vertical="center" wrapText="1"/>
    </xf>
    <xf numFmtId="174" fontId="19" fillId="20" borderId="7" xfId="0" applyNumberFormat="1" applyFont="1" applyFill="1" applyBorder="1" applyAlignment="1">
      <alignment horizontal="center"/>
    </xf>
    <xf numFmtId="174" fontId="45" fillId="20" borderId="7" xfId="0" applyNumberFormat="1" applyFont="1" applyFill="1" applyBorder="1" applyAlignment="1">
      <alignment horizontal="center"/>
    </xf>
    <xf numFmtId="170" fontId="144" fillId="21" borderId="7" xfId="0" applyNumberFormat="1" applyFont="1" applyFill="1" applyBorder="1" applyAlignment="1">
      <alignment horizontal="center"/>
    </xf>
    <xf numFmtId="170" fontId="45" fillId="20" borderId="7" xfId="0" applyNumberFormat="1" applyFont="1" applyFill="1" applyBorder="1" applyAlignment="1">
      <alignment horizontal="center"/>
    </xf>
    <xf numFmtId="174" fontId="19" fillId="20" borderId="7" xfId="0" applyNumberFormat="1" applyFont="1" applyFill="1" applyBorder="1" applyAlignment="1">
      <alignment horizontal="center" vertical="center" wrapText="1"/>
    </xf>
    <xf numFmtId="170" fontId="144" fillId="20" borderId="35" xfId="0" applyNumberFormat="1" applyFont="1" applyFill="1" applyBorder="1" applyAlignment="1">
      <alignment horizontal="center"/>
    </xf>
    <xf numFmtId="170" fontId="144" fillId="21" borderId="34" xfId="0" applyNumberFormat="1" applyFont="1" applyFill="1" applyBorder="1" applyAlignment="1">
      <alignment horizontal="center"/>
    </xf>
    <xf numFmtId="170" fontId="45" fillId="20" borderId="40" xfId="0" applyNumberFormat="1" applyFont="1" applyFill="1" applyBorder="1" applyAlignment="1">
      <alignment horizontal="center" vertical="center" wrapText="1"/>
    </xf>
    <xf numFmtId="0" fontId="144" fillId="21" borderId="39" xfId="0" applyFont="1" applyFill="1" applyBorder="1" applyAlignment="1">
      <alignment horizontal="center" vertical="center" wrapText="1"/>
    </xf>
    <xf numFmtId="0" fontId="94" fillId="20" borderId="34" xfId="0" applyFont="1" applyFill="1" applyBorder="1" applyAlignment="1">
      <alignment horizontal="center" vertical="center" wrapText="1"/>
    </xf>
    <xf numFmtId="174" fontId="144" fillId="20" borderId="39" xfId="0" applyNumberFormat="1" applyFont="1" applyFill="1" applyBorder="1" applyAlignment="1">
      <alignment horizontal="center" vertical="center" wrapText="1"/>
    </xf>
    <xf numFmtId="174" fontId="19" fillId="20" borderId="39" xfId="0" applyNumberFormat="1" applyFont="1" applyFill="1" applyBorder="1" applyAlignment="1">
      <alignment horizontal="center" vertical="center" wrapText="1"/>
    </xf>
    <xf numFmtId="174" fontId="144" fillId="21" borderId="39" xfId="0" applyNumberFormat="1" applyFont="1" applyFill="1" applyBorder="1" applyAlignment="1">
      <alignment horizontal="center" vertical="center" wrapText="1"/>
    </xf>
    <xf numFmtId="170" fontId="19" fillId="20" borderId="41" xfId="0" applyNumberFormat="1" applyFont="1" applyFill="1" applyBorder="1" applyAlignment="1">
      <alignment horizontal="center"/>
    </xf>
    <xf numFmtId="170" fontId="45" fillId="20" borderId="7" xfId="0" applyNumberFormat="1" applyFont="1" applyFill="1" applyBorder="1" applyAlignment="1">
      <alignment horizontal="center" vertical="center" wrapText="1"/>
    </xf>
    <xf numFmtId="170" fontId="45" fillId="20" borderId="19" xfId="0" applyNumberFormat="1" applyFont="1" applyFill="1" applyBorder="1" applyAlignment="1">
      <alignment horizontal="center"/>
    </xf>
    <xf numFmtId="174" fontId="45" fillId="20" borderId="19" xfId="0" applyNumberFormat="1" applyFont="1" applyFill="1" applyBorder="1" applyAlignment="1">
      <alignment horizontal="center"/>
    </xf>
    <xf numFmtId="170" fontId="45" fillId="20" borderId="36" xfId="0" applyNumberFormat="1" applyFont="1" applyFill="1" applyBorder="1" applyAlignment="1">
      <alignment horizontal="center"/>
    </xf>
    <xf numFmtId="170" fontId="144" fillId="21" borderId="36" xfId="0" applyNumberFormat="1" applyFont="1" applyFill="1" applyBorder="1" applyAlignment="1">
      <alignment horizontal="center"/>
    </xf>
    <xf numFmtId="170" fontId="19" fillId="20" borderId="36" xfId="0" applyNumberFormat="1" applyFont="1" applyFill="1" applyBorder="1" applyAlignment="1">
      <alignment horizontal="center"/>
    </xf>
    <xf numFmtId="170" fontId="45" fillId="20" borderId="34" xfId="0" applyNumberFormat="1" applyFont="1" applyFill="1" applyBorder="1" applyAlignment="1">
      <alignment horizontal="center"/>
    </xf>
    <xf numFmtId="170" fontId="144" fillId="20" borderId="39" xfId="0" applyNumberFormat="1" applyFont="1" applyFill="1" applyBorder="1" applyAlignment="1">
      <alignment horizontal="center"/>
    </xf>
    <xf numFmtId="170" fontId="19" fillId="20" borderId="34" xfId="0" applyNumberFormat="1" applyFont="1" applyFill="1" applyBorder="1" applyAlignment="1">
      <alignment horizontal="center"/>
    </xf>
    <xf numFmtId="174" fontId="45" fillId="20" borderId="33" xfId="0" applyNumberFormat="1" applyFont="1" applyFill="1" applyBorder="1" applyAlignment="1">
      <alignment horizontal="center"/>
    </xf>
    <xf numFmtId="170" fontId="45" fillId="20" borderId="33" xfId="0" applyNumberFormat="1" applyFont="1" applyFill="1" applyBorder="1" applyAlignment="1">
      <alignment horizontal="center"/>
    </xf>
    <xf numFmtId="174" fontId="19" fillId="20" borderId="37" xfId="0" applyNumberFormat="1" applyFont="1" applyFill="1" applyBorder="1" applyAlignment="1">
      <alignment horizontal="center"/>
    </xf>
    <xf numFmtId="170" fontId="144" fillId="20" borderId="37" xfId="0" applyNumberFormat="1" applyFont="1" applyFill="1" applyBorder="1" applyAlignment="1">
      <alignment horizontal="center"/>
    </xf>
    <xf numFmtId="170" fontId="19" fillId="20" borderId="7" xfId="0" applyNumberFormat="1" applyFont="1" applyFill="1" applyBorder="1" applyAlignment="1">
      <alignment horizontal="center"/>
    </xf>
    <xf numFmtId="20" fontId="45" fillId="0" borderId="7" xfId="0" applyNumberFormat="1" applyFont="1" applyBorder="1" applyAlignment="1">
      <alignment horizontal="center" vertical="center"/>
    </xf>
    <xf numFmtId="1" fontId="45" fillId="6" borderId="56" xfId="0" applyNumberFormat="1" applyFont="1" applyFill="1" applyBorder="1" applyAlignment="1">
      <alignment horizontal="center" vertical="center" wrapText="1"/>
    </xf>
    <xf numFmtId="0" fontId="162" fillId="0" borderId="0" xfId="0" applyFont="1" applyAlignment="1">
      <alignment vertical="center"/>
    </xf>
    <xf numFmtId="0" fontId="155" fillId="0" borderId="0" xfId="0" applyFont="1" applyAlignment="1">
      <alignment vertical="center"/>
    </xf>
    <xf numFmtId="0" fontId="155" fillId="0" borderId="0" xfId="0" applyFont="1"/>
    <xf numFmtId="0" fontId="120" fillId="15" borderId="7" xfId="0" applyFont="1" applyFill="1" applyBorder="1" applyAlignment="1">
      <alignment horizontal="center" vertical="center" wrapText="1"/>
    </xf>
    <xf numFmtId="0" fontId="116" fillId="15" borderId="7" xfId="0" applyFont="1" applyFill="1" applyBorder="1" applyAlignment="1">
      <alignment horizontal="center" vertical="center" wrapText="1"/>
    </xf>
    <xf numFmtId="1" fontId="45" fillId="25" borderId="56" xfId="0" applyNumberFormat="1" applyFont="1" applyFill="1" applyBorder="1" applyAlignment="1">
      <alignment horizontal="center" vertical="center" wrapText="1"/>
    </xf>
    <xf numFmtId="0" fontId="0" fillId="26" borderId="0" xfId="0" applyFill="1" applyAlignment="1">
      <alignment horizontal="center"/>
    </xf>
    <xf numFmtId="20" fontId="12" fillId="0" borderId="0" xfId="0" applyNumberFormat="1" applyFont="1" applyBorder="1" applyAlignment="1">
      <alignment horizontal="center"/>
    </xf>
    <xf numFmtId="20" fontId="18" fillId="0" borderId="0" xfId="0" applyNumberFormat="1" applyFont="1" applyBorder="1" applyAlignment="1">
      <alignment horizontal="center"/>
    </xf>
    <xf numFmtId="171" fontId="80" fillId="0" borderId="0" xfId="0" applyNumberFormat="1" applyFont="1" applyBorder="1" applyAlignment="1">
      <alignment horizontal="center" vertical="center" wrapText="1"/>
    </xf>
    <xf numFmtId="171" fontId="80" fillId="0" borderId="54" xfId="0" applyNumberFormat="1" applyFont="1" applyBorder="1" applyAlignment="1">
      <alignment horizontal="center" vertical="center" wrapText="1"/>
    </xf>
    <xf numFmtId="170" fontId="144" fillId="23" borderId="0" xfId="0" applyNumberFormat="1" applyFont="1" applyFill="1" applyBorder="1" applyAlignment="1">
      <alignment horizontal="center"/>
    </xf>
    <xf numFmtId="0" fontId="137" fillId="0" borderId="0" xfId="0" applyFont="1" applyBorder="1" applyAlignment="1">
      <alignment vertical="center"/>
    </xf>
    <xf numFmtId="170" fontId="153" fillId="23" borderId="43" xfId="0" applyNumberFormat="1" applyFont="1" applyFill="1" applyBorder="1" applyAlignment="1">
      <alignment horizontal="center"/>
    </xf>
    <xf numFmtId="175" fontId="137" fillId="23" borderId="43" xfId="0" applyNumberFormat="1" applyFont="1" applyFill="1" applyBorder="1" applyAlignment="1">
      <alignment horizontal="center" vertical="center" wrapText="1"/>
    </xf>
    <xf numFmtId="175" fontId="152" fillId="23" borderId="43" xfId="0" applyNumberFormat="1" applyFont="1" applyFill="1" applyBorder="1" applyAlignment="1">
      <alignment horizontal="center" vertical="center" wrapText="1"/>
    </xf>
    <xf numFmtId="175" fontId="107" fillId="23" borderId="43" xfId="0" applyNumberFormat="1" applyFont="1" applyFill="1" applyBorder="1" applyAlignment="1">
      <alignment horizontal="center" vertical="center" wrapText="1"/>
    </xf>
    <xf numFmtId="0" fontId="105" fillId="0" borderId="0" xfId="0" applyFont="1" applyAlignment="1">
      <alignment horizontal="left" vertical="center" indent="2"/>
    </xf>
    <xf numFmtId="0" fontId="40" fillId="0" borderId="0" xfId="0" applyFont="1"/>
    <xf numFmtId="0" fontId="163" fillId="0" borderId="0" xfId="0" applyFont="1" applyAlignment="1">
      <alignment horizontal="left" vertical="center" wrapText="1"/>
    </xf>
    <xf numFmtId="0" fontId="141" fillId="0" borderId="0" xfId="16" applyFill="1" applyAlignment="1">
      <alignment horizontal="center"/>
    </xf>
    <xf numFmtId="0" fontId="141" fillId="6" borderId="0" xfId="16" applyFill="1" applyAlignment="1">
      <alignment horizontal="center"/>
    </xf>
    <xf numFmtId="0" fontId="141" fillId="3" borderId="9" xfId="16" applyFill="1" applyBorder="1" applyAlignment="1">
      <alignment horizontal="center"/>
    </xf>
    <xf numFmtId="0" fontId="141" fillId="3" borderId="1" xfId="16" applyFill="1" applyBorder="1" applyAlignment="1">
      <alignment horizontal="center"/>
    </xf>
    <xf numFmtId="0" fontId="121" fillId="0" borderId="7" xfId="0" applyFont="1" applyBorder="1" applyAlignment="1">
      <alignment horizontal="center" vertical="center" wrapText="1"/>
    </xf>
    <xf numFmtId="0" fontId="97" fillId="15" borderId="7" xfId="0" applyFont="1" applyFill="1" applyBorder="1" applyAlignment="1">
      <alignment horizontal="center" vertical="center" wrapText="1"/>
    </xf>
    <xf numFmtId="0" fontId="80" fillId="15" borderId="7" xfId="0" applyFont="1" applyFill="1" applyBorder="1" applyAlignment="1">
      <alignment horizontal="center" vertical="center" wrapText="1"/>
    </xf>
    <xf numFmtId="0" fontId="33" fillId="0" borderId="19" xfId="0" applyFont="1" applyBorder="1" applyAlignment="1">
      <alignment horizontal="center" vertical="center"/>
    </xf>
    <xf numFmtId="49" fontId="0" fillId="0" borderId="19" xfId="0" applyNumberFormat="1" applyBorder="1" applyAlignment="1">
      <alignment horizontal="center" vertical="center" wrapText="1"/>
    </xf>
    <xf numFmtId="0" fontId="33" fillId="0" borderId="7" xfId="0" applyFont="1" applyBorder="1" applyAlignment="1">
      <alignment horizontal="center" vertical="center"/>
    </xf>
    <xf numFmtId="49" fontId="0" fillId="0" borderId="7" xfId="0" applyNumberFormat="1" applyBorder="1" applyAlignment="1">
      <alignment horizontal="center" vertical="center" wrapText="1"/>
    </xf>
    <xf numFmtId="49" fontId="16" fillId="0" borderId="7" xfId="0" applyNumberFormat="1" applyFont="1" applyBorder="1" applyAlignment="1">
      <alignment horizontal="center" vertical="center" wrapText="1"/>
    </xf>
    <xf numFmtId="0" fontId="120" fillId="6" borderId="0" xfId="0" applyFont="1" applyFill="1" applyAlignment="1">
      <alignment horizontal="left" vertical="center" wrapText="1"/>
    </xf>
    <xf numFmtId="0" fontId="0" fillId="0" borderId="7" xfId="0" applyBorder="1" applyAlignment="1">
      <alignment horizontal="center" vertical="center" wrapText="1"/>
    </xf>
    <xf numFmtId="0" fontId="33" fillId="0" borderId="7" xfId="0" applyFont="1" applyFill="1" applyBorder="1" applyAlignment="1">
      <alignment horizontal="center" vertical="center"/>
    </xf>
    <xf numFmtId="49" fontId="0" fillId="0" borderId="7" xfId="0" applyNumberFormat="1" applyFill="1" applyBorder="1" applyAlignment="1">
      <alignment horizontal="center" vertical="center" wrapText="1"/>
    </xf>
    <xf numFmtId="49" fontId="33" fillId="0" borderId="19" xfId="0" applyNumberFormat="1" applyFont="1" applyBorder="1" applyAlignment="1">
      <alignment horizontal="center" vertical="center" wrapText="1"/>
    </xf>
    <xf numFmtId="0" fontId="15" fillId="15" borderId="7" xfId="0" applyFont="1" applyFill="1" applyBorder="1" applyAlignment="1">
      <alignment horizontal="center"/>
    </xf>
    <xf numFmtId="0" fontId="54" fillId="0" borderId="11" xfId="17" applyFont="1" applyFill="1" applyBorder="1" applyAlignment="1">
      <alignment horizontal="center"/>
    </xf>
    <xf numFmtId="0" fontId="1" fillId="0" borderId="11" xfId="17" applyFont="1" applyFill="1" applyBorder="1" applyAlignment="1">
      <alignment horizontal="center"/>
    </xf>
    <xf numFmtId="0" fontId="126" fillId="0" borderId="0" xfId="14" applyAlignment="1">
      <alignment horizontal="left" vertical="center"/>
    </xf>
    <xf numFmtId="0" fontId="164" fillId="0" borderId="0" xfId="0" applyFont="1" applyBorder="1" applyAlignment="1">
      <alignment horizontal="left" vertical="center"/>
    </xf>
    <xf numFmtId="0" fontId="165" fillId="0" borderId="0" xfId="0" applyFont="1" applyFill="1" applyBorder="1" applyAlignment="1">
      <alignment horizontal="left" vertical="center"/>
    </xf>
    <xf numFmtId="0" fontId="156" fillId="6" borderId="7" xfId="0" applyFont="1" applyFill="1" applyBorder="1" applyAlignment="1">
      <alignment horizontal="center" vertical="center" wrapText="1"/>
    </xf>
    <xf numFmtId="0" fontId="121" fillId="0" borderId="7" xfId="0" applyFont="1" applyBorder="1" applyAlignment="1">
      <alignment horizontal="center" vertical="center" wrapText="1"/>
    </xf>
    <xf numFmtId="0" fontId="156" fillId="0" borderId="7" xfId="0" applyFont="1" applyBorder="1" applyAlignment="1">
      <alignment horizontal="center" vertical="center" wrapText="1"/>
    </xf>
    <xf numFmtId="0" fontId="157" fillId="0" borderId="7" xfId="0" applyFont="1" applyBorder="1" applyAlignment="1">
      <alignment horizontal="center" vertical="center" wrapText="1"/>
    </xf>
    <xf numFmtId="0" fontId="157" fillId="6" borderId="7" xfId="0" applyFont="1" applyFill="1" applyBorder="1" applyAlignment="1">
      <alignment horizontal="center" vertical="center" wrapText="1"/>
    </xf>
    <xf numFmtId="0" fontId="95" fillId="0" borderId="7" xfId="0" applyFont="1" applyBorder="1" applyAlignment="1">
      <alignment horizontal="center" vertical="center" wrapText="1"/>
    </xf>
    <xf numFmtId="0" fontId="95" fillId="15" borderId="7" xfId="0" applyFont="1" applyFill="1" applyBorder="1" applyAlignment="1">
      <alignment horizontal="center" vertical="center" wrapText="1"/>
    </xf>
    <xf numFmtId="0" fontId="95" fillId="15" borderId="19" xfId="0" applyFont="1" applyFill="1" applyBorder="1" applyAlignment="1">
      <alignment horizontal="center" vertical="center" wrapText="1"/>
    </xf>
    <xf numFmtId="0" fontId="95" fillId="15" borderId="21" xfId="0" applyFont="1" applyFill="1" applyBorder="1" applyAlignment="1">
      <alignment horizontal="center" vertical="center" wrapText="1"/>
    </xf>
    <xf numFmtId="0" fontId="95" fillId="15" borderId="20" xfId="0" applyFont="1" applyFill="1" applyBorder="1" applyAlignment="1">
      <alignment horizontal="center" vertical="center" wrapText="1"/>
    </xf>
    <xf numFmtId="0" fontId="97" fillId="15" borderId="7" xfId="0" applyFont="1" applyFill="1" applyBorder="1" applyAlignment="1">
      <alignment horizontal="center" vertical="center" wrapText="1"/>
    </xf>
    <xf numFmtId="0" fontId="95" fillId="16" borderId="16" xfId="0" applyFont="1" applyFill="1" applyBorder="1" applyAlignment="1">
      <alignment horizontal="center" vertical="center" wrapText="1"/>
    </xf>
    <xf numFmtId="0" fontId="95" fillId="16" borderId="17" xfId="0" applyFont="1" applyFill="1" applyBorder="1" applyAlignment="1">
      <alignment horizontal="center" vertical="center" wrapText="1"/>
    </xf>
    <xf numFmtId="0" fontId="95" fillId="16" borderId="18" xfId="0" applyFont="1" applyFill="1" applyBorder="1" applyAlignment="1">
      <alignment horizontal="center" vertical="center" wrapText="1"/>
    </xf>
    <xf numFmtId="0" fontId="6" fillId="0" borderId="0" xfId="0" applyFont="1" applyAlignment="1">
      <alignment horizontal="left" vertical="center" wrapText="1" readingOrder="1"/>
    </xf>
    <xf numFmtId="0" fontId="6" fillId="0" borderId="0" xfId="0" applyFont="1" applyAlignment="1">
      <alignment horizontal="left" wrapText="1"/>
    </xf>
    <xf numFmtId="0" fontId="6" fillId="0" borderId="0" xfId="0" applyFont="1" applyAlignment="1">
      <alignment horizontal="left"/>
    </xf>
    <xf numFmtId="0" fontId="121" fillId="0" borderId="7" xfId="0" applyFont="1" applyFill="1" applyBorder="1" applyAlignment="1">
      <alignment horizontal="center" vertical="center" wrapText="1"/>
    </xf>
    <xf numFmtId="0" fontId="156" fillId="0" borderId="7" xfId="0" applyFont="1" applyFill="1" applyBorder="1" applyAlignment="1">
      <alignment horizontal="center" vertical="center" wrapText="1"/>
    </xf>
    <xf numFmtId="0" fontId="157" fillId="0" borderId="7" xfId="0" applyFont="1" applyFill="1" applyBorder="1" applyAlignment="1">
      <alignment horizontal="center" vertical="center" wrapText="1"/>
    </xf>
    <xf numFmtId="0" fontId="77" fillId="16" borderId="16" xfId="0" applyFont="1" applyFill="1" applyBorder="1" applyAlignment="1">
      <alignment horizontal="center" vertical="center" wrapText="1"/>
    </xf>
    <xf numFmtId="0" fontId="77" fillId="16" borderId="17" xfId="0" applyFont="1" applyFill="1" applyBorder="1" applyAlignment="1">
      <alignment horizontal="center" vertical="center" wrapText="1"/>
    </xf>
    <xf numFmtId="0" fontId="77" fillId="16" borderId="18" xfId="0" applyFont="1" applyFill="1" applyBorder="1" applyAlignment="1">
      <alignment horizontal="center" vertical="center" wrapText="1"/>
    </xf>
    <xf numFmtId="0" fontId="80" fillId="15" borderId="7" xfId="0" applyFont="1" applyFill="1" applyBorder="1" applyAlignment="1">
      <alignment horizontal="center" vertical="center" wrapText="1"/>
    </xf>
    <xf numFmtId="0" fontId="88" fillId="0" borderId="0" xfId="0" applyFont="1" applyAlignment="1">
      <alignment horizontal="left"/>
    </xf>
    <xf numFmtId="0" fontId="86" fillId="0" borderId="7" xfId="0" applyFont="1" applyFill="1" applyBorder="1" applyAlignment="1">
      <alignment horizontal="center" vertical="center" wrapText="1"/>
    </xf>
    <xf numFmtId="0" fontId="84" fillId="0" borderId="7" xfId="0" applyFont="1" applyFill="1" applyBorder="1" applyAlignment="1">
      <alignment horizontal="center" vertical="center" wrapText="1"/>
    </xf>
    <xf numFmtId="0" fontId="85" fillId="0" borderId="7" xfId="0" applyFont="1" applyFill="1" applyBorder="1" applyAlignment="1">
      <alignment horizontal="center" vertical="center" wrapText="1"/>
    </xf>
    <xf numFmtId="0" fontId="84" fillId="6" borderId="7" xfId="0" applyFont="1" applyFill="1" applyBorder="1" applyAlignment="1">
      <alignment horizontal="center" vertical="center" wrapText="1"/>
    </xf>
    <xf numFmtId="0" fontId="85" fillId="6" borderId="7" xfId="0" applyFont="1" applyFill="1" applyBorder="1" applyAlignment="1">
      <alignment horizontal="center" vertical="center" wrapText="1"/>
    </xf>
    <xf numFmtId="0" fontId="84" fillId="6" borderId="16" xfId="0" applyFont="1" applyFill="1" applyBorder="1" applyAlignment="1">
      <alignment horizontal="center" vertical="center" wrapText="1"/>
    </xf>
    <xf numFmtId="0" fontId="84" fillId="6" borderId="17" xfId="0" applyFont="1" applyFill="1" applyBorder="1" applyAlignment="1">
      <alignment horizontal="center" vertical="center" wrapText="1"/>
    </xf>
    <xf numFmtId="0" fontId="84" fillId="6" borderId="18" xfId="0" applyFont="1" applyFill="1" applyBorder="1" applyAlignment="1">
      <alignment horizontal="center" vertical="center" wrapText="1"/>
    </xf>
    <xf numFmtId="0" fontId="8" fillId="18" borderId="16" xfId="0" applyFont="1" applyFill="1" applyBorder="1" applyAlignment="1">
      <alignment horizontal="center" vertical="center" wrapText="1"/>
    </xf>
    <xf numFmtId="0" fontId="8" fillId="18" borderId="17" xfId="0" applyFont="1" applyFill="1" applyBorder="1" applyAlignment="1">
      <alignment horizontal="center" vertical="center" wrapText="1"/>
    </xf>
    <xf numFmtId="0" fontId="8" fillId="18" borderId="18" xfId="0" applyFont="1" applyFill="1" applyBorder="1" applyAlignment="1">
      <alignment horizontal="center" vertical="center" wrapText="1"/>
    </xf>
    <xf numFmtId="0" fontId="90" fillId="18" borderId="16" xfId="0" applyFont="1" applyFill="1" applyBorder="1" applyAlignment="1">
      <alignment horizontal="center" vertical="center" wrapText="1"/>
    </xf>
    <xf numFmtId="0" fontId="90" fillId="18" borderId="17" xfId="0" applyFont="1" applyFill="1" applyBorder="1" applyAlignment="1">
      <alignment horizontal="center" vertical="center" wrapText="1"/>
    </xf>
    <xf numFmtId="0" fontId="90" fillId="18" borderId="18" xfId="0" applyFont="1" applyFill="1" applyBorder="1" applyAlignment="1">
      <alignment horizontal="center" vertical="center" wrapText="1"/>
    </xf>
    <xf numFmtId="20" fontId="90" fillId="18" borderId="38" xfId="0" applyNumberFormat="1" applyFont="1" applyFill="1" applyBorder="1" applyAlignment="1">
      <alignment horizontal="center" vertical="center" wrapText="1"/>
    </xf>
    <xf numFmtId="20" fontId="90" fillId="18" borderId="26" xfId="0" applyNumberFormat="1" applyFont="1" applyFill="1" applyBorder="1" applyAlignment="1">
      <alignment horizontal="center" vertical="center" wrapText="1"/>
    </xf>
    <xf numFmtId="20" fontId="90" fillId="18" borderId="42" xfId="0" applyNumberFormat="1" applyFont="1" applyFill="1" applyBorder="1" applyAlignment="1">
      <alignment horizontal="center" vertical="center" wrapText="1"/>
    </xf>
    <xf numFmtId="0" fontId="95" fillId="0" borderId="19" xfId="0" applyFont="1" applyBorder="1" applyAlignment="1">
      <alignment horizontal="center" vertical="center" wrapText="1"/>
    </xf>
    <xf numFmtId="0" fontId="8" fillId="18" borderId="38" xfId="0" applyFont="1" applyFill="1" applyBorder="1" applyAlignment="1">
      <alignment horizontal="center" vertical="center" wrapText="1"/>
    </xf>
    <xf numFmtId="0" fontId="8" fillId="18" borderId="26" xfId="0" applyFont="1" applyFill="1" applyBorder="1" applyAlignment="1">
      <alignment horizontal="center" vertical="center" wrapText="1"/>
    </xf>
    <xf numFmtId="0" fontId="90" fillId="18" borderId="7" xfId="0" applyFont="1" applyFill="1" applyBorder="1" applyAlignment="1">
      <alignment horizontal="center" vertical="center" wrapText="1"/>
    </xf>
    <xf numFmtId="0" fontId="16" fillId="15" borderId="7" xfId="0" applyFont="1" applyFill="1" applyBorder="1" applyAlignment="1">
      <alignment horizontal="center" vertical="center" wrapText="1"/>
    </xf>
    <xf numFmtId="0" fontId="16" fillId="15" borderId="19" xfId="0" applyFont="1" applyFill="1" applyBorder="1" applyAlignment="1">
      <alignment horizontal="center" vertical="center" wrapText="1"/>
    </xf>
    <xf numFmtId="0" fontId="16" fillId="15" borderId="20" xfId="0" applyFont="1" applyFill="1" applyBorder="1" applyAlignment="1">
      <alignment horizontal="center" vertical="center" wrapText="1"/>
    </xf>
    <xf numFmtId="0" fontId="0" fillId="0" borderId="19" xfId="0" applyBorder="1" applyAlignment="1">
      <alignment horizontal="center" vertical="center" wrapText="1"/>
    </xf>
    <xf numFmtId="0" fontId="0" fillId="0" borderId="21" xfId="0" applyBorder="1" applyAlignment="1">
      <alignment horizontal="center" vertical="center" wrapText="1"/>
    </xf>
    <xf numFmtId="0" fontId="0" fillId="0" borderId="20" xfId="0" applyBorder="1" applyAlignment="1">
      <alignment horizontal="center" vertical="center" wrapText="1"/>
    </xf>
    <xf numFmtId="0" fontId="33" fillId="0" borderId="19" xfId="0" applyFont="1" applyBorder="1" applyAlignment="1">
      <alignment horizontal="center" vertical="center"/>
    </xf>
    <xf numFmtId="0" fontId="33" fillId="0" borderId="21" xfId="0" applyFont="1" applyBorder="1" applyAlignment="1">
      <alignment horizontal="center" vertical="center"/>
    </xf>
    <xf numFmtId="0" fontId="33" fillId="0" borderId="20" xfId="0" applyFont="1" applyBorder="1" applyAlignment="1">
      <alignment horizontal="center" vertical="center"/>
    </xf>
    <xf numFmtId="49" fontId="0" fillId="0" borderId="19" xfId="0" applyNumberFormat="1" applyBorder="1" applyAlignment="1">
      <alignment horizontal="center" vertical="center" wrapText="1"/>
    </xf>
    <xf numFmtId="49" fontId="0" fillId="0" borderId="21" xfId="0" applyNumberFormat="1" applyBorder="1" applyAlignment="1">
      <alignment horizontal="center" vertical="center" wrapText="1"/>
    </xf>
    <xf numFmtId="49" fontId="0" fillId="0" borderId="20" xfId="0" applyNumberFormat="1" applyBorder="1" applyAlignment="1">
      <alignment horizontal="center" vertical="center" wrapText="1"/>
    </xf>
    <xf numFmtId="49" fontId="16" fillId="0" borderId="19" xfId="0" applyNumberFormat="1" applyFont="1" applyBorder="1" applyAlignment="1">
      <alignment horizontal="center" vertical="center" wrapText="1"/>
    </xf>
    <xf numFmtId="49" fontId="16" fillId="0" borderId="21" xfId="0" applyNumberFormat="1" applyFont="1" applyBorder="1" applyAlignment="1">
      <alignment horizontal="center" vertical="center" wrapText="1"/>
    </xf>
    <xf numFmtId="49" fontId="16" fillId="0" borderId="20" xfId="0" applyNumberFormat="1" applyFont="1" applyBorder="1" applyAlignment="1">
      <alignment horizontal="center" vertical="center" wrapText="1"/>
    </xf>
    <xf numFmtId="0" fontId="33" fillId="0" borderId="7" xfId="0" applyFont="1" applyBorder="1" applyAlignment="1">
      <alignment horizontal="center" vertical="center"/>
    </xf>
    <xf numFmtId="49" fontId="0" fillId="0" borderId="7" xfId="0" applyNumberFormat="1" applyBorder="1" applyAlignment="1">
      <alignment horizontal="center" vertical="center" wrapText="1"/>
    </xf>
    <xf numFmtId="49" fontId="16" fillId="0" borderId="7" xfId="0" applyNumberFormat="1" applyFont="1" applyBorder="1" applyAlignment="1">
      <alignment horizontal="center" vertical="center" wrapText="1"/>
    </xf>
    <xf numFmtId="0" fontId="79" fillId="18" borderId="17" xfId="0" applyFont="1" applyFill="1" applyBorder="1" applyAlignment="1">
      <alignment horizontal="center" vertical="center" wrapText="1"/>
    </xf>
    <xf numFmtId="0" fontId="79" fillId="18" borderId="18" xfId="0" applyFont="1" applyFill="1" applyBorder="1" applyAlignment="1">
      <alignment horizontal="center" vertical="center" wrapText="1"/>
    </xf>
    <xf numFmtId="0" fontId="0" fillId="18" borderId="17" xfId="0" applyFill="1" applyBorder="1" applyAlignment="1">
      <alignment horizontal="center" vertical="center" wrapText="1"/>
    </xf>
    <xf numFmtId="0" fontId="0" fillId="18" borderId="18" xfId="0" applyFill="1" applyBorder="1" applyAlignment="1">
      <alignment horizontal="center" vertical="center" wrapText="1"/>
    </xf>
    <xf numFmtId="0" fontId="84" fillId="18" borderId="16" xfId="0" applyFont="1" applyFill="1" applyBorder="1" applyAlignment="1">
      <alignment horizontal="center" vertical="center" wrapText="1"/>
    </xf>
    <xf numFmtId="0" fontId="84" fillId="18" borderId="17" xfId="0" applyFont="1" applyFill="1" applyBorder="1" applyAlignment="1">
      <alignment horizontal="center" vertical="center" wrapText="1"/>
    </xf>
    <xf numFmtId="0" fontId="81" fillId="18" borderId="17" xfId="0" applyFont="1" applyFill="1" applyBorder="1" applyAlignment="1">
      <alignment horizontal="center" vertical="center" wrapText="1"/>
    </xf>
    <xf numFmtId="0" fontId="81" fillId="18" borderId="18" xfId="0" applyFont="1" applyFill="1" applyBorder="1" applyAlignment="1">
      <alignment horizontal="center" vertical="center" wrapText="1"/>
    </xf>
    <xf numFmtId="0" fontId="84" fillId="18" borderId="18" xfId="0" applyFont="1" applyFill="1" applyBorder="1" applyAlignment="1">
      <alignment horizontal="center" vertical="center" wrapText="1"/>
    </xf>
    <xf numFmtId="0" fontId="77" fillId="18" borderId="17" xfId="0" applyFont="1" applyFill="1" applyBorder="1" applyAlignment="1">
      <alignment horizontal="center" vertical="center" wrapText="1"/>
    </xf>
    <xf numFmtId="0" fontId="77" fillId="18" borderId="18" xfId="0" applyFont="1" applyFill="1" applyBorder="1" applyAlignment="1">
      <alignment horizontal="center" vertical="center" wrapText="1"/>
    </xf>
    <xf numFmtId="0" fontId="80" fillId="15" borderId="22" xfId="0" applyFont="1" applyFill="1" applyBorder="1" applyAlignment="1">
      <alignment horizontal="center" vertical="center" wrapText="1"/>
    </xf>
    <xf numFmtId="0" fontId="80" fillId="15" borderId="29" xfId="0" applyFont="1" applyFill="1" applyBorder="1" applyAlignment="1">
      <alignment horizontal="center" vertical="center" wrapText="1"/>
    </xf>
    <xf numFmtId="0" fontId="80" fillId="15" borderId="23" xfId="0" applyFont="1" applyFill="1" applyBorder="1" applyAlignment="1">
      <alignment horizontal="center" vertical="center" wrapText="1"/>
    </xf>
    <xf numFmtId="0" fontId="86" fillId="0" borderId="16" xfId="0" applyFont="1" applyFill="1" applyBorder="1" applyAlignment="1">
      <alignment horizontal="center" vertical="center" wrapText="1"/>
    </xf>
    <xf numFmtId="0" fontId="86" fillId="0" borderId="17" xfId="0" applyFont="1" applyFill="1" applyBorder="1" applyAlignment="1">
      <alignment horizontal="center" vertical="center" wrapText="1"/>
    </xf>
    <xf numFmtId="0" fontId="86" fillId="0" borderId="18" xfId="0" applyFont="1" applyFill="1" applyBorder="1" applyAlignment="1">
      <alignment horizontal="center" vertical="center" wrapText="1"/>
    </xf>
    <xf numFmtId="0" fontId="16" fillId="15" borderId="16" xfId="0" applyFont="1" applyFill="1" applyBorder="1" applyAlignment="1">
      <alignment horizontal="center" vertical="center" wrapText="1"/>
    </xf>
    <xf numFmtId="0" fontId="16" fillId="15" borderId="18" xfId="0" applyFont="1" applyFill="1" applyBorder="1" applyAlignment="1">
      <alignment horizontal="center" vertical="center" wrapText="1"/>
    </xf>
    <xf numFmtId="0" fontId="16" fillId="15" borderId="19" xfId="0" applyFont="1" applyFill="1" applyBorder="1" applyAlignment="1">
      <alignment horizontal="center"/>
    </xf>
    <xf numFmtId="0" fontId="16" fillId="15" borderId="20" xfId="0" applyFont="1" applyFill="1" applyBorder="1" applyAlignment="1">
      <alignment horizontal="center"/>
    </xf>
    <xf numFmtId="0" fontId="120" fillId="0" borderId="0" xfId="0" applyFont="1" applyFill="1" applyAlignment="1">
      <alignment horizontal="left" vertical="top" wrapText="1"/>
    </xf>
    <xf numFmtId="0" fontId="97" fillId="0" borderId="0" xfId="0" applyFont="1" applyFill="1" applyAlignment="1">
      <alignment horizontal="left" vertical="center" wrapText="1"/>
    </xf>
    <xf numFmtId="0" fontId="120" fillId="6" borderId="0" xfId="0" applyFont="1" applyFill="1" applyAlignment="1">
      <alignment horizontal="left" vertical="center" wrapText="1"/>
    </xf>
    <xf numFmtId="0" fontId="16" fillId="15" borderId="17" xfId="0" applyFont="1" applyFill="1" applyBorder="1" applyAlignment="1">
      <alignment horizontal="center" vertical="center" wrapText="1"/>
    </xf>
    <xf numFmtId="0" fontId="120" fillId="0" borderId="0" xfId="0" applyFont="1" applyAlignment="1">
      <alignment horizontal="left" wrapText="1"/>
    </xf>
    <xf numFmtId="0" fontId="80" fillId="18" borderId="17" xfId="0" applyFont="1" applyFill="1" applyBorder="1" applyAlignment="1">
      <alignment horizontal="center" vertical="center" wrapText="1"/>
    </xf>
    <xf numFmtId="0" fontId="80" fillId="18" borderId="18" xfId="0" applyFont="1" applyFill="1" applyBorder="1" applyAlignment="1">
      <alignment horizontal="center" vertical="center" wrapText="1"/>
    </xf>
    <xf numFmtId="0" fontId="86" fillId="6" borderId="16" xfId="0" applyFont="1" applyFill="1" applyBorder="1" applyAlignment="1">
      <alignment horizontal="center" vertical="center" wrapText="1"/>
    </xf>
    <xf numFmtId="0" fontId="86" fillId="6" borderId="17" xfId="0" applyFont="1" applyFill="1" applyBorder="1" applyAlignment="1">
      <alignment horizontal="center" vertical="center" wrapText="1"/>
    </xf>
    <xf numFmtId="0" fontId="86" fillId="6" borderId="18" xfId="0" applyFont="1" applyFill="1" applyBorder="1" applyAlignment="1">
      <alignment horizontal="center" vertical="center" wrapText="1"/>
    </xf>
    <xf numFmtId="0" fontId="159" fillId="24" borderId="0" xfId="0" applyFont="1" applyFill="1" applyAlignment="1">
      <alignment horizontal="center"/>
    </xf>
    <xf numFmtId="0" fontId="95" fillId="0" borderId="21" xfId="0" applyFont="1" applyBorder="1" applyAlignment="1">
      <alignment horizontal="center" vertical="center" wrapText="1"/>
    </xf>
    <xf numFmtId="0" fontId="95" fillId="0" borderId="20" xfId="0" applyFont="1" applyBorder="1" applyAlignment="1">
      <alignment horizontal="center" vertical="center" wrapText="1"/>
    </xf>
    <xf numFmtId="0" fontId="84" fillId="18" borderId="7" xfId="0" applyFont="1" applyFill="1" applyBorder="1" applyAlignment="1">
      <alignment horizontal="center" vertical="center" wrapText="1"/>
    </xf>
    <xf numFmtId="169" fontId="3" fillId="0" borderId="29" xfId="0" applyNumberFormat="1" applyFont="1" applyBorder="1" applyAlignment="1">
      <alignment horizontal="center"/>
    </xf>
    <xf numFmtId="0" fontId="0" fillId="0" borderId="19" xfId="0" applyBorder="1" applyAlignment="1">
      <alignment horizontal="center" vertical="center"/>
    </xf>
    <xf numFmtId="0" fontId="0" fillId="0" borderId="20" xfId="0" applyBorder="1" applyAlignment="1">
      <alignment horizontal="center" vertical="center"/>
    </xf>
    <xf numFmtId="0" fontId="33" fillId="6" borderId="19" xfId="0" applyFont="1" applyFill="1" applyBorder="1" applyAlignment="1">
      <alignment horizontal="left" vertical="center"/>
    </xf>
    <xf numFmtId="0" fontId="33" fillId="6" borderId="20" xfId="0" applyFont="1" applyFill="1" applyBorder="1" applyAlignment="1">
      <alignment horizontal="left" vertical="center"/>
    </xf>
    <xf numFmtId="0" fontId="0" fillId="0" borderId="19" xfId="0" applyBorder="1" applyAlignment="1">
      <alignment horizontal="center"/>
    </xf>
    <xf numFmtId="0" fontId="0" fillId="0" borderId="20" xfId="0" applyBorder="1" applyAlignment="1">
      <alignment horizontal="center"/>
    </xf>
    <xf numFmtId="0" fontId="0" fillId="0" borderId="7" xfId="0" applyBorder="1" applyAlignment="1">
      <alignment horizontal="center" vertical="center" wrapText="1"/>
    </xf>
    <xf numFmtId="0" fontId="33" fillId="0" borderId="7" xfId="0" applyFont="1" applyFill="1" applyBorder="1" applyAlignment="1">
      <alignment horizontal="center" vertical="center"/>
    </xf>
    <xf numFmtId="49" fontId="0" fillId="0" borderId="7" xfId="0" applyNumberFormat="1" applyBorder="1" applyAlignment="1">
      <alignment horizontal="center"/>
    </xf>
    <xf numFmtId="49" fontId="0" fillId="0" borderId="7" xfId="0" applyNumberFormat="1" applyFill="1" applyBorder="1" applyAlignment="1">
      <alignment horizontal="center" vertical="center" wrapText="1"/>
    </xf>
    <xf numFmtId="49" fontId="33" fillId="0" borderId="19" xfId="0" applyNumberFormat="1" applyFont="1" applyBorder="1" applyAlignment="1">
      <alignment horizontal="center" vertical="center" wrapText="1"/>
    </xf>
    <xf numFmtId="49" fontId="33" fillId="0" borderId="20" xfId="0" applyNumberFormat="1" applyFont="1" applyBorder="1" applyAlignment="1">
      <alignment horizontal="center" vertical="center" wrapText="1"/>
    </xf>
    <xf numFmtId="0" fontId="90" fillId="6" borderId="7" xfId="0" applyFont="1" applyFill="1" applyBorder="1" applyAlignment="1">
      <alignment horizontal="left" vertical="center" wrapText="1"/>
    </xf>
    <xf numFmtId="0" fontId="108" fillId="6" borderId="7" xfId="0" applyFont="1" applyFill="1" applyBorder="1" applyAlignment="1">
      <alignment horizontal="left" vertical="center" wrapText="1"/>
    </xf>
    <xf numFmtId="0" fontId="15" fillId="15" borderId="7" xfId="0" applyFont="1" applyFill="1" applyBorder="1" applyAlignment="1">
      <alignment horizontal="center"/>
    </xf>
    <xf numFmtId="0" fontId="115" fillId="6" borderId="7" xfId="0" applyFont="1" applyFill="1" applyBorder="1" applyAlignment="1">
      <alignment horizontal="left" vertical="center" wrapText="1"/>
    </xf>
    <xf numFmtId="0" fontId="29" fillId="8" borderId="0" xfId="0" applyFont="1" applyFill="1" applyAlignment="1">
      <alignment horizontal="left"/>
    </xf>
    <xf numFmtId="0" fontId="2" fillId="3" borderId="8" xfId="16" applyFont="1" applyFill="1" applyBorder="1" applyAlignment="1">
      <alignment horizontal="center"/>
    </xf>
    <xf numFmtId="0" fontId="2" fillId="3" borderId="9" xfId="16" applyFont="1" applyFill="1" applyBorder="1" applyAlignment="1">
      <alignment horizontal="center"/>
    </xf>
    <xf numFmtId="0" fontId="23" fillId="7" borderId="0" xfId="17" applyFont="1" applyFill="1" applyAlignment="1">
      <alignment horizontal="center" vertical="center" wrapText="1"/>
    </xf>
    <xf numFmtId="0" fontId="45" fillId="0" borderId="0" xfId="0" applyFont="1" applyAlignment="1">
      <alignment horizontal="left" wrapText="1"/>
    </xf>
    <xf numFmtId="20" fontId="2" fillId="3" borderId="14" xfId="0" applyNumberFormat="1" applyFont="1" applyFill="1" applyBorder="1" applyAlignment="1">
      <alignment horizontal="center"/>
    </xf>
    <xf numFmtId="20" fontId="2" fillId="3" borderId="9" xfId="0" applyNumberFormat="1" applyFont="1" applyFill="1" applyBorder="1" applyAlignment="1">
      <alignment horizontal="center"/>
    </xf>
    <xf numFmtId="20" fontId="2" fillId="3" borderId="8" xfId="0" applyNumberFormat="1" applyFont="1" applyFill="1" applyBorder="1" applyAlignment="1">
      <alignment horizontal="center"/>
    </xf>
    <xf numFmtId="0" fontId="54" fillId="0" borderId="11" xfId="17" applyFont="1" applyFill="1" applyBorder="1" applyAlignment="1">
      <alignment horizontal="center"/>
    </xf>
    <xf numFmtId="0" fontId="1" fillId="0" borderId="11" xfId="17" applyFont="1" applyFill="1" applyBorder="1" applyAlignment="1">
      <alignment horizontal="center"/>
    </xf>
  </cellXfs>
  <cellStyles count="18">
    <cellStyle name="20% - Accent6 2" xfId="6" xr:uid="{00000000-0005-0000-0000-000001000000}"/>
    <cellStyle name="20% – paryškinimas 6" xfId="16" builtinId="50"/>
    <cellStyle name="Currency 2" xfId="7" xr:uid="{00000000-0005-0000-0000-000005000000}"/>
    <cellStyle name="Currency 2 2" xfId="11" xr:uid="{00000000-0005-0000-0000-000006000000}"/>
    <cellStyle name="Currency 3" xfId="8" xr:uid="{00000000-0005-0000-0000-000007000000}"/>
    <cellStyle name="Currency 3 2" xfId="12" xr:uid="{00000000-0005-0000-0000-000008000000}"/>
    <cellStyle name="Currency 4" xfId="9" xr:uid="{00000000-0005-0000-0000-000009000000}"/>
    <cellStyle name="Currency 4 2" xfId="13" xr:uid="{00000000-0005-0000-0000-00000A000000}"/>
    <cellStyle name="Currency 5" xfId="10" xr:uid="{00000000-0005-0000-0000-00000B000000}"/>
    <cellStyle name="Hipersaitas" xfId="14" builtinId="8"/>
    <cellStyle name="Įprastas" xfId="0" builtinId="0"/>
    <cellStyle name="Įprastas 3" xfId="15" xr:uid="{CDB93112-7D3F-4EC4-8466-414F2F0C6A31}"/>
    <cellStyle name="Kablelis" xfId="1" builtinId="3"/>
    <cellStyle name="Normal 3" xfId="5" xr:uid="{00000000-0005-0000-0000-00000E000000}"/>
    <cellStyle name="Normal_analiz03_1" xfId="3" xr:uid="{00000000-0005-0000-0000-00000F000000}"/>
    <cellStyle name="Paryškinimas 5" xfId="17" builtinId="45"/>
    <cellStyle name="Procentai" xfId="4" builtinId="5"/>
    <cellStyle name="SAPBEXstdData" xfId="2" xr:uid="{00000000-0005-0000-0000-000011000000}"/>
  </cellStyles>
  <dxfs count="0"/>
  <tableStyles count="0" defaultTableStyle="TableStyleMedium2" defaultPivotStyle="PivotStyleLight16"/>
  <colors>
    <mruColors>
      <color rgb="FFFF7C80"/>
      <color rgb="FF0000FF"/>
      <color rgb="FF3366FF"/>
      <color rgb="FF996633"/>
      <color rgb="FF6666FF"/>
      <color rgb="FF99FF33"/>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19-2020 m.'!A1"/></Relationships>
</file>

<file path=xl/drawings/_rels/drawing11.xml.rels><?xml version="1.0" encoding="UTF-8" standalone="yes"?>
<Relationships xmlns="http://schemas.openxmlformats.org/package/2006/relationships"><Relationship Id="rId1" Type="http://schemas.openxmlformats.org/officeDocument/2006/relationships/hyperlink" Target="#'2019-2020 m.'!A1"/></Relationships>
</file>

<file path=xl/drawings/_rels/drawing12.xml.rels><?xml version="1.0" encoding="UTF-8" standalone="yes"?>
<Relationships xmlns="http://schemas.openxmlformats.org/package/2006/relationships"><Relationship Id="rId1" Type="http://schemas.openxmlformats.org/officeDocument/2006/relationships/hyperlink" Target="#'2019-2020 m.'!A1"/></Relationships>
</file>

<file path=xl/drawings/_rels/drawing13.xml.rels><?xml version="1.0" encoding="UTF-8" standalone="yes"?>
<Relationships xmlns="http://schemas.openxmlformats.org/package/2006/relationships"><Relationship Id="rId1" Type="http://schemas.openxmlformats.org/officeDocument/2006/relationships/hyperlink" Target="#'2019-2020 m.'!A1"/></Relationships>
</file>

<file path=xl/drawings/_rels/drawing14.xml.rels><?xml version="1.0" encoding="UTF-8" standalone="yes"?>
<Relationships xmlns="http://schemas.openxmlformats.org/package/2006/relationships"><Relationship Id="rId1" Type="http://schemas.openxmlformats.org/officeDocument/2006/relationships/hyperlink" Target="#'2019-2020 m.'!A1"/></Relationships>
</file>

<file path=xl/drawings/_rels/drawing15.xml.rels><?xml version="1.0" encoding="UTF-8" standalone="yes"?>
<Relationships xmlns="http://schemas.openxmlformats.org/package/2006/relationships"><Relationship Id="rId1" Type="http://schemas.openxmlformats.org/officeDocument/2006/relationships/hyperlink" Target="#'2019-2020 m.'!A1"/></Relationships>
</file>

<file path=xl/drawings/_rels/drawing16.xml.rels><?xml version="1.0" encoding="UTF-8" standalone="yes"?>
<Relationships xmlns="http://schemas.openxmlformats.org/package/2006/relationships"><Relationship Id="rId3" Type="http://schemas.openxmlformats.org/officeDocument/2006/relationships/hyperlink" Target="#'2019-2020 m.'!A1"/><Relationship Id="rId2" Type="http://schemas.openxmlformats.org/officeDocument/2006/relationships/image" Target="../media/image5.pn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hyperlink" Target="#'2019-2020 m.'!A1"/></Relationships>
</file>

<file path=xl/drawings/_rels/drawing5.xml.rels><?xml version="1.0" encoding="UTF-8" standalone="yes"?>
<Relationships xmlns="http://schemas.openxmlformats.org/package/2006/relationships"><Relationship Id="rId1" Type="http://schemas.openxmlformats.org/officeDocument/2006/relationships/hyperlink" Target="#'2019-2020 m.'!A1"/></Relationships>
</file>

<file path=xl/drawings/_rels/drawing6.xml.rels><?xml version="1.0" encoding="UTF-8" standalone="yes"?>
<Relationships xmlns="http://schemas.openxmlformats.org/package/2006/relationships"><Relationship Id="rId1" Type="http://schemas.openxmlformats.org/officeDocument/2006/relationships/hyperlink" Target="#'2019-2020 m.'!A1"/></Relationships>
</file>

<file path=xl/drawings/_rels/drawing7.xml.rels><?xml version="1.0" encoding="UTF-8" standalone="yes"?>
<Relationships xmlns="http://schemas.openxmlformats.org/package/2006/relationships"><Relationship Id="rId1" Type="http://schemas.openxmlformats.org/officeDocument/2006/relationships/hyperlink" Target="#'2019-2020 m.'!A1"/></Relationships>
</file>

<file path=xl/drawings/_rels/drawing8.xml.rels><?xml version="1.0" encoding="UTF-8" standalone="yes"?>
<Relationships xmlns="http://schemas.openxmlformats.org/package/2006/relationships"><Relationship Id="rId1" Type="http://schemas.openxmlformats.org/officeDocument/2006/relationships/hyperlink" Target="#'2019-2020 m.'!A1"/></Relationships>
</file>

<file path=xl/drawings/_rels/drawing9.xml.rels><?xml version="1.0" encoding="UTF-8" standalone="yes"?>
<Relationships xmlns="http://schemas.openxmlformats.org/package/2006/relationships"><Relationship Id="rId1" Type="http://schemas.openxmlformats.org/officeDocument/2006/relationships/hyperlink" Target="#'2019-2020 m.'!A1"/></Relationships>
</file>

<file path=xl/drawings/drawing1.xml><?xml version="1.0" encoding="utf-8"?>
<xdr:wsDr xmlns:xdr="http://schemas.openxmlformats.org/drawingml/2006/spreadsheetDrawing" xmlns:a="http://schemas.openxmlformats.org/drawingml/2006/main">
  <xdr:oneCellAnchor>
    <xdr:from>
      <xdr:col>4</xdr:col>
      <xdr:colOff>438150</xdr:colOff>
      <xdr:row>10</xdr:row>
      <xdr:rowOff>0</xdr:rowOff>
    </xdr:from>
    <xdr:ext cx="3771900" cy="352424"/>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486150" y="1057276"/>
          <a:ext cx="3771900" cy="3524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lt-LT" sz="1200" b="1"/>
        </a:p>
      </xdr:txBody>
    </xdr:sp>
    <xdr:clientData/>
  </xdr:oneCellAnchor>
  <xdr:oneCellAnchor>
    <xdr:from>
      <xdr:col>5</xdr:col>
      <xdr:colOff>238125</xdr:colOff>
      <xdr:row>14</xdr:row>
      <xdr:rowOff>0</xdr:rowOff>
    </xdr:from>
    <xdr:ext cx="3290260" cy="718466"/>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895725" y="1962150"/>
          <a:ext cx="3290260" cy="718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lt-LT" sz="4000"/>
        </a:p>
      </xdr:txBody>
    </xdr:sp>
    <xdr:clientData/>
  </xdr:oneCellAnchor>
  <xdr:twoCellAnchor editAs="oneCell">
    <xdr:from>
      <xdr:col>1</xdr:col>
      <xdr:colOff>0</xdr:colOff>
      <xdr:row>2</xdr:row>
      <xdr:rowOff>9524</xdr:rowOff>
    </xdr:from>
    <xdr:to>
      <xdr:col>1</xdr:col>
      <xdr:colOff>1800225</xdr:colOff>
      <xdr:row>4</xdr:row>
      <xdr:rowOff>9524</xdr:rowOff>
    </xdr:to>
    <xdr:pic>
      <xdr:nvPicPr>
        <xdr:cNvPr id="5" name="Picture 4" descr="A picture containing drawing, clock&#10;&#10;Description automatically generated">
          <a:extLst>
            <a:ext uri="{FF2B5EF4-FFF2-40B4-BE49-F238E27FC236}">
              <a16:creationId xmlns:a16="http://schemas.microsoft.com/office/drawing/2014/main" id="{3CA9FE4D-CA36-42A0-A9E7-5B2F229DA759}"/>
            </a:ext>
            <a:ext uri="{147F2762-F138-4A5C-976F-8EAC2B608ADB}">
              <a16:predDERef xmlns:a16="http://schemas.microsoft.com/office/drawing/2014/main" pre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8852" y="390524"/>
          <a:ext cx="1800225" cy="381000"/>
        </a:xfrm>
        <a:prstGeom prst="rect">
          <a:avLst/>
        </a:prstGeom>
        <a:noFill/>
        <a:ln>
          <a:noFill/>
        </a:ln>
      </xdr:spPr>
    </xdr:pic>
    <xdr:clientData/>
  </xdr:twoCellAnchor>
  <xdr:twoCellAnchor>
    <xdr:from>
      <xdr:col>1</xdr:col>
      <xdr:colOff>0</xdr:colOff>
      <xdr:row>1</xdr:row>
      <xdr:rowOff>0</xdr:rowOff>
    </xdr:from>
    <xdr:to>
      <xdr:col>1</xdr:col>
      <xdr:colOff>2295525</xdr:colOff>
      <xdr:row>1</xdr:row>
      <xdr:rowOff>390525</xdr:rowOff>
    </xdr:to>
    <xdr:pic>
      <xdr:nvPicPr>
        <xdr:cNvPr id="8" name="Paveikslėlis 2">
          <a:extLst>
            <a:ext uri="{FF2B5EF4-FFF2-40B4-BE49-F238E27FC236}">
              <a16:creationId xmlns:a16="http://schemas.microsoft.com/office/drawing/2014/main" id="{951C3514-A86E-4E92-BABB-B14F1360B0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2025" y="190500"/>
          <a:ext cx="22955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106804</xdr:colOff>
      <xdr:row>2</xdr:row>
      <xdr:rowOff>21065</xdr:rowOff>
    </xdr:to>
    <xdr:sp macro="" textlink="">
      <xdr:nvSpPr>
        <xdr:cNvPr id="2" name="Rectangle: Rounded Corners 3">
          <a:hlinkClick xmlns:r="http://schemas.openxmlformats.org/officeDocument/2006/relationships" r:id="rId1"/>
          <a:extLst>
            <a:ext uri="{FF2B5EF4-FFF2-40B4-BE49-F238E27FC236}">
              <a16:creationId xmlns:a16="http://schemas.microsoft.com/office/drawing/2014/main" id="{00000000-0008-0000-1A00-000002000000}"/>
            </a:ext>
          </a:extLst>
        </xdr:cNvPr>
        <xdr:cNvSpPr/>
      </xdr:nvSpPr>
      <xdr:spPr>
        <a:xfrm>
          <a:off x="0" y="0"/>
          <a:ext cx="1326004" cy="402065"/>
        </a:xfrm>
        <a:prstGeom prst="roundRect">
          <a:avLst/>
        </a:prstGeom>
        <a:solidFill>
          <a:schemeClr val="accent5">
            <a:lumMod val="40000"/>
            <a:lumOff val="60000"/>
          </a:schemeClr>
        </a:solidFill>
        <a:ln>
          <a:solidFill>
            <a:schemeClr val="accent5">
              <a:lumMod val="40000"/>
              <a:lumOff val="6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lt-LT" sz="1200" b="1">
              <a:solidFill>
                <a:srgbClr val="000000"/>
              </a:solidFill>
              <a:latin typeface="Calibri" panose="020F0502020204030204" pitchFamily="34" charset="0"/>
            </a:rPr>
            <a:t>GRĮŽTI</a:t>
          </a:r>
          <a:r>
            <a:rPr lang="lt-LT" sz="1200" b="1" baseline="0">
              <a:solidFill>
                <a:srgbClr val="000000"/>
              </a:solidFill>
              <a:latin typeface="Calibri" panose="020F0502020204030204" pitchFamily="34" charset="0"/>
            </a:rPr>
            <a:t> ATGAL</a:t>
          </a:r>
          <a:endParaRPr lang="en-US" sz="1200" b="1" baseline="0">
            <a:solidFill>
              <a:srgbClr val="000000"/>
            </a:solidFill>
            <a:latin typeface="Calibri" panose="020F0502020204030204" pitchFamily="34" charset="0"/>
          </a:endParaRPr>
        </a:p>
        <a:p>
          <a:pPr algn="ctr"/>
          <a:r>
            <a:rPr lang="lt-LT" sz="1200" b="1" baseline="0">
              <a:solidFill>
                <a:srgbClr val="000000"/>
              </a:solidFill>
              <a:latin typeface="Calibri" panose="020F0502020204030204" pitchFamily="34" charset="0"/>
            </a:rPr>
            <a:t> Į TURINĮ</a:t>
          </a:r>
          <a:endParaRPr lang="lt-LT" sz="1200" b="1">
            <a:solidFill>
              <a:srgbClr val="000000"/>
            </a:solidFill>
            <a:latin typeface="Calibri" panose="020F050202020403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716404</xdr:colOff>
      <xdr:row>1</xdr:row>
      <xdr:rowOff>21065</xdr:rowOff>
    </xdr:to>
    <xdr:sp macro="" textlink="">
      <xdr:nvSpPr>
        <xdr:cNvPr id="2" name="Rectangle: Rounded Corners 3">
          <a:hlinkClick xmlns:r="http://schemas.openxmlformats.org/officeDocument/2006/relationships" r:id="rId1"/>
          <a:extLst>
            <a:ext uri="{FF2B5EF4-FFF2-40B4-BE49-F238E27FC236}">
              <a16:creationId xmlns:a16="http://schemas.microsoft.com/office/drawing/2014/main" id="{00000000-0008-0000-1B00-000002000000}"/>
            </a:ext>
          </a:extLst>
        </xdr:cNvPr>
        <xdr:cNvSpPr/>
      </xdr:nvSpPr>
      <xdr:spPr>
        <a:xfrm>
          <a:off x="0" y="0"/>
          <a:ext cx="1326004" cy="402065"/>
        </a:xfrm>
        <a:prstGeom prst="roundRect">
          <a:avLst/>
        </a:prstGeom>
        <a:solidFill>
          <a:schemeClr val="accent5">
            <a:lumMod val="40000"/>
            <a:lumOff val="60000"/>
          </a:schemeClr>
        </a:solidFill>
        <a:ln>
          <a:solidFill>
            <a:schemeClr val="accent5">
              <a:lumMod val="40000"/>
              <a:lumOff val="6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lt-LT" sz="1200" b="1">
              <a:solidFill>
                <a:srgbClr val="000000"/>
              </a:solidFill>
              <a:latin typeface="Calibri" panose="020F0502020204030204" pitchFamily="34" charset="0"/>
            </a:rPr>
            <a:t>GRĮŽTI</a:t>
          </a:r>
          <a:r>
            <a:rPr lang="lt-LT" sz="1200" b="1" baseline="0">
              <a:solidFill>
                <a:srgbClr val="000000"/>
              </a:solidFill>
              <a:latin typeface="Calibri" panose="020F0502020204030204" pitchFamily="34" charset="0"/>
            </a:rPr>
            <a:t> ATGAL</a:t>
          </a:r>
          <a:endParaRPr lang="en-US" sz="1200" b="1" baseline="0">
            <a:solidFill>
              <a:srgbClr val="000000"/>
            </a:solidFill>
            <a:latin typeface="Calibri" panose="020F0502020204030204" pitchFamily="34" charset="0"/>
          </a:endParaRPr>
        </a:p>
        <a:p>
          <a:pPr algn="ctr"/>
          <a:r>
            <a:rPr lang="lt-LT" sz="1200" b="1" baseline="0">
              <a:solidFill>
                <a:srgbClr val="000000"/>
              </a:solidFill>
              <a:latin typeface="Calibri" panose="020F0502020204030204" pitchFamily="34" charset="0"/>
            </a:rPr>
            <a:t> Į TURINĮ</a:t>
          </a:r>
          <a:endParaRPr lang="lt-LT" sz="1200" b="1">
            <a:solidFill>
              <a:srgbClr val="000000"/>
            </a:solidFill>
            <a:latin typeface="Calibri" panose="020F0502020204030204" pitchFamily="34" charset="0"/>
          </a:endParaRPr>
        </a:p>
      </xdr:txBody>
    </xdr:sp>
    <xdr:clientData/>
  </xdr:twoCellAnchor>
  <xdr:twoCellAnchor>
    <xdr:from>
      <xdr:col>0</xdr:col>
      <xdr:colOff>0</xdr:colOff>
      <xdr:row>192</xdr:row>
      <xdr:rowOff>0</xdr:rowOff>
    </xdr:from>
    <xdr:to>
      <xdr:col>1</xdr:col>
      <xdr:colOff>716404</xdr:colOff>
      <xdr:row>192</xdr:row>
      <xdr:rowOff>0</xdr:rowOff>
    </xdr:to>
    <xdr:sp macro="" textlink="">
      <xdr:nvSpPr>
        <xdr:cNvPr id="3" name="Rectangle: Rounded Corners 3">
          <a:hlinkClick xmlns:r="http://schemas.openxmlformats.org/officeDocument/2006/relationships" r:id="rId1"/>
          <a:extLst>
            <a:ext uri="{FF2B5EF4-FFF2-40B4-BE49-F238E27FC236}">
              <a16:creationId xmlns:a16="http://schemas.microsoft.com/office/drawing/2014/main" id="{00000000-0008-0000-1B00-000003000000}"/>
            </a:ext>
          </a:extLst>
        </xdr:cNvPr>
        <xdr:cNvSpPr/>
      </xdr:nvSpPr>
      <xdr:spPr>
        <a:xfrm>
          <a:off x="0" y="0"/>
          <a:ext cx="1326004" cy="402065"/>
        </a:xfrm>
        <a:prstGeom prst="roundRect">
          <a:avLst/>
        </a:prstGeom>
        <a:solidFill>
          <a:schemeClr val="accent5">
            <a:lumMod val="40000"/>
            <a:lumOff val="60000"/>
          </a:schemeClr>
        </a:solidFill>
        <a:ln>
          <a:solidFill>
            <a:schemeClr val="accent5">
              <a:lumMod val="40000"/>
              <a:lumOff val="6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lt-LT" sz="1200" b="1">
              <a:solidFill>
                <a:srgbClr val="000000"/>
              </a:solidFill>
              <a:latin typeface="Calibri" panose="020F0502020204030204" pitchFamily="34" charset="0"/>
            </a:rPr>
            <a:t>GRĮŽTI</a:t>
          </a:r>
          <a:r>
            <a:rPr lang="lt-LT" sz="1200" b="1" baseline="0">
              <a:solidFill>
                <a:srgbClr val="000000"/>
              </a:solidFill>
              <a:latin typeface="Calibri" panose="020F0502020204030204" pitchFamily="34" charset="0"/>
            </a:rPr>
            <a:t> ATGAL</a:t>
          </a:r>
          <a:endParaRPr lang="en-US" sz="1200" b="1" baseline="0">
            <a:solidFill>
              <a:srgbClr val="000000"/>
            </a:solidFill>
            <a:latin typeface="Calibri" panose="020F0502020204030204" pitchFamily="34" charset="0"/>
          </a:endParaRPr>
        </a:p>
        <a:p>
          <a:pPr algn="ctr"/>
          <a:r>
            <a:rPr lang="lt-LT" sz="1200" b="1" baseline="0">
              <a:solidFill>
                <a:srgbClr val="000000"/>
              </a:solidFill>
              <a:latin typeface="Calibri" panose="020F0502020204030204" pitchFamily="34" charset="0"/>
            </a:rPr>
            <a:t> Į TURINĮ</a:t>
          </a:r>
          <a:endParaRPr lang="lt-LT" sz="1200" b="1">
            <a:solidFill>
              <a:srgbClr val="000000"/>
            </a:solidFill>
            <a:latin typeface="Calibri" panose="020F0502020204030204" pitchFamily="34" charset="0"/>
          </a:endParaRPr>
        </a:p>
      </xdr:txBody>
    </xdr:sp>
    <xdr:clientData/>
  </xdr:twoCellAnchor>
  <xdr:twoCellAnchor>
    <xdr:from>
      <xdr:col>0</xdr:col>
      <xdr:colOff>0</xdr:colOff>
      <xdr:row>194</xdr:row>
      <xdr:rowOff>0</xdr:rowOff>
    </xdr:from>
    <xdr:to>
      <xdr:col>1</xdr:col>
      <xdr:colOff>716404</xdr:colOff>
      <xdr:row>195</xdr:row>
      <xdr:rowOff>21065</xdr:rowOff>
    </xdr:to>
    <xdr:sp macro="" textlink="">
      <xdr:nvSpPr>
        <xdr:cNvPr id="4" name="Rectangle: Rounded Corners 3">
          <a:hlinkClick xmlns:r="http://schemas.openxmlformats.org/officeDocument/2006/relationships" r:id="rId1"/>
          <a:extLst>
            <a:ext uri="{FF2B5EF4-FFF2-40B4-BE49-F238E27FC236}">
              <a16:creationId xmlns:a16="http://schemas.microsoft.com/office/drawing/2014/main" id="{D61A10D0-10A5-4A2E-8869-D11AE9ACF8AC}"/>
            </a:ext>
          </a:extLst>
        </xdr:cNvPr>
        <xdr:cNvSpPr/>
      </xdr:nvSpPr>
      <xdr:spPr>
        <a:xfrm>
          <a:off x="0" y="0"/>
          <a:ext cx="1326004" cy="203945"/>
        </a:xfrm>
        <a:prstGeom prst="roundRect">
          <a:avLst/>
        </a:prstGeom>
        <a:solidFill>
          <a:schemeClr val="accent5">
            <a:lumMod val="40000"/>
            <a:lumOff val="60000"/>
          </a:schemeClr>
        </a:solidFill>
        <a:ln>
          <a:solidFill>
            <a:schemeClr val="accent5">
              <a:lumMod val="40000"/>
              <a:lumOff val="6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lt-LT" sz="1200" b="1">
              <a:solidFill>
                <a:srgbClr val="000000"/>
              </a:solidFill>
              <a:latin typeface="Calibri" panose="020F0502020204030204" pitchFamily="34" charset="0"/>
            </a:rPr>
            <a:t>GRĮŽTI</a:t>
          </a:r>
          <a:r>
            <a:rPr lang="lt-LT" sz="1200" b="1" baseline="0">
              <a:solidFill>
                <a:srgbClr val="000000"/>
              </a:solidFill>
              <a:latin typeface="Calibri" panose="020F0502020204030204" pitchFamily="34" charset="0"/>
            </a:rPr>
            <a:t> ATGAL</a:t>
          </a:r>
          <a:endParaRPr lang="en-US" sz="1200" b="1" baseline="0">
            <a:solidFill>
              <a:srgbClr val="000000"/>
            </a:solidFill>
            <a:latin typeface="Calibri" panose="020F0502020204030204" pitchFamily="34" charset="0"/>
          </a:endParaRPr>
        </a:p>
        <a:p>
          <a:pPr algn="ctr"/>
          <a:r>
            <a:rPr lang="lt-LT" sz="1200" b="1" baseline="0">
              <a:solidFill>
                <a:srgbClr val="000000"/>
              </a:solidFill>
              <a:latin typeface="Calibri" panose="020F0502020204030204" pitchFamily="34" charset="0"/>
            </a:rPr>
            <a:t> Į TURINĮ</a:t>
          </a:r>
          <a:endParaRPr lang="lt-LT" sz="1200" b="1">
            <a:solidFill>
              <a:srgbClr val="000000"/>
            </a:solidFill>
            <a:latin typeface="Calibri" panose="020F0502020204030204" pitchFamily="34" charset="0"/>
          </a:endParaRPr>
        </a:p>
      </xdr:txBody>
    </xdr:sp>
    <xdr:clientData/>
  </xdr:twoCellAnchor>
  <xdr:twoCellAnchor>
    <xdr:from>
      <xdr:col>0</xdr:col>
      <xdr:colOff>0</xdr:colOff>
      <xdr:row>386</xdr:row>
      <xdr:rowOff>0</xdr:rowOff>
    </xdr:from>
    <xdr:to>
      <xdr:col>1</xdr:col>
      <xdr:colOff>716404</xdr:colOff>
      <xdr:row>386</xdr:row>
      <xdr:rowOff>0</xdr:rowOff>
    </xdr:to>
    <xdr:sp macro="" textlink="">
      <xdr:nvSpPr>
        <xdr:cNvPr id="5" name="Rectangle: Rounded Corners 3">
          <a:hlinkClick xmlns:r="http://schemas.openxmlformats.org/officeDocument/2006/relationships" r:id="rId1"/>
          <a:extLst>
            <a:ext uri="{FF2B5EF4-FFF2-40B4-BE49-F238E27FC236}">
              <a16:creationId xmlns:a16="http://schemas.microsoft.com/office/drawing/2014/main" id="{E5C210FD-5548-4BC7-A078-B535304BE7A4}"/>
            </a:ext>
          </a:extLst>
        </xdr:cNvPr>
        <xdr:cNvSpPr/>
      </xdr:nvSpPr>
      <xdr:spPr>
        <a:xfrm>
          <a:off x="0" y="35920680"/>
          <a:ext cx="1326004" cy="0"/>
        </a:xfrm>
        <a:prstGeom prst="roundRect">
          <a:avLst/>
        </a:prstGeom>
        <a:solidFill>
          <a:schemeClr val="accent5">
            <a:lumMod val="40000"/>
            <a:lumOff val="60000"/>
          </a:schemeClr>
        </a:solidFill>
        <a:ln>
          <a:solidFill>
            <a:schemeClr val="accent5">
              <a:lumMod val="40000"/>
              <a:lumOff val="6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lt-LT" sz="1200" b="1">
              <a:solidFill>
                <a:srgbClr val="000000"/>
              </a:solidFill>
              <a:latin typeface="Calibri" panose="020F0502020204030204" pitchFamily="34" charset="0"/>
            </a:rPr>
            <a:t>GRĮŽTI</a:t>
          </a:r>
          <a:r>
            <a:rPr lang="lt-LT" sz="1200" b="1" baseline="0">
              <a:solidFill>
                <a:srgbClr val="000000"/>
              </a:solidFill>
              <a:latin typeface="Calibri" panose="020F0502020204030204" pitchFamily="34" charset="0"/>
            </a:rPr>
            <a:t> ATGAL</a:t>
          </a:r>
          <a:endParaRPr lang="en-US" sz="1200" b="1" baseline="0">
            <a:solidFill>
              <a:srgbClr val="000000"/>
            </a:solidFill>
            <a:latin typeface="Calibri" panose="020F0502020204030204" pitchFamily="34" charset="0"/>
          </a:endParaRPr>
        </a:p>
        <a:p>
          <a:pPr algn="ctr"/>
          <a:r>
            <a:rPr lang="lt-LT" sz="1200" b="1" baseline="0">
              <a:solidFill>
                <a:srgbClr val="000000"/>
              </a:solidFill>
              <a:latin typeface="Calibri" panose="020F0502020204030204" pitchFamily="34" charset="0"/>
            </a:rPr>
            <a:t> Į TURINĮ</a:t>
          </a:r>
          <a:endParaRPr lang="lt-LT" sz="1200" b="1">
            <a:solidFill>
              <a:srgbClr val="000000"/>
            </a:solidFill>
            <a:latin typeface="Calibri" panose="020F0502020204030204" pitchFamily="34" charset="0"/>
          </a:endParaRPr>
        </a:p>
      </xdr:txBody>
    </xdr:sp>
    <xdr:clientData/>
  </xdr:twoCellAnchor>
  <xdr:twoCellAnchor>
    <xdr:from>
      <xdr:col>0</xdr:col>
      <xdr:colOff>0</xdr:colOff>
      <xdr:row>388</xdr:row>
      <xdr:rowOff>0</xdr:rowOff>
    </xdr:from>
    <xdr:to>
      <xdr:col>1</xdr:col>
      <xdr:colOff>716404</xdr:colOff>
      <xdr:row>388</xdr:row>
      <xdr:rowOff>0</xdr:rowOff>
    </xdr:to>
    <xdr:sp macro="" textlink="">
      <xdr:nvSpPr>
        <xdr:cNvPr id="6" name="Rectangle: Rounded Corners 3">
          <a:hlinkClick xmlns:r="http://schemas.openxmlformats.org/officeDocument/2006/relationships" r:id="rId1"/>
          <a:extLst>
            <a:ext uri="{FF2B5EF4-FFF2-40B4-BE49-F238E27FC236}">
              <a16:creationId xmlns:a16="http://schemas.microsoft.com/office/drawing/2014/main" id="{35F900D4-809F-465F-AE6D-51C705AEA97F}"/>
            </a:ext>
          </a:extLst>
        </xdr:cNvPr>
        <xdr:cNvSpPr/>
      </xdr:nvSpPr>
      <xdr:spPr>
        <a:xfrm>
          <a:off x="0" y="72062340"/>
          <a:ext cx="1326004" cy="0"/>
        </a:xfrm>
        <a:prstGeom prst="roundRect">
          <a:avLst/>
        </a:prstGeom>
        <a:solidFill>
          <a:schemeClr val="accent5">
            <a:lumMod val="40000"/>
            <a:lumOff val="60000"/>
          </a:schemeClr>
        </a:solidFill>
        <a:ln>
          <a:solidFill>
            <a:schemeClr val="accent5">
              <a:lumMod val="40000"/>
              <a:lumOff val="6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lt-LT" sz="1200" b="1">
              <a:solidFill>
                <a:srgbClr val="000000"/>
              </a:solidFill>
              <a:latin typeface="Calibri" panose="020F0502020204030204" pitchFamily="34" charset="0"/>
            </a:rPr>
            <a:t>GRĮŽTI</a:t>
          </a:r>
          <a:r>
            <a:rPr lang="lt-LT" sz="1200" b="1" baseline="0">
              <a:solidFill>
                <a:srgbClr val="000000"/>
              </a:solidFill>
              <a:latin typeface="Calibri" panose="020F0502020204030204" pitchFamily="34" charset="0"/>
            </a:rPr>
            <a:t> ATGAL</a:t>
          </a:r>
          <a:endParaRPr lang="en-US" sz="1200" b="1" baseline="0">
            <a:solidFill>
              <a:srgbClr val="000000"/>
            </a:solidFill>
            <a:latin typeface="Calibri" panose="020F0502020204030204" pitchFamily="34" charset="0"/>
          </a:endParaRPr>
        </a:p>
        <a:p>
          <a:pPr algn="ctr"/>
          <a:r>
            <a:rPr lang="lt-LT" sz="1200" b="1" baseline="0">
              <a:solidFill>
                <a:srgbClr val="000000"/>
              </a:solidFill>
              <a:latin typeface="Calibri" panose="020F0502020204030204" pitchFamily="34" charset="0"/>
            </a:rPr>
            <a:t> Į TURINĮ</a:t>
          </a:r>
          <a:endParaRPr lang="lt-LT" sz="1200" b="1">
            <a:solidFill>
              <a:srgbClr val="000000"/>
            </a:solidFill>
            <a:latin typeface="Calibri" panose="020F0502020204030204" pitchFamily="34" charset="0"/>
          </a:endParaRPr>
        </a:p>
      </xdr:txBody>
    </xdr:sp>
    <xdr:clientData/>
  </xdr:twoCellAnchor>
  <xdr:twoCellAnchor>
    <xdr:from>
      <xdr:col>0</xdr:col>
      <xdr:colOff>0</xdr:colOff>
      <xdr:row>388</xdr:row>
      <xdr:rowOff>0</xdr:rowOff>
    </xdr:from>
    <xdr:to>
      <xdr:col>1</xdr:col>
      <xdr:colOff>716404</xdr:colOff>
      <xdr:row>388</xdr:row>
      <xdr:rowOff>21065</xdr:rowOff>
    </xdr:to>
    <xdr:sp macro="" textlink="">
      <xdr:nvSpPr>
        <xdr:cNvPr id="7" name="Rectangle: Rounded Corners 6">
          <a:hlinkClick xmlns:r="http://schemas.openxmlformats.org/officeDocument/2006/relationships" r:id="rId1"/>
          <a:extLst>
            <a:ext uri="{FF2B5EF4-FFF2-40B4-BE49-F238E27FC236}">
              <a16:creationId xmlns:a16="http://schemas.microsoft.com/office/drawing/2014/main" id="{ABACA70B-5D47-474D-BE17-2C27BCAFADC4}"/>
            </a:ext>
          </a:extLst>
        </xdr:cNvPr>
        <xdr:cNvSpPr/>
      </xdr:nvSpPr>
      <xdr:spPr>
        <a:xfrm>
          <a:off x="0" y="36286440"/>
          <a:ext cx="1326004" cy="203945"/>
        </a:xfrm>
        <a:prstGeom prst="roundRect">
          <a:avLst/>
        </a:prstGeom>
        <a:solidFill>
          <a:schemeClr val="accent5">
            <a:lumMod val="40000"/>
            <a:lumOff val="60000"/>
          </a:schemeClr>
        </a:solidFill>
        <a:ln>
          <a:solidFill>
            <a:schemeClr val="accent5">
              <a:lumMod val="40000"/>
              <a:lumOff val="6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lt-LT" sz="1200" b="1">
              <a:solidFill>
                <a:srgbClr val="000000"/>
              </a:solidFill>
              <a:latin typeface="Calibri" panose="020F0502020204030204" pitchFamily="34" charset="0"/>
            </a:rPr>
            <a:t>GRĮŽTI</a:t>
          </a:r>
          <a:r>
            <a:rPr lang="lt-LT" sz="1200" b="1" baseline="0">
              <a:solidFill>
                <a:srgbClr val="000000"/>
              </a:solidFill>
              <a:latin typeface="Calibri" panose="020F0502020204030204" pitchFamily="34" charset="0"/>
            </a:rPr>
            <a:t> ATGAL</a:t>
          </a:r>
          <a:endParaRPr lang="en-US" sz="1200" b="1" baseline="0">
            <a:solidFill>
              <a:srgbClr val="000000"/>
            </a:solidFill>
            <a:latin typeface="Calibri" panose="020F0502020204030204" pitchFamily="34" charset="0"/>
          </a:endParaRPr>
        </a:p>
        <a:p>
          <a:pPr algn="ctr"/>
          <a:r>
            <a:rPr lang="lt-LT" sz="1200" b="1" baseline="0">
              <a:solidFill>
                <a:srgbClr val="000000"/>
              </a:solidFill>
              <a:latin typeface="Calibri" panose="020F0502020204030204" pitchFamily="34" charset="0"/>
            </a:rPr>
            <a:t> Į TURINĮ</a:t>
          </a:r>
          <a:endParaRPr lang="lt-LT" sz="1200" b="1">
            <a:solidFill>
              <a:srgbClr val="000000"/>
            </a:solidFill>
            <a:latin typeface="Calibri" panose="020F0502020204030204" pitchFamily="34" charset="0"/>
          </a:endParaRPr>
        </a:p>
      </xdr:txBody>
    </xdr:sp>
    <xdr:clientData/>
  </xdr:twoCellAnchor>
  <xdr:twoCellAnchor>
    <xdr:from>
      <xdr:col>0</xdr:col>
      <xdr:colOff>0</xdr:colOff>
      <xdr:row>577</xdr:row>
      <xdr:rowOff>0</xdr:rowOff>
    </xdr:from>
    <xdr:to>
      <xdr:col>1</xdr:col>
      <xdr:colOff>716404</xdr:colOff>
      <xdr:row>577</xdr:row>
      <xdr:rowOff>0</xdr:rowOff>
    </xdr:to>
    <xdr:sp macro="" textlink="">
      <xdr:nvSpPr>
        <xdr:cNvPr id="8" name="Rectangle: Rounded Corners 3">
          <a:hlinkClick xmlns:r="http://schemas.openxmlformats.org/officeDocument/2006/relationships" r:id="rId1"/>
          <a:extLst>
            <a:ext uri="{FF2B5EF4-FFF2-40B4-BE49-F238E27FC236}">
              <a16:creationId xmlns:a16="http://schemas.microsoft.com/office/drawing/2014/main" id="{A23826BC-2C80-418F-AF2D-0F0EBE085988}"/>
            </a:ext>
          </a:extLst>
        </xdr:cNvPr>
        <xdr:cNvSpPr/>
      </xdr:nvSpPr>
      <xdr:spPr>
        <a:xfrm>
          <a:off x="0" y="72428100"/>
          <a:ext cx="1326004" cy="0"/>
        </a:xfrm>
        <a:prstGeom prst="roundRect">
          <a:avLst/>
        </a:prstGeom>
        <a:solidFill>
          <a:schemeClr val="accent5">
            <a:lumMod val="40000"/>
            <a:lumOff val="60000"/>
          </a:schemeClr>
        </a:solidFill>
        <a:ln>
          <a:solidFill>
            <a:schemeClr val="accent5">
              <a:lumMod val="40000"/>
              <a:lumOff val="6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lt-LT" sz="1200" b="1">
              <a:solidFill>
                <a:srgbClr val="000000"/>
              </a:solidFill>
              <a:latin typeface="Calibri" panose="020F0502020204030204" pitchFamily="34" charset="0"/>
            </a:rPr>
            <a:t>GRĮŽTI</a:t>
          </a:r>
          <a:r>
            <a:rPr lang="lt-LT" sz="1200" b="1" baseline="0">
              <a:solidFill>
                <a:srgbClr val="000000"/>
              </a:solidFill>
              <a:latin typeface="Calibri" panose="020F0502020204030204" pitchFamily="34" charset="0"/>
            </a:rPr>
            <a:t> ATGAL</a:t>
          </a:r>
          <a:endParaRPr lang="en-US" sz="1200" b="1" baseline="0">
            <a:solidFill>
              <a:srgbClr val="000000"/>
            </a:solidFill>
            <a:latin typeface="Calibri" panose="020F0502020204030204" pitchFamily="34" charset="0"/>
          </a:endParaRPr>
        </a:p>
        <a:p>
          <a:pPr algn="ctr"/>
          <a:r>
            <a:rPr lang="lt-LT" sz="1200" b="1" baseline="0">
              <a:solidFill>
                <a:srgbClr val="000000"/>
              </a:solidFill>
              <a:latin typeface="Calibri" panose="020F0502020204030204" pitchFamily="34" charset="0"/>
            </a:rPr>
            <a:t> Į TURINĮ</a:t>
          </a:r>
          <a:endParaRPr lang="lt-LT" sz="1200" b="1">
            <a:solidFill>
              <a:srgbClr val="000000"/>
            </a:solidFill>
            <a:latin typeface="Calibri" panose="020F0502020204030204" pitchFamily="34" charset="0"/>
          </a:endParaRPr>
        </a:p>
      </xdr:txBody>
    </xdr:sp>
    <xdr:clientData/>
  </xdr:twoCellAnchor>
  <xdr:twoCellAnchor>
    <xdr:from>
      <xdr:col>0</xdr:col>
      <xdr:colOff>0</xdr:colOff>
      <xdr:row>577</xdr:row>
      <xdr:rowOff>0</xdr:rowOff>
    </xdr:from>
    <xdr:to>
      <xdr:col>1</xdr:col>
      <xdr:colOff>716404</xdr:colOff>
      <xdr:row>577</xdr:row>
      <xdr:rowOff>21065</xdr:rowOff>
    </xdr:to>
    <xdr:sp macro="" textlink="">
      <xdr:nvSpPr>
        <xdr:cNvPr id="9" name="Rectangle: Rounded Corners 8">
          <a:hlinkClick xmlns:r="http://schemas.openxmlformats.org/officeDocument/2006/relationships" r:id="rId1"/>
          <a:extLst>
            <a:ext uri="{FF2B5EF4-FFF2-40B4-BE49-F238E27FC236}">
              <a16:creationId xmlns:a16="http://schemas.microsoft.com/office/drawing/2014/main" id="{2117F97A-9F46-4A93-86CA-343EB9BA5D9F}"/>
            </a:ext>
          </a:extLst>
        </xdr:cNvPr>
        <xdr:cNvSpPr/>
      </xdr:nvSpPr>
      <xdr:spPr>
        <a:xfrm>
          <a:off x="0" y="72428100"/>
          <a:ext cx="1326004" cy="21065"/>
        </a:xfrm>
        <a:prstGeom prst="roundRect">
          <a:avLst/>
        </a:prstGeom>
        <a:solidFill>
          <a:schemeClr val="accent5">
            <a:lumMod val="40000"/>
            <a:lumOff val="60000"/>
          </a:schemeClr>
        </a:solidFill>
        <a:ln>
          <a:solidFill>
            <a:schemeClr val="accent5">
              <a:lumMod val="40000"/>
              <a:lumOff val="6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lt-LT" sz="1200" b="1">
              <a:solidFill>
                <a:srgbClr val="000000"/>
              </a:solidFill>
              <a:latin typeface="Calibri" panose="020F0502020204030204" pitchFamily="34" charset="0"/>
            </a:rPr>
            <a:t>GRĮŽTI</a:t>
          </a:r>
          <a:r>
            <a:rPr lang="lt-LT" sz="1200" b="1" baseline="0">
              <a:solidFill>
                <a:srgbClr val="000000"/>
              </a:solidFill>
              <a:latin typeface="Calibri" panose="020F0502020204030204" pitchFamily="34" charset="0"/>
            </a:rPr>
            <a:t> ATGAL</a:t>
          </a:r>
          <a:endParaRPr lang="en-US" sz="1200" b="1" baseline="0">
            <a:solidFill>
              <a:srgbClr val="000000"/>
            </a:solidFill>
            <a:latin typeface="Calibri" panose="020F0502020204030204" pitchFamily="34" charset="0"/>
          </a:endParaRPr>
        </a:p>
        <a:p>
          <a:pPr algn="ctr"/>
          <a:r>
            <a:rPr lang="lt-LT" sz="1200" b="1" baseline="0">
              <a:solidFill>
                <a:srgbClr val="000000"/>
              </a:solidFill>
              <a:latin typeface="Calibri" panose="020F0502020204030204" pitchFamily="34" charset="0"/>
            </a:rPr>
            <a:t> Į TURINĮ</a:t>
          </a:r>
          <a:endParaRPr lang="lt-LT" sz="1200" b="1">
            <a:solidFill>
              <a:srgbClr val="000000"/>
            </a:solidFill>
            <a:latin typeface="Calibri" panose="020F0502020204030204" pitchFamily="34"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106804</xdr:colOff>
      <xdr:row>2</xdr:row>
      <xdr:rowOff>21065</xdr:rowOff>
    </xdr:to>
    <xdr:sp macro="" textlink="">
      <xdr:nvSpPr>
        <xdr:cNvPr id="2" name="Rectangle: Rounded Corners 3">
          <a:hlinkClick xmlns:r="http://schemas.openxmlformats.org/officeDocument/2006/relationships" r:id="rId1"/>
          <a:extLst>
            <a:ext uri="{FF2B5EF4-FFF2-40B4-BE49-F238E27FC236}">
              <a16:creationId xmlns:a16="http://schemas.microsoft.com/office/drawing/2014/main" id="{00000000-0008-0000-1C00-000002000000}"/>
            </a:ext>
          </a:extLst>
        </xdr:cNvPr>
        <xdr:cNvSpPr/>
      </xdr:nvSpPr>
      <xdr:spPr>
        <a:xfrm>
          <a:off x="0" y="0"/>
          <a:ext cx="1326004" cy="402065"/>
        </a:xfrm>
        <a:prstGeom prst="roundRect">
          <a:avLst/>
        </a:prstGeom>
        <a:solidFill>
          <a:schemeClr val="accent5">
            <a:lumMod val="40000"/>
            <a:lumOff val="60000"/>
          </a:schemeClr>
        </a:solidFill>
        <a:ln>
          <a:solidFill>
            <a:schemeClr val="accent5">
              <a:lumMod val="40000"/>
              <a:lumOff val="6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lt-LT" sz="1200" b="1">
              <a:solidFill>
                <a:srgbClr val="000000"/>
              </a:solidFill>
              <a:latin typeface="Calibri" panose="020F0502020204030204" pitchFamily="34" charset="0"/>
            </a:rPr>
            <a:t>GRĮŽTI</a:t>
          </a:r>
          <a:r>
            <a:rPr lang="lt-LT" sz="1200" b="1" baseline="0">
              <a:solidFill>
                <a:srgbClr val="000000"/>
              </a:solidFill>
              <a:latin typeface="Calibri" panose="020F0502020204030204" pitchFamily="34" charset="0"/>
            </a:rPr>
            <a:t> ATGAL</a:t>
          </a:r>
          <a:endParaRPr lang="en-US" sz="1200" b="1" baseline="0">
            <a:solidFill>
              <a:srgbClr val="000000"/>
            </a:solidFill>
            <a:latin typeface="Calibri" panose="020F0502020204030204" pitchFamily="34" charset="0"/>
          </a:endParaRPr>
        </a:p>
        <a:p>
          <a:pPr algn="ctr"/>
          <a:r>
            <a:rPr lang="lt-LT" sz="1200" b="1" baseline="0">
              <a:solidFill>
                <a:srgbClr val="000000"/>
              </a:solidFill>
              <a:latin typeface="Calibri" panose="020F0502020204030204" pitchFamily="34" charset="0"/>
            </a:rPr>
            <a:t> Į TURINĮ</a:t>
          </a:r>
          <a:endParaRPr lang="lt-LT" sz="1200" b="1">
            <a:solidFill>
              <a:srgbClr val="000000"/>
            </a:solidFill>
            <a:latin typeface="Calibri" panose="020F050202020403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716404</xdr:colOff>
      <xdr:row>1</xdr:row>
      <xdr:rowOff>21065</xdr:rowOff>
    </xdr:to>
    <xdr:sp macro="" textlink="">
      <xdr:nvSpPr>
        <xdr:cNvPr id="2" name="Rectangle: Rounded Corners 3">
          <a:hlinkClick xmlns:r="http://schemas.openxmlformats.org/officeDocument/2006/relationships" r:id="rId1"/>
          <a:extLst>
            <a:ext uri="{FF2B5EF4-FFF2-40B4-BE49-F238E27FC236}">
              <a16:creationId xmlns:a16="http://schemas.microsoft.com/office/drawing/2014/main" id="{00000000-0008-0000-1D00-000002000000}"/>
            </a:ext>
          </a:extLst>
        </xdr:cNvPr>
        <xdr:cNvSpPr/>
      </xdr:nvSpPr>
      <xdr:spPr>
        <a:xfrm>
          <a:off x="0" y="0"/>
          <a:ext cx="1326004" cy="402065"/>
        </a:xfrm>
        <a:prstGeom prst="roundRect">
          <a:avLst/>
        </a:prstGeom>
        <a:solidFill>
          <a:schemeClr val="accent5">
            <a:lumMod val="40000"/>
            <a:lumOff val="60000"/>
          </a:schemeClr>
        </a:solidFill>
        <a:ln>
          <a:solidFill>
            <a:schemeClr val="accent5">
              <a:lumMod val="40000"/>
              <a:lumOff val="6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lt-LT" sz="1200" b="1">
              <a:solidFill>
                <a:srgbClr val="000000"/>
              </a:solidFill>
              <a:latin typeface="Calibri" panose="020F0502020204030204" pitchFamily="34" charset="0"/>
            </a:rPr>
            <a:t>GRĮŽTI</a:t>
          </a:r>
          <a:r>
            <a:rPr lang="lt-LT" sz="1200" b="1" baseline="0">
              <a:solidFill>
                <a:srgbClr val="000000"/>
              </a:solidFill>
              <a:latin typeface="Calibri" panose="020F0502020204030204" pitchFamily="34" charset="0"/>
            </a:rPr>
            <a:t> ATGAL</a:t>
          </a:r>
          <a:endParaRPr lang="en-US" sz="1200" b="1" baseline="0">
            <a:solidFill>
              <a:srgbClr val="000000"/>
            </a:solidFill>
            <a:latin typeface="Calibri" panose="020F0502020204030204" pitchFamily="34" charset="0"/>
          </a:endParaRPr>
        </a:p>
        <a:p>
          <a:pPr algn="ctr"/>
          <a:r>
            <a:rPr lang="lt-LT" sz="1200" b="1" baseline="0">
              <a:solidFill>
                <a:srgbClr val="000000"/>
              </a:solidFill>
              <a:latin typeface="Calibri" panose="020F0502020204030204" pitchFamily="34" charset="0"/>
            </a:rPr>
            <a:t> Į TURINĮ</a:t>
          </a:r>
          <a:endParaRPr lang="lt-LT" sz="1200" b="1">
            <a:solidFill>
              <a:srgbClr val="000000"/>
            </a:solidFill>
            <a:latin typeface="Calibri" panose="020F0502020204030204" pitchFamily="34" charset="0"/>
          </a:endParaRPr>
        </a:p>
      </xdr:txBody>
    </xdr:sp>
    <xdr:clientData/>
  </xdr:twoCellAnchor>
  <xdr:twoCellAnchor>
    <xdr:from>
      <xdr:col>0</xdr:col>
      <xdr:colOff>0</xdr:colOff>
      <xdr:row>158</xdr:row>
      <xdr:rowOff>0</xdr:rowOff>
    </xdr:from>
    <xdr:to>
      <xdr:col>1</xdr:col>
      <xdr:colOff>716404</xdr:colOff>
      <xdr:row>158</xdr:row>
      <xdr:rowOff>0</xdr:rowOff>
    </xdr:to>
    <xdr:sp macro="" textlink="">
      <xdr:nvSpPr>
        <xdr:cNvPr id="3" name="Rectangle: Rounded Corners 3">
          <a:hlinkClick xmlns:r="http://schemas.openxmlformats.org/officeDocument/2006/relationships" r:id="rId1"/>
          <a:extLst>
            <a:ext uri="{FF2B5EF4-FFF2-40B4-BE49-F238E27FC236}">
              <a16:creationId xmlns:a16="http://schemas.microsoft.com/office/drawing/2014/main" id="{00000000-0008-0000-1D00-000003000000}"/>
            </a:ext>
          </a:extLst>
        </xdr:cNvPr>
        <xdr:cNvSpPr/>
      </xdr:nvSpPr>
      <xdr:spPr>
        <a:xfrm>
          <a:off x="0" y="0"/>
          <a:ext cx="1326004" cy="402065"/>
        </a:xfrm>
        <a:prstGeom prst="roundRect">
          <a:avLst/>
        </a:prstGeom>
        <a:solidFill>
          <a:schemeClr val="accent5">
            <a:lumMod val="40000"/>
            <a:lumOff val="60000"/>
          </a:schemeClr>
        </a:solidFill>
        <a:ln>
          <a:solidFill>
            <a:schemeClr val="accent5">
              <a:lumMod val="40000"/>
              <a:lumOff val="6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lt-LT" sz="1200" b="1">
              <a:solidFill>
                <a:srgbClr val="000000"/>
              </a:solidFill>
              <a:latin typeface="Calibri" panose="020F0502020204030204" pitchFamily="34" charset="0"/>
            </a:rPr>
            <a:t>GRĮŽTI</a:t>
          </a:r>
          <a:r>
            <a:rPr lang="lt-LT" sz="1200" b="1" baseline="0">
              <a:solidFill>
                <a:srgbClr val="000000"/>
              </a:solidFill>
              <a:latin typeface="Calibri" panose="020F0502020204030204" pitchFamily="34" charset="0"/>
            </a:rPr>
            <a:t> ATGAL</a:t>
          </a:r>
          <a:endParaRPr lang="en-US" sz="1200" b="1" baseline="0">
            <a:solidFill>
              <a:srgbClr val="000000"/>
            </a:solidFill>
            <a:latin typeface="Calibri" panose="020F0502020204030204" pitchFamily="34" charset="0"/>
          </a:endParaRPr>
        </a:p>
        <a:p>
          <a:pPr algn="ctr"/>
          <a:r>
            <a:rPr lang="lt-LT" sz="1200" b="1" baseline="0">
              <a:solidFill>
                <a:srgbClr val="000000"/>
              </a:solidFill>
              <a:latin typeface="Calibri" panose="020F0502020204030204" pitchFamily="34" charset="0"/>
            </a:rPr>
            <a:t> Į TURINĮ</a:t>
          </a:r>
          <a:endParaRPr lang="lt-LT" sz="1200" b="1">
            <a:solidFill>
              <a:srgbClr val="000000"/>
            </a:solidFill>
            <a:latin typeface="Calibri" panose="020F0502020204030204" pitchFamily="34" charset="0"/>
          </a:endParaRPr>
        </a:p>
      </xdr:txBody>
    </xdr:sp>
    <xdr:clientData/>
  </xdr:twoCellAnchor>
  <xdr:twoCellAnchor>
    <xdr:from>
      <xdr:col>0</xdr:col>
      <xdr:colOff>0</xdr:colOff>
      <xdr:row>160</xdr:row>
      <xdr:rowOff>0</xdr:rowOff>
    </xdr:from>
    <xdr:to>
      <xdr:col>1</xdr:col>
      <xdr:colOff>716404</xdr:colOff>
      <xdr:row>161</xdr:row>
      <xdr:rowOff>21065</xdr:rowOff>
    </xdr:to>
    <xdr:sp macro="" textlink="">
      <xdr:nvSpPr>
        <xdr:cNvPr id="4" name="Rectangle: Rounded Corners 3">
          <a:hlinkClick xmlns:r="http://schemas.openxmlformats.org/officeDocument/2006/relationships" r:id="rId1"/>
          <a:extLst>
            <a:ext uri="{FF2B5EF4-FFF2-40B4-BE49-F238E27FC236}">
              <a16:creationId xmlns:a16="http://schemas.microsoft.com/office/drawing/2014/main" id="{7C829DF9-CDE6-43EB-B1C3-41969E34AFDA}"/>
            </a:ext>
          </a:extLst>
        </xdr:cNvPr>
        <xdr:cNvSpPr/>
      </xdr:nvSpPr>
      <xdr:spPr>
        <a:xfrm>
          <a:off x="0" y="0"/>
          <a:ext cx="1326004" cy="203945"/>
        </a:xfrm>
        <a:prstGeom prst="roundRect">
          <a:avLst/>
        </a:prstGeom>
        <a:solidFill>
          <a:schemeClr val="accent5">
            <a:lumMod val="40000"/>
            <a:lumOff val="60000"/>
          </a:schemeClr>
        </a:solidFill>
        <a:ln>
          <a:solidFill>
            <a:schemeClr val="accent5">
              <a:lumMod val="40000"/>
              <a:lumOff val="6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lt-LT" sz="1200" b="1">
              <a:solidFill>
                <a:srgbClr val="000000"/>
              </a:solidFill>
              <a:latin typeface="Calibri" panose="020F0502020204030204" pitchFamily="34" charset="0"/>
            </a:rPr>
            <a:t>GRĮŽTI</a:t>
          </a:r>
          <a:r>
            <a:rPr lang="lt-LT" sz="1200" b="1" baseline="0">
              <a:solidFill>
                <a:srgbClr val="000000"/>
              </a:solidFill>
              <a:latin typeface="Calibri" panose="020F0502020204030204" pitchFamily="34" charset="0"/>
            </a:rPr>
            <a:t> ATGAL</a:t>
          </a:r>
          <a:endParaRPr lang="en-US" sz="1200" b="1" baseline="0">
            <a:solidFill>
              <a:srgbClr val="000000"/>
            </a:solidFill>
            <a:latin typeface="Calibri" panose="020F0502020204030204" pitchFamily="34" charset="0"/>
          </a:endParaRPr>
        </a:p>
        <a:p>
          <a:pPr algn="ctr"/>
          <a:r>
            <a:rPr lang="lt-LT" sz="1200" b="1" baseline="0">
              <a:solidFill>
                <a:srgbClr val="000000"/>
              </a:solidFill>
              <a:latin typeface="Calibri" panose="020F0502020204030204" pitchFamily="34" charset="0"/>
            </a:rPr>
            <a:t> Į TURINĮ</a:t>
          </a:r>
          <a:endParaRPr lang="lt-LT" sz="1200" b="1">
            <a:solidFill>
              <a:srgbClr val="000000"/>
            </a:solidFill>
            <a:latin typeface="Calibri" panose="020F0502020204030204" pitchFamily="34"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106804</xdr:colOff>
      <xdr:row>2</xdr:row>
      <xdr:rowOff>21065</xdr:rowOff>
    </xdr:to>
    <xdr:sp macro="" textlink="">
      <xdr:nvSpPr>
        <xdr:cNvPr id="2" name="Rectangle: Rounded Corners 3">
          <a:hlinkClick xmlns:r="http://schemas.openxmlformats.org/officeDocument/2006/relationships" r:id="rId1"/>
          <a:extLst>
            <a:ext uri="{FF2B5EF4-FFF2-40B4-BE49-F238E27FC236}">
              <a16:creationId xmlns:a16="http://schemas.microsoft.com/office/drawing/2014/main" id="{00000000-0008-0000-1E00-000002000000}"/>
            </a:ext>
          </a:extLst>
        </xdr:cNvPr>
        <xdr:cNvSpPr/>
      </xdr:nvSpPr>
      <xdr:spPr>
        <a:xfrm>
          <a:off x="0" y="0"/>
          <a:ext cx="1326004" cy="402065"/>
        </a:xfrm>
        <a:prstGeom prst="roundRect">
          <a:avLst/>
        </a:prstGeom>
        <a:solidFill>
          <a:schemeClr val="accent5">
            <a:lumMod val="40000"/>
            <a:lumOff val="60000"/>
          </a:schemeClr>
        </a:solidFill>
        <a:ln>
          <a:solidFill>
            <a:schemeClr val="accent5">
              <a:lumMod val="40000"/>
              <a:lumOff val="6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lt-LT" sz="1200" b="1">
              <a:solidFill>
                <a:srgbClr val="000000"/>
              </a:solidFill>
              <a:latin typeface="Calibri" panose="020F0502020204030204" pitchFamily="34" charset="0"/>
            </a:rPr>
            <a:t>GRĮŽTI</a:t>
          </a:r>
          <a:r>
            <a:rPr lang="lt-LT" sz="1200" b="1" baseline="0">
              <a:solidFill>
                <a:srgbClr val="000000"/>
              </a:solidFill>
              <a:latin typeface="Calibri" panose="020F0502020204030204" pitchFamily="34" charset="0"/>
            </a:rPr>
            <a:t> ATGAL</a:t>
          </a:r>
          <a:endParaRPr lang="en-US" sz="1200" b="1" baseline="0">
            <a:solidFill>
              <a:srgbClr val="000000"/>
            </a:solidFill>
            <a:latin typeface="Calibri" panose="020F0502020204030204" pitchFamily="34" charset="0"/>
          </a:endParaRPr>
        </a:p>
        <a:p>
          <a:pPr algn="ctr"/>
          <a:r>
            <a:rPr lang="lt-LT" sz="1200" b="1" baseline="0">
              <a:solidFill>
                <a:srgbClr val="000000"/>
              </a:solidFill>
              <a:latin typeface="Calibri" panose="020F0502020204030204" pitchFamily="34" charset="0"/>
            </a:rPr>
            <a:t> Į TURINĮ</a:t>
          </a:r>
          <a:endParaRPr lang="lt-LT" sz="1200" b="1">
            <a:solidFill>
              <a:srgbClr val="000000"/>
            </a:solidFill>
            <a:latin typeface="Calibri" panose="020F0502020204030204" pitchFamily="34"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828675</xdr:colOff>
      <xdr:row>37</xdr:row>
      <xdr:rowOff>0</xdr:rowOff>
    </xdr:from>
    <xdr:to>
      <xdr:col>2</xdr:col>
      <xdr:colOff>828675</xdr:colOff>
      <xdr:row>38</xdr:row>
      <xdr:rowOff>28575</xdr:rowOff>
    </xdr:to>
    <xdr:sp macro="" textlink="">
      <xdr:nvSpPr>
        <xdr:cNvPr id="78849" name="Line 1">
          <a:extLst>
            <a:ext uri="{FF2B5EF4-FFF2-40B4-BE49-F238E27FC236}">
              <a16:creationId xmlns:a16="http://schemas.microsoft.com/office/drawing/2014/main" id="{00000000-0008-0000-2800-000001340100}"/>
            </a:ext>
          </a:extLst>
        </xdr:cNvPr>
        <xdr:cNvSpPr>
          <a:spLocks noChangeShapeType="1"/>
        </xdr:cNvSpPr>
      </xdr:nvSpPr>
      <xdr:spPr bwMode="auto">
        <a:xfrm>
          <a:off x="2047875" y="7153275"/>
          <a:ext cx="0" cy="2190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438150</xdr:colOff>
      <xdr:row>36</xdr:row>
      <xdr:rowOff>180975</xdr:rowOff>
    </xdr:from>
    <xdr:to>
      <xdr:col>2</xdr:col>
      <xdr:colOff>438150</xdr:colOff>
      <xdr:row>38</xdr:row>
      <xdr:rowOff>19050</xdr:rowOff>
    </xdr:to>
    <xdr:sp macro="" textlink="">
      <xdr:nvSpPr>
        <xdr:cNvPr id="78850" name="Line 2">
          <a:extLst>
            <a:ext uri="{FF2B5EF4-FFF2-40B4-BE49-F238E27FC236}">
              <a16:creationId xmlns:a16="http://schemas.microsoft.com/office/drawing/2014/main" id="{00000000-0008-0000-2800-000002340100}"/>
            </a:ext>
          </a:extLst>
        </xdr:cNvPr>
        <xdr:cNvSpPr>
          <a:spLocks noChangeShapeType="1"/>
        </xdr:cNvSpPr>
      </xdr:nvSpPr>
      <xdr:spPr bwMode="auto">
        <a:xfrm flipV="1">
          <a:off x="1657350" y="7143750"/>
          <a:ext cx="0" cy="2190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2</xdr:col>
      <xdr:colOff>106804</xdr:colOff>
      <xdr:row>2</xdr:row>
      <xdr:rowOff>21065</xdr:rowOff>
    </xdr:to>
    <xdr:sp macro="" textlink="">
      <xdr:nvSpPr>
        <xdr:cNvPr id="4" name="Rectangle: Rounded Corners 3">
          <a:hlinkClick xmlns:r="http://schemas.openxmlformats.org/officeDocument/2006/relationships" r:id="rId1"/>
          <a:extLst>
            <a:ext uri="{FF2B5EF4-FFF2-40B4-BE49-F238E27FC236}">
              <a16:creationId xmlns:a16="http://schemas.microsoft.com/office/drawing/2014/main" id="{00000000-0008-0000-2800-000004000000}"/>
            </a:ext>
          </a:extLst>
        </xdr:cNvPr>
        <xdr:cNvSpPr/>
      </xdr:nvSpPr>
      <xdr:spPr>
        <a:xfrm>
          <a:off x="0" y="0"/>
          <a:ext cx="1326004" cy="402065"/>
        </a:xfrm>
        <a:prstGeom prst="roundRect">
          <a:avLst/>
        </a:prstGeom>
        <a:solidFill>
          <a:schemeClr val="accent5">
            <a:lumMod val="40000"/>
            <a:lumOff val="60000"/>
          </a:schemeClr>
        </a:solidFill>
        <a:ln>
          <a:solidFill>
            <a:schemeClr val="accent5">
              <a:lumMod val="40000"/>
              <a:lumOff val="6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lt-LT" sz="1200" b="1">
              <a:solidFill>
                <a:srgbClr val="000000"/>
              </a:solidFill>
              <a:latin typeface="Calibri" panose="020F0502020204030204" pitchFamily="34" charset="0"/>
            </a:rPr>
            <a:t>GRĮŽTI</a:t>
          </a:r>
          <a:r>
            <a:rPr lang="lt-LT" sz="1200" b="1" baseline="0">
              <a:solidFill>
                <a:srgbClr val="000000"/>
              </a:solidFill>
              <a:latin typeface="Calibri" panose="020F0502020204030204" pitchFamily="34" charset="0"/>
            </a:rPr>
            <a:t> ATGAL</a:t>
          </a:r>
          <a:endParaRPr lang="en-US" sz="1200" b="1" baseline="0">
            <a:solidFill>
              <a:srgbClr val="000000"/>
            </a:solidFill>
            <a:latin typeface="Calibri" panose="020F0502020204030204" pitchFamily="34" charset="0"/>
          </a:endParaRPr>
        </a:p>
        <a:p>
          <a:pPr algn="ctr"/>
          <a:r>
            <a:rPr lang="lt-LT" sz="1200" b="1" baseline="0">
              <a:solidFill>
                <a:srgbClr val="000000"/>
              </a:solidFill>
              <a:latin typeface="Calibri" panose="020F0502020204030204" pitchFamily="34" charset="0"/>
            </a:rPr>
            <a:t> Į TURINĮ</a:t>
          </a:r>
          <a:endParaRPr lang="lt-LT" sz="1200" b="1">
            <a:solidFill>
              <a:srgbClr val="000000"/>
            </a:solidFill>
            <a:latin typeface="Calibri" panose="020F0502020204030204" pitchFamily="34"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11205</xdr:colOff>
      <xdr:row>5</xdr:row>
      <xdr:rowOff>15876</xdr:rowOff>
    </xdr:from>
    <xdr:to>
      <xdr:col>5</xdr:col>
      <xdr:colOff>153380</xdr:colOff>
      <xdr:row>5</xdr:row>
      <xdr:rowOff>924717</xdr:rowOff>
    </xdr:to>
    <xdr:pic>
      <xdr:nvPicPr>
        <xdr:cNvPr id="3" name="Picture 2">
          <a:extLst>
            <a:ext uri="{FF2B5EF4-FFF2-40B4-BE49-F238E27FC236}">
              <a16:creationId xmlns:a16="http://schemas.microsoft.com/office/drawing/2014/main" id="{00000000-0008-0000-2900-000003000000}"/>
            </a:ext>
          </a:extLst>
        </xdr:cNvPr>
        <xdr:cNvPicPr>
          <a:picLocks noChangeAspect="1"/>
        </xdr:cNvPicPr>
      </xdr:nvPicPr>
      <xdr:blipFill>
        <a:blip xmlns:r="http://schemas.openxmlformats.org/officeDocument/2006/relationships" r:embed="rId1"/>
        <a:stretch>
          <a:fillRect/>
        </a:stretch>
      </xdr:blipFill>
      <xdr:spPr>
        <a:xfrm>
          <a:off x="1221440" y="1024405"/>
          <a:ext cx="5218440" cy="908841"/>
        </a:xfrm>
        <a:prstGeom prst="rect">
          <a:avLst/>
        </a:prstGeom>
      </xdr:spPr>
    </xdr:pic>
    <xdr:clientData/>
  </xdr:twoCellAnchor>
  <xdr:twoCellAnchor editAs="oneCell">
    <xdr:from>
      <xdr:col>2</xdr:col>
      <xdr:colOff>240180</xdr:colOff>
      <xdr:row>21</xdr:row>
      <xdr:rowOff>25586</xdr:rowOff>
    </xdr:from>
    <xdr:to>
      <xdr:col>5</xdr:col>
      <xdr:colOff>730</xdr:colOff>
      <xdr:row>21</xdr:row>
      <xdr:rowOff>917196</xdr:rowOff>
    </xdr:to>
    <xdr:pic>
      <xdr:nvPicPr>
        <xdr:cNvPr id="4" name="Picture 3">
          <a:extLst>
            <a:ext uri="{FF2B5EF4-FFF2-40B4-BE49-F238E27FC236}">
              <a16:creationId xmlns:a16="http://schemas.microsoft.com/office/drawing/2014/main" id="{00000000-0008-0000-2900-000004000000}"/>
            </a:ext>
          </a:extLst>
        </xdr:cNvPr>
        <xdr:cNvPicPr>
          <a:picLocks noChangeAspect="1"/>
        </xdr:cNvPicPr>
      </xdr:nvPicPr>
      <xdr:blipFill>
        <a:blip xmlns:r="http://schemas.openxmlformats.org/officeDocument/2006/relationships" r:embed="rId2"/>
        <a:stretch>
          <a:fillRect/>
        </a:stretch>
      </xdr:blipFill>
      <xdr:spPr>
        <a:xfrm>
          <a:off x="1450415" y="5650939"/>
          <a:ext cx="4786949" cy="891610"/>
        </a:xfrm>
        <a:prstGeom prst="rect">
          <a:avLst/>
        </a:prstGeom>
      </xdr:spPr>
    </xdr:pic>
    <xdr:clientData/>
  </xdr:twoCellAnchor>
  <xdr:twoCellAnchor>
    <xdr:from>
      <xdr:col>0</xdr:col>
      <xdr:colOff>0</xdr:colOff>
      <xdr:row>0</xdr:row>
      <xdr:rowOff>0</xdr:rowOff>
    </xdr:from>
    <xdr:to>
      <xdr:col>2</xdr:col>
      <xdr:colOff>115769</xdr:colOff>
      <xdr:row>2</xdr:row>
      <xdr:rowOff>21065</xdr:rowOff>
    </xdr:to>
    <xdr:sp macro="" textlink="">
      <xdr:nvSpPr>
        <xdr:cNvPr id="5" name="Rectangle: Rounded Corners 3">
          <a:hlinkClick xmlns:r="http://schemas.openxmlformats.org/officeDocument/2006/relationships" r:id="rId3"/>
          <a:extLst>
            <a:ext uri="{FF2B5EF4-FFF2-40B4-BE49-F238E27FC236}">
              <a16:creationId xmlns:a16="http://schemas.microsoft.com/office/drawing/2014/main" id="{00000000-0008-0000-2900-000005000000}"/>
            </a:ext>
          </a:extLst>
        </xdr:cNvPr>
        <xdr:cNvSpPr/>
      </xdr:nvSpPr>
      <xdr:spPr>
        <a:xfrm>
          <a:off x="0" y="0"/>
          <a:ext cx="1326004" cy="402065"/>
        </a:xfrm>
        <a:prstGeom prst="roundRect">
          <a:avLst/>
        </a:prstGeom>
        <a:solidFill>
          <a:schemeClr val="accent5">
            <a:lumMod val="40000"/>
            <a:lumOff val="60000"/>
          </a:schemeClr>
        </a:solidFill>
        <a:ln>
          <a:solidFill>
            <a:schemeClr val="accent5">
              <a:lumMod val="40000"/>
              <a:lumOff val="6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lt-LT" sz="1200" b="1">
              <a:solidFill>
                <a:srgbClr val="000000"/>
              </a:solidFill>
              <a:latin typeface="Calibri" panose="020F0502020204030204" pitchFamily="34" charset="0"/>
            </a:rPr>
            <a:t>GRĮŽTI</a:t>
          </a:r>
          <a:r>
            <a:rPr lang="lt-LT" sz="1200" b="1" baseline="0">
              <a:solidFill>
                <a:srgbClr val="000000"/>
              </a:solidFill>
              <a:latin typeface="Calibri" panose="020F0502020204030204" pitchFamily="34" charset="0"/>
            </a:rPr>
            <a:t> ATGAL</a:t>
          </a:r>
          <a:endParaRPr lang="en-US" sz="1200" b="1" baseline="0">
            <a:solidFill>
              <a:srgbClr val="000000"/>
            </a:solidFill>
            <a:latin typeface="Calibri" panose="020F0502020204030204" pitchFamily="34" charset="0"/>
          </a:endParaRPr>
        </a:p>
        <a:p>
          <a:pPr algn="ctr"/>
          <a:r>
            <a:rPr lang="lt-LT" sz="1200" b="1" baseline="0">
              <a:solidFill>
                <a:srgbClr val="000000"/>
              </a:solidFill>
              <a:latin typeface="Calibri" panose="020F0502020204030204" pitchFamily="34" charset="0"/>
            </a:rPr>
            <a:t> Į TURINĮ</a:t>
          </a:r>
          <a:endParaRPr lang="lt-LT" sz="1200" b="1">
            <a:solidFill>
              <a:srgbClr val="000000"/>
            </a:solidFill>
            <a:latin typeface="Calibri" panose="020F050202020403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342900</xdr:colOff>
      <xdr:row>2</xdr:row>
      <xdr:rowOff>44450</xdr:rowOff>
    </xdr:from>
    <xdr:to>
      <xdr:col>17</xdr:col>
      <xdr:colOff>198749</xdr:colOff>
      <xdr:row>44</xdr:row>
      <xdr:rowOff>151438</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342900" y="587375"/>
          <a:ext cx="10219049" cy="77079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8730</xdr:colOff>
      <xdr:row>13</xdr:row>
      <xdr:rowOff>468312</xdr:rowOff>
    </xdr:from>
    <xdr:to>
      <xdr:col>2</xdr:col>
      <xdr:colOff>23812</xdr:colOff>
      <xdr:row>21</xdr:row>
      <xdr:rowOff>35718</xdr:rowOff>
    </xdr:to>
    <xdr:sp macro="" textlink="">
      <xdr:nvSpPr>
        <xdr:cNvPr id="44039" name="Straight Connector 813">
          <a:extLst>
            <a:ext uri="{FF2B5EF4-FFF2-40B4-BE49-F238E27FC236}">
              <a16:creationId xmlns:a16="http://schemas.microsoft.com/office/drawing/2014/main" id="{00000000-0008-0000-0B00-000007AC0000}"/>
            </a:ext>
          </a:extLst>
        </xdr:cNvPr>
        <xdr:cNvSpPr>
          <a:spLocks noChangeShapeType="1"/>
        </xdr:cNvSpPr>
      </xdr:nvSpPr>
      <xdr:spPr bwMode="auto">
        <a:xfrm>
          <a:off x="1401761" y="2801937"/>
          <a:ext cx="15082" cy="136525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123824</xdr:colOff>
      <xdr:row>23</xdr:row>
      <xdr:rowOff>19050</xdr:rowOff>
    </xdr:from>
    <xdr:to>
      <xdr:col>2</xdr:col>
      <xdr:colOff>123824</xdr:colOff>
      <xdr:row>24</xdr:row>
      <xdr:rowOff>0</xdr:rowOff>
    </xdr:to>
    <xdr:sp macro="" textlink="">
      <xdr:nvSpPr>
        <xdr:cNvPr id="44038" name="Freeform 812">
          <a:extLst>
            <a:ext uri="{FF2B5EF4-FFF2-40B4-BE49-F238E27FC236}">
              <a16:creationId xmlns:a16="http://schemas.microsoft.com/office/drawing/2014/main" id="{00000000-0008-0000-0B00-000006AC0000}"/>
            </a:ext>
          </a:extLst>
        </xdr:cNvPr>
        <xdr:cNvSpPr>
          <a:spLocks/>
        </xdr:cNvSpPr>
      </xdr:nvSpPr>
      <xdr:spPr bwMode="auto">
        <a:xfrm>
          <a:off x="1481137" y="4972050"/>
          <a:ext cx="0" cy="171450"/>
        </a:xfrm>
        <a:custGeom>
          <a:avLst/>
          <a:gdLst>
            <a:gd name="T0" fmla="*/ 0 w 1"/>
            <a:gd name="T1" fmla="*/ 0 h 270"/>
            <a:gd name="T2" fmla="*/ 0 w 1"/>
            <a:gd name="T3" fmla="*/ 171450 h 270"/>
            <a:gd name="T4" fmla="*/ 0 60000 65536"/>
            <a:gd name="T5" fmla="*/ 0 60000 65536"/>
          </a:gdLst>
          <a:ahLst/>
          <a:cxnLst>
            <a:cxn ang="T4">
              <a:pos x="T0" y="T1"/>
            </a:cxn>
            <a:cxn ang="T5">
              <a:pos x="T2" y="T3"/>
            </a:cxn>
          </a:cxnLst>
          <a:rect l="0" t="0" r="r" b="b"/>
          <a:pathLst>
            <a:path w="1" h="270">
              <a:moveTo>
                <a:pt x="0" y="0"/>
              </a:moveTo>
              <a:lnTo>
                <a:pt x="0" y="270"/>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16668</xdr:colOff>
      <xdr:row>25</xdr:row>
      <xdr:rowOff>176213</xdr:rowOff>
    </xdr:from>
    <xdr:to>
      <xdr:col>2</xdr:col>
      <xdr:colOff>16668</xdr:colOff>
      <xdr:row>26</xdr:row>
      <xdr:rowOff>90488</xdr:rowOff>
    </xdr:to>
    <xdr:sp macro="" textlink="">
      <xdr:nvSpPr>
        <xdr:cNvPr id="44037" name="Straight Connector 811">
          <a:extLst>
            <a:ext uri="{FF2B5EF4-FFF2-40B4-BE49-F238E27FC236}">
              <a16:creationId xmlns:a16="http://schemas.microsoft.com/office/drawing/2014/main" id="{00000000-0008-0000-0B00-000005AC0000}"/>
            </a:ext>
          </a:extLst>
        </xdr:cNvPr>
        <xdr:cNvSpPr>
          <a:spLocks noChangeShapeType="1"/>
        </xdr:cNvSpPr>
      </xdr:nvSpPr>
      <xdr:spPr bwMode="auto">
        <a:xfrm>
          <a:off x="1373981" y="5510213"/>
          <a:ext cx="0" cy="104775"/>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16667</xdr:colOff>
      <xdr:row>27</xdr:row>
      <xdr:rowOff>80962</xdr:rowOff>
    </xdr:from>
    <xdr:to>
      <xdr:col>2</xdr:col>
      <xdr:colOff>62386</xdr:colOff>
      <xdr:row>31</xdr:row>
      <xdr:rowOff>11906</xdr:rowOff>
    </xdr:to>
    <xdr:sp macro="" textlink="">
      <xdr:nvSpPr>
        <xdr:cNvPr id="44036" name="Freeform 810">
          <a:extLst>
            <a:ext uri="{FF2B5EF4-FFF2-40B4-BE49-F238E27FC236}">
              <a16:creationId xmlns:a16="http://schemas.microsoft.com/office/drawing/2014/main" id="{00000000-0008-0000-0B00-000004AC0000}"/>
            </a:ext>
          </a:extLst>
        </xdr:cNvPr>
        <xdr:cNvSpPr>
          <a:spLocks/>
        </xdr:cNvSpPr>
      </xdr:nvSpPr>
      <xdr:spPr bwMode="auto">
        <a:xfrm>
          <a:off x="1373980" y="5795962"/>
          <a:ext cx="45719" cy="692944"/>
        </a:xfrm>
        <a:custGeom>
          <a:avLst/>
          <a:gdLst>
            <a:gd name="T0" fmla="*/ 0 w 1"/>
            <a:gd name="T1" fmla="*/ 0 h 928"/>
            <a:gd name="T2" fmla="*/ 635 w 1"/>
            <a:gd name="T3" fmla="*/ 589280 h 928"/>
            <a:gd name="T4" fmla="*/ 0 60000 65536"/>
            <a:gd name="T5" fmla="*/ 0 60000 65536"/>
          </a:gdLst>
          <a:ahLst/>
          <a:cxnLst>
            <a:cxn ang="T4">
              <a:pos x="T0" y="T1"/>
            </a:cxn>
            <a:cxn ang="T5">
              <a:pos x="T2" y="T3"/>
            </a:cxn>
          </a:cxnLst>
          <a:rect l="0" t="0" r="r" b="b"/>
          <a:pathLst>
            <a:path w="1" h="928">
              <a:moveTo>
                <a:pt x="0" y="0"/>
              </a:moveTo>
              <a:lnTo>
                <a:pt x="0" y="928"/>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14287</xdr:colOff>
      <xdr:row>33</xdr:row>
      <xdr:rowOff>2382</xdr:rowOff>
    </xdr:from>
    <xdr:to>
      <xdr:col>2</xdr:col>
      <xdr:colOff>23812</xdr:colOff>
      <xdr:row>36</xdr:row>
      <xdr:rowOff>142876</xdr:rowOff>
    </xdr:to>
    <xdr:sp macro="" textlink="">
      <xdr:nvSpPr>
        <xdr:cNvPr id="44035" name="Straight Connector 809">
          <a:extLst>
            <a:ext uri="{FF2B5EF4-FFF2-40B4-BE49-F238E27FC236}">
              <a16:creationId xmlns:a16="http://schemas.microsoft.com/office/drawing/2014/main" id="{00000000-0008-0000-0B00-000003AC0000}"/>
            </a:ext>
          </a:extLst>
        </xdr:cNvPr>
        <xdr:cNvSpPr>
          <a:spLocks noChangeShapeType="1"/>
        </xdr:cNvSpPr>
      </xdr:nvSpPr>
      <xdr:spPr bwMode="auto">
        <a:xfrm>
          <a:off x="1371600" y="6860382"/>
          <a:ext cx="9525" cy="711994"/>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2381</xdr:colOff>
      <xdr:row>39</xdr:row>
      <xdr:rowOff>0</xdr:rowOff>
    </xdr:from>
    <xdr:to>
      <xdr:col>2</xdr:col>
      <xdr:colOff>2381</xdr:colOff>
      <xdr:row>39</xdr:row>
      <xdr:rowOff>171450</xdr:rowOff>
    </xdr:to>
    <xdr:sp macro="" textlink="">
      <xdr:nvSpPr>
        <xdr:cNvPr id="44034" name="Freeform 808">
          <a:extLst>
            <a:ext uri="{FF2B5EF4-FFF2-40B4-BE49-F238E27FC236}">
              <a16:creationId xmlns:a16="http://schemas.microsoft.com/office/drawing/2014/main" id="{00000000-0008-0000-0B00-000002AC0000}"/>
            </a:ext>
          </a:extLst>
        </xdr:cNvPr>
        <xdr:cNvSpPr>
          <a:spLocks/>
        </xdr:cNvSpPr>
      </xdr:nvSpPr>
      <xdr:spPr bwMode="auto">
        <a:xfrm>
          <a:off x="1359694" y="8001000"/>
          <a:ext cx="0" cy="17145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733425</xdr:colOff>
      <xdr:row>43</xdr:row>
      <xdr:rowOff>9525</xdr:rowOff>
    </xdr:from>
    <xdr:to>
      <xdr:col>1</xdr:col>
      <xdr:colOff>733425</xdr:colOff>
      <xdr:row>43</xdr:row>
      <xdr:rowOff>180975</xdr:rowOff>
    </xdr:to>
    <xdr:sp macro="" textlink="">
      <xdr:nvSpPr>
        <xdr:cNvPr id="44033" name="Freeform 807">
          <a:extLst>
            <a:ext uri="{FF2B5EF4-FFF2-40B4-BE49-F238E27FC236}">
              <a16:creationId xmlns:a16="http://schemas.microsoft.com/office/drawing/2014/main" id="{00000000-0008-0000-0B00-000001AC0000}"/>
            </a:ext>
          </a:extLst>
        </xdr:cNvPr>
        <xdr:cNvSpPr>
          <a:spLocks/>
        </xdr:cNvSpPr>
      </xdr:nvSpPr>
      <xdr:spPr bwMode="auto">
        <a:xfrm>
          <a:off x="1340644" y="8772525"/>
          <a:ext cx="0" cy="17145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745331</xdr:colOff>
      <xdr:row>49</xdr:row>
      <xdr:rowOff>178594</xdr:rowOff>
    </xdr:from>
    <xdr:to>
      <xdr:col>1</xdr:col>
      <xdr:colOff>745331</xdr:colOff>
      <xdr:row>50</xdr:row>
      <xdr:rowOff>159544</xdr:rowOff>
    </xdr:to>
    <xdr:sp macro="" textlink="">
      <xdr:nvSpPr>
        <xdr:cNvPr id="44042" name="Freeform 806">
          <a:extLst>
            <a:ext uri="{FF2B5EF4-FFF2-40B4-BE49-F238E27FC236}">
              <a16:creationId xmlns:a16="http://schemas.microsoft.com/office/drawing/2014/main" id="{00000000-0008-0000-0B00-00000AAC0000}"/>
            </a:ext>
          </a:extLst>
        </xdr:cNvPr>
        <xdr:cNvSpPr>
          <a:spLocks/>
        </xdr:cNvSpPr>
      </xdr:nvSpPr>
      <xdr:spPr bwMode="auto">
        <a:xfrm>
          <a:off x="1352550" y="10084594"/>
          <a:ext cx="0" cy="17145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19050</xdr:colOff>
      <xdr:row>53</xdr:row>
      <xdr:rowOff>4762</xdr:rowOff>
    </xdr:from>
    <xdr:to>
      <xdr:col>2</xdr:col>
      <xdr:colOff>19050</xdr:colOff>
      <xdr:row>54</xdr:row>
      <xdr:rowOff>4763</xdr:rowOff>
    </xdr:to>
    <xdr:sp macro="" textlink="">
      <xdr:nvSpPr>
        <xdr:cNvPr id="44041" name="Straight Connector 805">
          <a:extLst>
            <a:ext uri="{FF2B5EF4-FFF2-40B4-BE49-F238E27FC236}">
              <a16:creationId xmlns:a16="http://schemas.microsoft.com/office/drawing/2014/main" id="{00000000-0008-0000-0B00-000009AC0000}"/>
            </a:ext>
          </a:extLst>
        </xdr:cNvPr>
        <xdr:cNvSpPr>
          <a:spLocks noChangeShapeType="1"/>
        </xdr:cNvSpPr>
      </xdr:nvSpPr>
      <xdr:spPr bwMode="auto">
        <a:xfrm>
          <a:off x="1376363" y="10744200"/>
          <a:ext cx="0" cy="226219"/>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747712</xdr:colOff>
      <xdr:row>55</xdr:row>
      <xdr:rowOff>104775</xdr:rowOff>
    </xdr:from>
    <xdr:to>
      <xdr:col>1</xdr:col>
      <xdr:colOff>747712</xdr:colOff>
      <xdr:row>56</xdr:row>
      <xdr:rowOff>57150</xdr:rowOff>
    </xdr:to>
    <xdr:sp macro="" textlink="">
      <xdr:nvSpPr>
        <xdr:cNvPr id="44040" name="Freeform 804">
          <a:extLst>
            <a:ext uri="{FF2B5EF4-FFF2-40B4-BE49-F238E27FC236}">
              <a16:creationId xmlns:a16="http://schemas.microsoft.com/office/drawing/2014/main" id="{00000000-0008-0000-0B00-000008AC0000}"/>
            </a:ext>
          </a:extLst>
        </xdr:cNvPr>
        <xdr:cNvSpPr>
          <a:spLocks/>
        </xdr:cNvSpPr>
      </xdr:nvSpPr>
      <xdr:spPr bwMode="auto">
        <a:xfrm>
          <a:off x="1354931" y="11296650"/>
          <a:ext cx="0" cy="178594"/>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126206</xdr:colOff>
      <xdr:row>78</xdr:row>
      <xdr:rowOff>38100</xdr:rowOff>
    </xdr:from>
    <xdr:to>
      <xdr:col>2</xdr:col>
      <xdr:colOff>126206</xdr:colOff>
      <xdr:row>79</xdr:row>
      <xdr:rowOff>9525</xdr:rowOff>
    </xdr:to>
    <xdr:sp macro="" textlink="">
      <xdr:nvSpPr>
        <xdr:cNvPr id="35849" name="Freeform 801">
          <a:extLst>
            <a:ext uri="{FF2B5EF4-FFF2-40B4-BE49-F238E27FC236}">
              <a16:creationId xmlns:a16="http://schemas.microsoft.com/office/drawing/2014/main" id="{00000000-0008-0000-0B00-0000098C0000}"/>
            </a:ext>
          </a:extLst>
        </xdr:cNvPr>
        <xdr:cNvSpPr>
          <a:spLocks/>
        </xdr:cNvSpPr>
      </xdr:nvSpPr>
      <xdr:spPr bwMode="auto">
        <a:xfrm>
          <a:off x="1483519" y="17302163"/>
          <a:ext cx="0" cy="161925"/>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7143</xdr:colOff>
      <xdr:row>81</xdr:row>
      <xdr:rowOff>9525</xdr:rowOff>
    </xdr:from>
    <xdr:to>
      <xdr:col>2</xdr:col>
      <xdr:colOff>7143</xdr:colOff>
      <xdr:row>82</xdr:row>
      <xdr:rowOff>38100</xdr:rowOff>
    </xdr:to>
    <xdr:sp macro="" textlink="">
      <xdr:nvSpPr>
        <xdr:cNvPr id="35848" name="Straight Connector 800">
          <a:extLst>
            <a:ext uri="{FF2B5EF4-FFF2-40B4-BE49-F238E27FC236}">
              <a16:creationId xmlns:a16="http://schemas.microsoft.com/office/drawing/2014/main" id="{00000000-0008-0000-0B00-0000088C0000}"/>
            </a:ext>
          </a:extLst>
        </xdr:cNvPr>
        <xdr:cNvSpPr>
          <a:spLocks noChangeShapeType="1"/>
        </xdr:cNvSpPr>
      </xdr:nvSpPr>
      <xdr:spPr bwMode="auto">
        <a:xfrm>
          <a:off x="1364456" y="17845088"/>
          <a:ext cx="0" cy="219075"/>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19050</xdr:colOff>
      <xdr:row>83</xdr:row>
      <xdr:rowOff>188119</xdr:rowOff>
    </xdr:from>
    <xdr:to>
      <xdr:col>2</xdr:col>
      <xdr:colOff>19050</xdr:colOff>
      <xdr:row>84</xdr:row>
      <xdr:rowOff>159544</xdr:rowOff>
    </xdr:to>
    <xdr:sp macro="" textlink="">
      <xdr:nvSpPr>
        <xdr:cNvPr id="35847" name="Freeform 799">
          <a:extLst>
            <a:ext uri="{FF2B5EF4-FFF2-40B4-BE49-F238E27FC236}">
              <a16:creationId xmlns:a16="http://schemas.microsoft.com/office/drawing/2014/main" id="{00000000-0008-0000-0B00-0000078C0000}"/>
            </a:ext>
          </a:extLst>
        </xdr:cNvPr>
        <xdr:cNvSpPr>
          <a:spLocks/>
        </xdr:cNvSpPr>
      </xdr:nvSpPr>
      <xdr:spPr bwMode="auto">
        <a:xfrm>
          <a:off x="1376363" y="18404682"/>
          <a:ext cx="0" cy="161925"/>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xdr:colOff>
      <xdr:row>90</xdr:row>
      <xdr:rowOff>133350</xdr:rowOff>
    </xdr:from>
    <xdr:to>
      <xdr:col>2</xdr:col>
      <xdr:colOff>4762</xdr:colOff>
      <xdr:row>91</xdr:row>
      <xdr:rowOff>114300</xdr:rowOff>
    </xdr:to>
    <xdr:sp macro="" textlink="">
      <xdr:nvSpPr>
        <xdr:cNvPr id="35846" name="Freeform 798">
          <a:extLst>
            <a:ext uri="{FF2B5EF4-FFF2-40B4-BE49-F238E27FC236}">
              <a16:creationId xmlns:a16="http://schemas.microsoft.com/office/drawing/2014/main" id="{00000000-0008-0000-0B00-0000068C0000}"/>
            </a:ext>
          </a:extLst>
        </xdr:cNvPr>
        <xdr:cNvSpPr>
          <a:spLocks/>
        </xdr:cNvSpPr>
      </xdr:nvSpPr>
      <xdr:spPr bwMode="auto">
        <a:xfrm>
          <a:off x="1362075" y="19576256"/>
          <a:ext cx="0" cy="17145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735806</xdr:colOff>
      <xdr:row>95</xdr:row>
      <xdr:rowOff>21430</xdr:rowOff>
    </xdr:from>
    <xdr:to>
      <xdr:col>1</xdr:col>
      <xdr:colOff>735806</xdr:colOff>
      <xdr:row>96</xdr:row>
      <xdr:rowOff>2380</xdr:rowOff>
    </xdr:to>
    <xdr:sp macro="" textlink="">
      <xdr:nvSpPr>
        <xdr:cNvPr id="35845" name="Freeform 797">
          <a:extLst>
            <a:ext uri="{FF2B5EF4-FFF2-40B4-BE49-F238E27FC236}">
              <a16:creationId xmlns:a16="http://schemas.microsoft.com/office/drawing/2014/main" id="{00000000-0008-0000-0B00-0000058C0000}"/>
            </a:ext>
          </a:extLst>
        </xdr:cNvPr>
        <xdr:cNvSpPr>
          <a:spLocks/>
        </xdr:cNvSpPr>
      </xdr:nvSpPr>
      <xdr:spPr bwMode="auto">
        <a:xfrm>
          <a:off x="1343025" y="20416836"/>
          <a:ext cx="0" cy="17145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21431</xdr:colOff>
      <xdr:row>97</xdr:row>
      <xdr:rowOff>52387</xdr:rowOff>
    </xdr:from>
    <xdr:to>
      <xdr:col>2</xdr:col>
      <xdr:colOff>21431</xdr:colOff>
      <xdr:row>101</xdr:row>
      <xdr:rowOff>4762</xdr:rowOff>
    </xdr:to>
    <xdr:sp macro="" textlink="">
      <xdr:nvSpPr>
        <xdr:cNvPr id="35844" name="Straight Connector 796">
          <a:extLst>
            <a:ext uri="{FF2B5EF4-FFF2-40B4-BE49-F238E27FC236}">
              <a16:creationId xmlns:a16="http://schemas.microsoft.com/office/drawing/2014/main" id="{00000000-0008-0000-0B00-0000048C0000}"/>
            </a:ext>
          </a:extLst>
        </xdr:cNvPr>
        <xdr:cNvSpPr>
          <a:spLocks noChangeShapeType="1"/>
        </xdr:cNvSpPr>
      </xdr:nvSpPr>
      <xdr:spPr bwMode="auto">
        <a:xfrm>
          <a:off x="1378744" y="20828793"/>
          <a:ext cx="0" cy="714375"/>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14288</xdr:colOff>
      <xdr:row>108</xdr:row>
      <xdr:rowOff>154781</xdr:rowOff>
    </xdr:from>
    <xdr:to>
      <xdr:col>2</xdr:col>
      <xdr:colOff>14288</xdr:colOff>
      <xdr:row>109</xdr:row>
      <xdr:rowOff>69056</xdr:rowOff>
    </xdr:to>
    <xdr:sp macro="" textlink="">
      <xdr:nvSpPr>
        <xdr:cNvPr id="35842" name="Straight Connector 794">
          <a:extLst>
            <a:ext uri="{FF2B5EF4-FFF2-40B4-BE49-F238E27FC236}">
              <a16:creationId xmlns:a16="http://schemas.microsoft.com/office/drawing/2014/main" id="{00000000-0008-0000-0B00-0000028C0000}"/>
            </a:ext>
          </a:extLst>
        </xdr:cNvPr>
        <xdr:cNvSpPr>
          <a:spLocks noChangeShapeType="1"/>
        </xdr:cNvSpPr>
      </xdr:nvSpPr>
      <xdr:spPr bwMode="auto">
        <a:xfrm>
          <a:off x="1371601" y="23026687"/>
          <a:ext cx="0" cy="104775"/>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11906</xdr:colOff>
      <xdr:row>110</xdr:row>
      <xdr:rowOff>116681</xdr:rowOff>
    </xdr:from>
    <xdr:to>
      <xdr:col>2</xdr:col>
      <xdr:colOff>11906</xdr:colOff>
      <xdr:row>111</xdr:row>
      <xdr:rowOff>88106</xdr:rowOff>
    </xdr:to>
    <xdr:sp macro="" textlink="">
      <xdr:nvSpPr>
        <xdr:cNvPr id="35841" name="Freeform 793">
          <a:extLst>
            <a:ext uri="{FF2B5EF4-FFF2-40B4-BE49-F238E27FC236}">
              <a16:creationId xmlns:a16="http://schemas.microsoft.com/office/drawing/2014/main" id="{00000000-0008-0000-0B00-0000018C0000}"/>
            </a:ext>
          </a:extLst>
        </xdr:cNvPr>
        <xdr:cNvSpPr>
          <a:spLocks/>
        </xdr:cNvSpPr>
      </xdr:nvSpPr>
      <xdr:spPr bwMode="auto">
        <a:xfrm>
          <a:off x="1369219" y="23369587"/>
          <a:ext cx="0" cy="161925"/>
        </a:xfrm>
        <a:custGeom>
          <a:avLst/>
          <a:gdLst>
            <a:gd name="T0" fmla="*/ 0 w 1"/>
            <a:gd name="T1" fmla="*/ 0 h 270"/>
            <a:gd name="T2" fmla="*/ 0 w 1"/>
            <a:gd name="T3" fmla="*/ 171450 h 270"/>
            <a:gd name="T4" fmla="*/ 0 60000 65536"/>
            <a:gd name="T5" fmla="*/ 0 60000 65536"/>
          </a:gdLst>
          <a:ahLst/>
          <a:cxnLst>
            <a:cxn ang="T4">
              <a:pos x="T0" y="T1"/>
            </a:cxn>
            <a:cxn ang="T5">
              <a:pos x="T2" y="T3"/>
            </a:cxn>
          </a:cxnLst>
          <a:rect l="0" t="0" r="r" b="b"/>
          <a:pathLst>
            <a:path w="1" h="270">
              <a:moveTo>
                <a:pt x="0" y="0"/>
              </a:moveTo>
              <a:lnTo>
                <a:pt x="0" y="270"/>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728187</xdr:colOff>
      <xdr:row>114</xdr:row>
      <xdr:rowOff>9525</xdr:rowOff>
    </xdr:from>
    <xdr:to>
      <xdr:col>2</xdr:col>
      <xdr:colOff>23812</xdr:colOff>
      <xdr:row>121</xdr:row>
      <xdr:rowOff>11906</xdr:rowOff>
    </xdr:to>
    <xdr:sp macro="" textlink="">
      <xdr:nvSpPr>
        <xdr:cNvPr id="35850" name="Freeform 792">
          <a:extLst>
            <a:ext uri="{FF2B5EF4-FFF2-40B4-BE49-F238E27FC236}">
              <a16:creationId xmlns:a16="http://schemas.microsoft.com/office/drawing/2014/main" id="{00000000-0008-0000-0B00-00000A8C0000}"/>
            </a:ext>
          </a:extLst>
        </xdr:cNvPr>
        <xdr:cNvSpPr>
          <a:spLocks noChangeShapeType="1"/>
        </xdr:cNvSpPr>
      </xdr:nvSpPr>
      <xdr:spPr bwMode="auto">
        <a:xfrm flipH="1">
          <a:off x="1335406" y="24024431"/>
          <a:ext cx="45719" cy="1335881"/>
        </a:xfrm>
        <a:custGeom>
          <a:avLst/>
          <a:gdLst>
            <a:gd name="T0" fmla="*/ 0 w 1"/>
            <a:gd name="T1" fmla="*/ 0 h 1680"/>
            <a:gd name="T2" fmla="*/ 0 w 1"/>
            <a:gd name="T3" fmla="*/ 1066800 h 1680"/>
            <a:gd name="T4" fmla="*/ 0 60000 65536"/>
            <a:gd name="T5" fmla="*/ 0 60000 65536"/>
          </a:gdLst>
          <a:ahLst/>
          <a:cxnLst>
            <a:cxn ang="T4">
              <a:pos x="T0" y="T1"/>
            </a:cxn>
            <a:cxn ang="T5">
              <a:pos x="T2" y="T3"/>
            </a:cxn>
          </a:cxnLst>
          <a:rect l="0" t="0" r="r" b="b"/>
          <a:pathLst>
            <a:path w="1" h="1680">
              <a:moveTo>
                <a:pt x="0" y="0"/>
              </a:moveTo>
              <a:lnTo>
                <a:pt x="0" y="1680"/>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130968</xdr:colOff>
      <xdr:row>13</xdr:row>
      <xdr:rowOff>476250</xdr:rowOff>
    </xdr:from>
    <xdr:to>
      <xdr:col>2</xdr:col>
      <xdr:colOff>139699</xdr:colOff>
      <xdr:row>21</xdr:row>
      <xdr:rowOff>7937</xdr:rowOff>
    </xdr:to>
    <xdr:sp macro="" textlink="">
      <xdr:nvSpPr>
        <xdr:cNvPr id="22" name="Straight Connector 813">
          <a:extLst>
            <a:ext uri="{FF2B5EF4-FFF2-40B4-BE49-F238E27FC236}">
              <a16:creationId xmlns:a16="http://schemas.microsoft.com/office/drawing/2014/main" id="{00000000-0008-0000-0B00-000016000000}"/>
            </a:ext>
          </a:extLst>
        </xdr:cNvPr>
        <xdr:cNvSpPr>
          <a:spLocks noChangeShapeType="1"/>
        </xdr:cNvSpPr>
      </xdr:nvSpPr>
      <xdr:spPr bwMode="auto">
        <a:xfrm>
          <a:off x="1523999" y="2809875"/>
          <a:ext cx="8731" cy="1329531"/>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23</xdr:row>
      <xdr:rowOff>0</xdr:rowOff>
    </xdr:from>
    <xdr:to>
      <xdr:col>2</xdr:col>
      <xdr:colOff>0</xdr:colOff>
      <xdr:row>23</xdr:row>
      <xdr:rowOff>171450</xdr:rowOff>
    </xdr:to>
    <xdr:sp macro="" textlink="">
      <xdr:nvSpPr>
        <xdr:cNvPr id="23" name="Freeform 812">
          <a:extLst>
            <a:ext uri="{FF2B5EF4-FFF2-40B4-BE49-F238E27FC236}">
              <a16:creationId xmlns:a16="http://schemas.microsoft.com/office/drawing/2014/main" id="{00000000-0008-0000-0B00-000017000000}"/>
            </a:ext>
          </a:extLst>
        </xdr:cNvPr>
        <xdr:cNvSpPr>
          <a:spLocks/>
        </xdr:cNvSpPr>
      </xdr:nvSpPr>
      <xdr:spPr bwMode="auto">
        <a:xfrm>
          <a:off x="1357313" y="4953000"/>
          <a:ext cx="0" cy="171450"/>
        </a:xfrm>
        <a:custGeom>
          <a:avLst/>
          <a:gdLst>
            <a:gd name="T0" fmla="*/ 0 w 1"/>
            <a:gd name="T1" fmla="*/ 0 h 270"/>
            <a:gd name="T2" fmla="*/ 0 w 1"/>
            <a:gd name="T3" fmla="*/ 171450 h 270"/>
            <a:gd name="T4" fmla="*/ 0 60000 65536"/>
            <a:gd name="T5" fmla="*/ 0 60000 65536"/>
          </a:gdLst>
          <a:ahLst/>
          <a:cxnLst>
            <a:cxn ang="T4">
              <a:pos x="T0" y="T1"/>
            </a:cxn>
            <a:cxn ang="T5">
              <a:pos x="T2" y="T3"/>
            </a:cxn>
          </a:cxnLst>
          <a:rect l="0" t="0" r="r" b="b"/>
          <a:pathLst>
            <a:path w="1" h="270">
              <a:moveTo>
                <a:pt x="0" y="0"/>
              </a:moveTo>
              <a:lnTo>
                <a:pt x="0" y="270"/>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26</xdr:row>
      <xdr:rowOff>0</xdr:rowOff>
    </xdr:from>
    <xdr:to>
      <xdr:col>2</xdr:col>
      <xdr:colOff>0</xdr:colOff>
      <xdr:row>26</xdr:row>
      <xdr:rowOff>104775</xdr:rowOff>
    </xdr:to>
    <xdr:sp macro="" textlink="">
      <xdr:nvSpPr>
        <xdr:cNvPr id="24" name="Straight Connector 811">
          <a:extLst>
            <a:ext uri="{FF2B5EF4-FFF2-40B4-BE49-F238E27FC236}">
              <a16:creationId xmlns:a16="http://schemas.microsoft.com/office/drawing/2014/main" id="{00000000-0008-0000-0B00-000018000000}"/>
            </a:ext>
          </a:extLst>
        </xdr:cNvPr>
        <xdr:cNvSpPr>
          <a:spLocks noChangeShapeType="1"/>
        </xdr:cNvSpPr>
      </xdr:nvSpPr>
      <xdr:spPr bwMode="auto">
        <a:xfrm>
          <a:off x="1357313" y="5524500"/>
          <a:ext cx="0" cy="104775"/>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107156</xdr:colOff>
      <xdr:row>25</xdr:row>
      <xdr:rowOff>178594</xdr:rowOff>
    </xdr:from>
    <xdr:to>
      <xdr:col>2</xdr:col>
      <xdr:colOff>107156</xdr:colOff>
      <xdr:row>26</xdr:row>
      <xdr:rowOff>92869</xdr:rowOff>
    </xdr:to>
    <xdr:sp macro="" textlink="">
      <xdr:nvSpPr>
        <xdr:cNvPr id="26" name="Straight Connector 811">
          <a:extLst>
            <a:ext uri="{FF2B5EF4-FFF2-40B4-BE49-F238E27FC236}">
              <a16:creationId xmlns:a16="http://schemas.microsoft.com/office/drawing/2014/main" id="{00000000-0008-0000-0B00-00001A000000}"/>
            </a:ext>
          </a:extLst>
        </xdr:cNvPr>
        <xdr:cNvSpPr>
          <a:spLocks noChangeShapeType="1"/>
        </xdr:cNvSpPr>
      </xdr:nvSpPr>
      <xdr:spPr bwMode="auto">
        <a:xfrm>
          <a:off x="1464469" y="5512594"/>
          <a:ext cx="0" cy="104775"/>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57625</xdr:colOff>
      <xdr:row>27</xdr:row>
      <xdr:rowOff>95250</xdr:rowOff>
    </xdr:from>
    <xdr:to>
      <xdr:col>2</xdr:col>
      <xdr:colOff>107155</xdr:colOff>
      <xdr:row>31</xdr:row>
      <xdr:rowOff>26194</xdr:rowOff>
    </xdr:to>
    <xdr:sp macro="" textlink="">
      <xdr:nvSpPr>
        <xdr:cNvPr id="27" name="Freeform 810">
          <a:extLst>
            <a:ext uri="{FF2B5EF4-FFF2-40B4-BE49-F238E27FC236}">
              <a16:creationId xmlns:a16="http://schemas.microsoft.com/office/drawing/2014/main" id="{00000000-0008-0000-0B00-00001B000000}"/>
            </a:ext>
          </a:extLst>
        </xdr:cNvPr>
        <xdr:cNvSpPr>
          <a:spLocks/>
        </xdr:cNvSpPr>
      </xdr:nvSpPr>
      <xdr:spPr bwMode="auto">
        <a:xfrm flipH="1">
          <a:off x="1414938" y="5810250"/>
          <a:ext cx="49530" cy="692944"/>
        </a:xfrm>
        <a:custGeom>
          <a:avLst/>
          <a:gdLst>
            <a:gd name="T0" fmla="*/ 0 w 1"/>
            <a:gd name="T1" fmla="*/ 0 h 928"/>
            <a:gd name="T2" fmla="*/ 635 w 1"/>
            <a:gd name="T3" fmla="*/ 589280 h 928"/>
            <a:gd name="T4" fmla="*/ 0 60000 65536"/>
            <a:gd name="T5" fmla="*/ 0 60000 65536"/>
          </a:gdLst>
          <a:ahLst/>
          <a:cxnLst>
            <a:cxn ang="T4">
              <a:pos x="T0" y="T1"/>
            </a:cxn>
            <a:cxn ang="T5">
              <a:pos x="T2" y="T3"/>
            </a:cxn>
          </a:cxnLst>
          <a:rect l="0" t="0" r="r" b="b"/>
          <a:pathLst>
            <a:path w="1" h="928">
              <a:moveTo>
                <a:pt x="0" y="0"/>
              </a:moveTo>
              <a:lnTo>
                <a:pt x="0" y="928"/>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119062</xdr:colOff>
      <xdr:row>33</xdr:row>
      <xdr:rowOff>1</xdr:rowOff>
    </xdr:from>
    <xdr:to>
      <xdr:col>2</xdr:col>
      <xdr:colOff>128587</xdr:colOff>
      <xdr:row>36</xdr:row>
      <xdr:rowOff>140495</xdr:rowOff>
    </xdr:to>
    <xdr:sp macro="" textlink="">
      <xdr:nvSpPr>
        <xdr:cNvPr id="28" name="Straight Connector 809">
          <a:extLst>
            <a:ext uri="{FF2B5EF4-FFF2-40B4-BE49-F238E27FC236}">
              <a16:creationId xmlns:a16="http://schemas.microsoft.com/office/drawing/2014/main" id="{00000000-0008-0000-0B00-00001C000000}"/>
            </a:ext>
          </a:extLst>
        </xdr:cNvPr>
        <xdr:cNvSpPr>
          <a:spLocks noChangeShapeType="1"/>
        </xdr:cNvSpPr>
      </xdr:nvSpPr>
      <xdr:spPr bwMode="auto">
        <a:xfrm>
          <a:off x="1476375" y="6858001"/>
          <a:ext cx="9525" cy="711994"/>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107156</xdr:colOff>
      <xdr:row>39</xdr:row>
      <xdr:rowOff>0</xdr:rowOff>
    </xdr:from>
    <xdr:to>
      <xdr:col>2</xdr:col>
      <xdr:colOff>107156</xdr:colOff>
      <xdr:row>39</xdr:row>
      <xdr:rowOff>171450</xdr:rowOff>
    </xdr:to>
    <xdr:sp macro="" textlink="">
      <xdr:nvSpPr>
        <xdr:cNvPr id="29" name="Freeform 808">
          <a:extLst>
            <a:ext uri="{FF2B5EF4-FFF2-40B4-BE49-F238E27FC236}">
              <a16:creationId xmlns:a16="http://schemas.microsoft.com/office/drawing/2014/main" id="{00000000-0008-0000-0B00-00001D000000}"/>
            </a:ext>
          </a:extLst>
        </xdr:cNvPr>
        <xdr:cNvSpPr>
          <a:spLocks/>
        </xdr:cNvSpPr>
      </xdr:nvSpPr>
      <xdr:spPr bwMode="auto">
        <a:xfrm>
          <a:off x="1464469" y="8001000"/>
          <a:ext cx="0" cy="17145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95250</xdr:colOff>
      <xdr:row>43</xdr:row>
      <xdr:rowOff>0</xdr:rowOff>
    </xdr:from>
    <xdr:to>
      <xdr:col>2</xdr:col>
      <xdr:colOff>95250</xdr:colOff>
      <xdr:row>43</xdr:row>
      <xdr:rowOff>171450</xdr:rowOff>
    </xdr:to>
    <xdr:sp macro="" textlink="">
      <xdr:nvSpPr>
        <xdr:cNvPr id="30" name="Freeform 807">
          <a:extLst>
            <a:ext uri="{FF2B5EF4-FFF2-40B4-BE49-F238E27FC236}">
              <a16:creationId xmlns:a16="http://schemas.microsoft.com/office/drawing/2014/main" id="{00000000-0008-0000-0B00-00001E000000}"/>
            </a:ext>
          </a:extLst>
        </xdr:cNvPr>
        <xdr:cNvSpPr>
          <a:spLocks/>
        </xdr:cNvSpPr>
      </xdr:nvSpPr>
      <xdr:spPr bwMode="auto">
        <a:xfrm>
          <a:off x="1452563" y="8763000"/>
          <a:ext cx="0" cy="17145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119062</xdr:colOff>
      <xdr:row>49</xdr:row>
      <xdr:rowOff>178594</xdr:rowOff>
    </xdr:from>
    <xdr:to>
      <xdr:col>2</xdr:col>
      <xdr:colOff>119062</xdr:colOff>
      <xdr:row>50</xdr:row>
      <xdr:rowOff>159544</xdr:rowOff>
    </xdr:to>
    <xdr:sp macro="" textlink="">
      <xdr:nvSpPr>
        <xdr:cNvPr id="31" name="Freeform 806">
          <a:extLst>
            <a:ext uri="{FF2B5EF4-FFF2-40B4-BE49-F238E27FC236}">
              <a16:creationId xmlns:a16="http://schemas.microsoft.com/office/drawing/2014/main" id="{00000000-0008-0000-0B00-00001F000000}"/>
            </a:ext>
          </a:extLst>
        </xdr:cNvPr>
        <xdr:cNvSpPr>
          <a:spLocks/>
        </xdr:cNvSpPr>
      </xdr:nvSpPr>
      <xdr:spPr bwMode="auto">
        <a:xfrm>
          <a:off x="1476375" y="10084594"/>
          <a:ext cx="0" cy="17145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111918</xdr:colOff>
      <xdr:row>53</xdr:row>
      <xdr:rowOff>2381</xdr:rowOff>
    </xdr:from>
    <xdr:to>
      <xdr:col>2</xdr:col>
      <xdr:colOff>111918</xdr:colOff>
      <xdr:row>54</xdr:row>
      <xdr:rowOff>2382</xdr:rowOff>
    </xdr:to>
    <xdr:sp macro="" textlink="">
      <xdr:nvSpPr>
        <xdr:cNvPr id="32" name="Straight Connector 805">
          <a:extLst>
            <a:ext uri="{FF2B5EF4-FFF2-40B4-BE49-F238E27FC236}">
              <a16:creationId xmlns:a16="http://schemas.microsoft.com/office/drawing/2014/main" id="{00000000-0008-0000-0B00-000020000000}"/>
            </a:ext>
          </a:extLst>
        </xdr:cNvPr>
        <xdr:cNvSpPr>
          <a:spLocks noChangeShapeType="1"/>
        </xdr:cNvSpPr>
      </xdr:nvSpPr>
      <xdr:spPr bwMode="auto">
        <a:xfrm>
          <a:off x="1469231" y="10741819"/>
          <a:ext cx="0" cy="226219"/>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71437</xdr:colOff>
      <xdr:row>55</xdr:row>
      <xdr:rowOff>107156</xdr:rowOff>
    </xdr:from>
    <xdr:to>
      <xdr:col>2</xdr:col>
      <xdr:colOff>71437</xdr:colOff>
      <xdr:row>56</xdr:row>
      <xdr:rowOff>59531</xdr:rowOff>
    </xdr:to>
    <xdr:sp macro="" textlink="">
      <xdr:nvSpPr>
        <xdr:cNvPr id="33" name="Freeform 804">
          <a:extLst>
            <a:ext uri="{FF2B5EF4-FFF2-40B4-BE49-F238E27FC236}">
              <a16:creationId xmlns:a16="http://schemas.microsoft.com/office/drawing/2014/main" id="{00000000-0008-0000-0B00-000021000000}"/>
            </a:ext>
          </a:extLst>
        </xdr:cNvPr>
        <xdr:cNvSpPr>
          <a:spLocks/>
        </xdr:cNvSpPr>
      </xdr:nvSpPr>
      <xdr:spPr bwMode="auto">
        <a:xfrm>
          <a:off x="1428750" y="11299031"/>
          <a:ext cx="0" cy="178594"/>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23813</xdr:colOff>
      <xdr:row>78</xdr:row>
      <xdr:rowOff>11907</xdr:rowOff>
    </xdr:from>
    <xdr:to>
      <xdr:col>2</xdr:col>
      <xdr:colOff>23813</xdr:colOff>
      <xdr:row>78</xdr:row>
      <xdr:rowOff>173832</xdr:rowOff>
    </xdr:to>
    <xdr:sp macro="" textlink="">
      <xdr:nvSpPr>
        <xdr:cNvPr id="34" name="Freeform 801">
          <a:extLst>
            <a:ext uri="{FF2B5EF4-FFF2-40B4-BE49-F238E27FC236}">
              <a16:creationId xmlns:a16="http://schemas.microsoft.com/office/drawing/2014/main" id="{00000000-0008-0000-0B00-000022000000}"/>
            </a:ext>
          </a:extLst>
        </xdr:cNvPr>
        <xdr:cNvSpPr>
          <a:spLocks/>
        </xdr:cNvSpPr>
      </xdr:nvSpPr>
      <xdr:spPr bwMode="auto">
        <a:xfrm>
          <a:off x="1381126" y="17275970"/>
          <a:ext cx="0" cy="161925"/>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119063</xdr:colOff>
      <xdr:row>81</xdr:row>
      <xdr:rowOff>0</xdr:rowOff>
    </xdr:from>
    <xdr:to>
      <xdr:col>2</xdr:col>
      <xdr:colOff>119063</xdr:colOff>
      <xdr:row>82</xdr:row>
      <xdr:rowOff>28575</xdr:rowOff>
    </xdr:to>
    <xdr:sp macro="" textlink="">
      <xdr:nvSpPr>
        <xdr:cNvPr id="35" name="Straight Connector 800">
          <a:extLst>
            <a:ext uri="{FF2B5EF4-FFF2-40B4-BE49-F238E27FC236}">
              <a16:creationId xmlns:a16="http://schemas.microsoft.com/office/drawing/2014/main" id="{00000000-0008-0000-0B00-000023000000}"/>
            </a:ext>
          </a:extLst>
        </xdr:cNvPr>
        <xdr:cNvSpPr>
          <a:spLocks noChangeShapeType="1"/>
        </xdr:cNvSpPr>
      </xdr:nvSpPr>
      <xdr:spPr bwMode="auto">
        <a:xfrm>
          <a:off x="1476376" y="17835563"/>
          <a:ext cx="0" cy="219075"/>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130969</xdr:colOff>
      <xdr:row>84</xdr:row>
      <xdr:rowOff>11906</xdr:rowOff>
    </xdr:from>
    <xdr:to>
      <xdr:col>2</xdr:col>
      <xdr:colOff>130969</xdr:colOff>
      <xdr:row>84</xdr:row>
      <xdr:rowOff>173831</xdr:rowOff>
    </xdr:to>
    <xdr:sp macro="" textlink="">
      <xdr:nvSpPr>
        <xdr:cNvPr id="36" name="Freeform 799">
          <a:extLst>
            <a:ext uri="{FF2B5EF4-FFF2-40B4-BE49-F238E27FC236}">
              <a16:creationId xmlns:a16="http://schemas.microsoft.com/office/drawing/2014/main" id="{00000000-0008-0000-0B00-000024000000}"/>
            </a:ext>
          </a:extLst>
        </xdr:cNvPr>
        <xdr:cNvSpPr>
          <a:spLocks/>
        </xdr:cNvSpPr>
      </xdr:nvSpPr>
      <xdr:spPr bwMode="auto">
        <a:xfrm>
          <a:off x="1488282" y="18418969"/>
          <a:ext cx="0" cy="161925"/>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95250</xdr:colOff>
      <xdr:row>90</xdr:row>
      <xdr:rowOff>142875</xdr:rowOff>
    </xdr:from>
    <xdr:to>
      <xdr:col>2</xdr:col>
      <xdr:colOff>95250</xdr:colOff>
      <xdr:row>91</xdr:row>
      <xdr:rowOff>123825</xdr:rowOff>
    </xdr:to>
    <xdr:sp macro="" textlink="">
      <xdr:nvSpPr>
        <xdr:cNvPr id="37" name="Freeform 798">
          <a:extLst>
            <a:ext uri="{FF2B5EF4-FFF2-40B4-BE49-F238E27FC236}">
              <a16:creationId xmlns:a16="http://schemas.microsoft.com/office/drawing/2014/main" id="{00000000-0008-0000-0B00-000025000000}"/>
            </a:ext>
          </a:extLst>
        </xdr:cNvPr>
        <xdr:cNvSpPr>
          <a:spLocks/>
        </xdr:cNvSpPr>
      </xdr:nvSpPr>
      <xdr:spPr bwMode="auto">
        <a:xfrm>
          <a:off x="1452563" y="19585781"/>
          <a:ext cx="0" cy="17145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119062</xdr:colOff>
      <xdr:row>95</xdr:row>
      <xdr:rowOff>11905</xdr:rowOff>
    </xdr:from>
    <xdr:to>
      <xdr:col>2</xdr:col>
      <xdr:colOff>119062</xdr:colOff>
      <xdr:row>95</xdr:row>
      <xdr:rowOff>183355</xdr:rowOff>
    </xdr:to>
    <xdr:sp macro="" textlink="">
      <xdr:nvSpPr>
        <xdr:cNvPr id="38" name="Freeform 797">
          <a:extLst>
            <a:ext uri="{FF2B5EF4-FFF2-40B4-BE49-F238E27FC236}">
              <a16:creationId xmlns:a16="http://schemas.microsoft.com/office/drawing/2014/main" id="{00000000-0008-0000-0B00-000026000000}"/>
            </a:ext>
          </a:extLst>
        </xdr:cNvPr>
        <xdr:cNvSpPr>
          <a:spLocks/>
        </xdr:cNvSpPr>
      </xdr:nvSpPr>
      <xdr:spPr bwMode="auto">
        <a:xfrm>
          <a:off x="1476375" y="20407311"/>
          <a:ext cx="0" cy="17145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119062</xdr:colOff>
      <xdr:row>97</xdr:row>
      <xdr:rowOff>47625</xdr:rowOff>
    </xdr:from>
    <xdr:to>
      <xdr:col>2</xdr:col>
      <xdr:colOff>119062</xdr:colOff>
      <xdr:row>101</xdr:row>
      <xdr:rowOff>0</xdr:rowOff>
    </xdr:to>
    <xdr:sp macro="" textlink="">
      <xdr:nvSpPr>
        <xdr:cNvPr id="39" name="Straight Connector 796">
          <a:extLst>
            <a:ext uri="{FF2B5EF4-FFF2-40B4-BE49-F238E27FC236}">
              <a16:creationId xmlns:a16="http://schemas.microsoft.com/office/drawing/2014/main" id="{00000000-0008-0000-0B00-000027000000}"/>
            </a:ext>
          </a:extLst>
        </xdr:cNvPr>
        <xdr:cNvSpPr>
          <a:spLocks noChangeShapeType="1"/>
        </xdr:cNvSpPr>
      </xdr:nvSpPr>
      <xdr:spPr bwMode="auto">
        <a:xfrm>
          <a:off x="1476375" y="20824031"/>
          <a:ext cx="0" cy="714375"/>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119063</xdr:colOff>
      <xdr:row>108</xdr:row>
      <xdr:rowOff>166688</xdr:rowOff>
    </xdr:from>
    <xdr:to>
      <xdr:col>2</xdr:col>
      <xdr:colOff>119063</xdr:colOff>
      <xdr:row>109</xdr:row>
      <xdr:rowOff>80963</xdr:rowOff>
    </xdr:to>
    <xdr:sp macro="" textlink="">
      <xdr:nvSpPr>
        <xdr:cNvPr id="41" name="Straight Connector 794">
          <a:extLst>
            <a:ext uri="{FF2B5EF4-FFF2-40B4-BE49-F238E27FC236}">
              <a16:creationId xmlns:a16="http://schemas.microsoft.com/office/drawing/2014/main" id="{00000000-0008-0000-0B00-000029000000}"/>
            </a:ext>
          </a:extLst>
        </xdr:cNvPr>
        <xdr:cNvSpPr>
          <a:spLocks noChangeShapeType="1"/>
        </xdr:cNvSpPr>
      </xdr:nvSpPr>
      <xdr:spPr bwMode="auto">
        <a:xfrm>
          <a:off x="1476376" y="23038594"/>
          <a:ext cx="0" cy="104775"/>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128588</xdr:colOff>
      <xdr:row>110</xdr:row>
      <xdr:rowOff>138113</xdr:rowOff>
    </xdr:from>
    <xdr:to>
      <xdr:col>2</xdr:col>
      <xdr:colOff>128588</xdr:colOff>
      <xdr:row>111</xdr:row>
      <xdr:rowOff>109538</xdr:rowOff>
    </xdr:to>
    <xdr:sp macro="" textlink="">
      <xdr:nvSpPr>
        <xdr:cNvPr id="42" name="Freeform 793">
          <a:extLst>
            <a:ext uri="{FF2B5EF4-FFF2-40B4-BE49-F238E27FC236}">
              <a16:creationId xmlns:a16="http://schemas.microsoft.com/office/drawing/2014/main" id="{00000000-0008-0000-0B00-00002A000000}"/>
            </a:ext>
          </a:extLst>
        </xdr:cNvPr>
        <xdr:cNvSpPr>
          <a:spLocks/>
        </xdr:cNvSpPr>
      </xdr:nvSpPr>
      <xdr:spPr bwMode="auto">
        <a:xfrm>
          <a:off x="1485901" y="23391019"/>
          <a:ext cx="0" cy="161925"/>
        </a:xfrm>
        <a:custGeom>
          <a:avLst/>
          <a:gdLst>
            <a:gd name="T0" fmla="*/ 0 w 1"/>
            <a:gd name="T1" fmla="*/ 0 h 270"/>
            <a:gd name="T2" fmla="*/ 0 w 1"/>
            <a:gd name="T3" fmla="*/ 171450 h 270"/>
            <a:gd name="T4" fmla="*/ 0 60000 65536"/>
            <a:gd name="T5" fmla="*/ 0 60000 65536"/>
          </a:gdLst>
          <a:ahLst/>
          <a:cxnLst>
            <a:cxn ang="T4">
              <a:pos x="T0" y="T1"/>
            </a:cxn>
            <a:cxn ang="T5">
              <a:pos x="T2" y="T3"/>
            </a:cxn>
          </a:cxnLst>
          <a:rect l="0" t="0" r="r" b="b"/>
          <a:pathLst>
            <a:path w="1" h="270">
              <a:moveTo>
                <a:pt x="0" y="0"/>
              </a:moveTo>
              <a:lnTo>
                <a:pt x="0" y="270"/>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95250</xdr:colOff>
      <xdr:row>114</xdr:row>
      <xdr:rowOff>0</xdr:rowOff>
    </xdr:from>
    <xdr:to>
      <xdr:col>2</xdr:col>
      <xdr:colOff>140969</xdr:colOff>
      <xdr:row>121</xdr:row>
      <xdr:rowOff>2381</xdr:rowOff>
    </xdr:to>
    <xdr:sp macro="" textlink="">
      <xdr:nvSpPr>
        <xdr:cNvPr id="43" name="Freeform 792">
          <a:extLst>
            <a:ext uri="{FF2B5EF4-FFF2-40B4-BE49-F238E27FC236}">
              <a16:creationId xmlns:a16="http://schemas.microsoft.com/office/drawing/2014/main" id="{00000000-0008-0000-0B00-00002B000000}"/>
            </a:ext>
          </a:extLst>
        </xdr:cNvPr>
        <xdr:cNvSpPr>
          <a:spLocks noChangeShapeType="1"/>
        </xdr:cNvSpPr>
      </xdr:nvSpPr>
      <xdr:spPr bwMode="auto">
        <a:xfrm flipH="1">
          <a:off x="1452563" y="24014906"/>
          <a:ext cx="45719" cy="1335881"/>
        </a:xfrm>
        <a:custGeom>
          <a:avLst/>
          <a:gdLst>
            <a:gd name="T0" fmla="*/ 0 w 1"/>
            <a:gd name="T1" fmla="*/ 0 h 1680"/>
            <a:gd name="T2" fmla="*/ 0 w 1"/>
            <a:gd name="T3" fmla="*/ 1066800 h 1680"/>
            <a:gd name="T4" fmla="*/ 0 60000 65536"/>
            <a:gd name="T5" fmla="*/ 0 60000 65536"/>
          </a:gdLst>
          <a:ahLst/>
          <a:cxnLst>
            <a:cxn ang="T4">
              <a:pos x="T0" y="T1"/>
            </a:cxn>
            <a:cxn ang="T5">
              <a:pos x="T2" y="T3"/>
            </a:cxn>
          </a:cxnLst>
          <a:rect l="0" t="0" r="r" b="b"/>
          <a:pathLst>
            <a:path w="1" h="1680">
              <a:moveTo>
                <a:pt x="0" y="0"/>
              </a:moveTo>
              <a:lnTo>
                <a:pt x="0" y="1680"/>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xdr:colOff>
      <xdr:row>103</xdr:row>
      <xdr:rowOff>0</xdr:rowOff>
    </xdr:from>
    <xdr:to>
      <xdr:col>2</xdr:col>
      <xdr:colOff>-1</xdr:colOff>
      <xdr:row>106</xdr:row>
      <xdr:rowOff>142875</xdr:rowOff>
    </xdr:to>
    <xdr:sp macro="" textlink="">
      <xdr:nvSpPr>
        <xdr:cNvPr id="45" name="Straight Connector 796">
          <a:extLst>
            <a:ext uri="{FF2B5EF4-FFF2-40B4-BE49-F238E27FC236}">
              <a16:creationId xmlns:a16="http://schemas.microsoft.com/office/drawing/2014/main" id="{00000000-0008-0000-0B00-00002D000000}"/>
            </a:ext>
          </a:extLst>
        </xdr:cNvPr>
        <xdr:cNvSpPr>
          <a:spLocks noChangeShapeType="1"/>
        </xdr:cNvSpPr>
      </xdr:nvSpPr>
      <xdr:spPr bwMode="auto">
        <a:xfrm>
          <a:off x="1357312" y="21728906"/>
          <a:ext cx="0" cy="714375"/>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130968</xdr:colOff>
      <xdr:row>103</xdr:row>
      <xdr:rowOff>0</xdr:rowOff>
    </xdr:from>
    <xdr:to>
      <xdr:col>2</xdr:col>
      <xdr:colOff>130968</xdr:colOff>
      <xdr:row>106</xdr:row>
      <xdr:rowOff>142875</xdr:rowOff>
    </xdr:to>
    <xdr:sp macro="" textlink="">
      <xdr:nvSpPr>
        <xdr:cNvPr id="46" name="Straight Connector 796">
          <a:extLst>
            <a:ext uri="{FF2B5EF4-FFF2-40B4-BE49-F238E27FC236}">
              <a16:creationId xmlns:a16="http://schemas.microsoft.com/office/drawing/2014/main" id="{00000000-0008-0000-0B00-00002E000000}"/>
            </a:ext>
          </a:extLst>
        </xdr:cNvPr>
        <xdr:cNvSpPr>
          <a:spLocks noChangeShapeType="1"/>
        </xdr:cNvSpPr>
      </xdr:nvSpPr>
      <xdr:spPr bwMode="auto">
        <a:xfrm>
          <a:off x="1488281" y="21728906"/>
          <a:ext cx="0" cy="714375"/>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xdr:col>
      <xdr:colOff>718785</xdr:colOff>
      <xdr:row>1</xdr:row>
      <xdr:rowOff>211565</xdr:rowOff>
    </xdr:to>
    <xdr:sp macro="" textlink="">
      <xdr:nvSpPr>
        <xdr:cNvPr id="44" name="Rectangle: Rounded Corners 3">
          <a:hlinkClick xmlns:r="http://schemas.openxmlformats.org/officeDocument/2006/relationships" r:id="rId1"/>
          <a:extLst>
            <a:ext uri="{FF2B5EF4-FFF2-40B4-BE49-F238E27FC236}">
              <a16:creationId xmlns:a16="http://schemas.microsoft.com/office/drawing/2014/main" id="{00000000-0008-0000-0B00-00002C000000}"/>
            </a:ext>
          </a:extLst>
        </xdr:cNvPr>
        <xdr:cNvSpPr/>
      </xdr:nvSpPr>
      <xdr:spPr>
        <a:xfrm>
          <a:off x="0" y="0"/>
          <a:ext cx="1326004" cy="402065"/>
        </a:xfrm>
        <a:prstGeom prst="roundRect">
          <a:avLst/>
        </a:prstGeom>
        <a:solidFill>
          <a:schemeClr val="accent5">
            <a:lumMod val="40000"/>
            <a:lumOff val="60000"/>
          </a:schemeClr>
        </a:solidFill>
        <a:ln>
          <a:solidFill>
            <a:schemeClr val="accent5">
              <a:lumMod val="40000"/>
              <a:lumOff val="6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lt-LT" sz="1200" b="1">
              <a:solidFill>
                <a:srgbClr val="000000"/>
              </a:solidFill>
              <a:latin typeface="Calibri" panose="020F0502020204030204" pitchFamily="34" charset="0"/>
            </a:rPr>
            <a:t>GRĮŽTI</a:t>
          </a:r>
          <a:r>
            <a:rPr lang="lt-LT" sz="1200" b="1" baseline="0">
              <a:solidFill>
                <a:srgbClr val="000000"/>
              </a:solidFill>
              <a:latin typeface="Calibri" panose="020F0502020204030204" pitchFamily="34" charset="0"/>
            </a:rPr>
            <a:t> ATGAL</a:t>
          </a:r>
          <a:endParaRPr lang="en-US" sz="1200" b="1" baseline="0">
            <a:solidFill>
              <a:srgbClr val="000000"/>
            </a:solidFill>
            <a:latin typeface="Calibri" panose="020F0502020204030204" pitchFamily="34" charset="0"/>
          </a:endParaRPr>
        </a:p>
        <a:p>
          <a:pPr algn="ctr"/>
          <a:r>
            <a:rPr lang="lt-LT" sz="1200" b="1" baseline="0">
              <a:solidFill>
                <a:srgbClr val="000000"/>
              </a:solidFill>
              <a:latin typeface="Calibri" panose="020F0502020204030204" pitchFamily="34" charset="0"/>
            </a:rPr>
            <a:t> Į TURINĮ</a:t>
          </a:r>
          <a:endParaRPr lang="lt-LT" sz="1200" b="1">
            <a:solidFill>
              <a:srgbClr val="000000"/>
            </a:solidFill>
            <a:latin typeface="Calibri" panose="020F0502020204030204" pitchFamily="34" charset="0"/>
          </a:endParaRPr>
        </a:p>
      </xdr:txBody>
    </xdr:sp>
    <xdr:clientData/>
  </xdr:twoCellAnchor>
  <xdr:twoCellAnchor>
    <xdr:from>
      <xdr:col>2</xdr:col>
      <xdr:colOff>8730</xdr:colOff>
      <xdr:row>138</xdr:row>
      <xdr:rowOff>468312</xdr:rowOff>
    </xdr:from>
    <xdr:to>
      <xdr:col>2</xdr:col>
      <xdr:colOff>23812</xdr:colOff>
      <xdr:row>146</xdr:row>
      <xdr:rowOff>35718</xdr:rowOff>
    </xdr:to>
    <xdr:sp macro="" textlink="">
      <xdr:nvSpPr>
        <xdr:cNvPr id="47" name="Straight Connector 813">
          <a:extLst>
            <a:ext uri="{FF2B5EF4-FFF2-40B4-BE49-F238E27FC236}">
              <a16:creationId xmlns:a16="http://schemas.microsoft.com/office/drawing/2014/main" id="{3238DE45-3CCF-4790-A23E-633174A7CA8C}"/>
            </a:ext>
          </a:extLst>
        </xdr:cNvPr>
        <xdr:cNvSpPr>
          <a:spLocks noChangeShapeType="1"/>
        </xdr:cNvSpPr>
      </xdr:nvSpPr>
      <xdr:spPr bwMode="auto">
        <a:xfrm>
          <a:off x="1395570" y="3112452"/>
          <a:ext cx="15082" cy="1342866"/>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123824</xdr:colOff>
      <xdr:row>148</xdr:row>
      <xdr:rowOff>19050</xdr:rowOff>
    </xdr:from>
    <xdr:to>
      <xdr:col>2</xdr:col>
      <xdr:colOff>123824</xdr:colOff>
      <xdr:row>149</xdr:row>
      <xdr:rowOff>0</xdr:rowOff>
    </xdr:to>
    <xdr:sp macro="" textlink="">
      <xdr:nvSpPr>
        <xdr:cNvPr id="48" name="Freeform 812">
          <a:extLst>
            <a:ext uri="{FF2B5EF4-FFF2-40B4-BE49-F238E27FC236}">
              <a16:creationId xmlns:a16="http://schemas.microsoft.com/office/drawing/2014/main" id="{0B520495-6F21-410C-B3FC-1798A0E870BA}"/>
            </a:ext>
          </a:extLst>
        </xdr:cNvPr>
        <xdr:cNvSpPr>
          <a:spLocks/>
        </xdr:cNvSpPr>
      </xdr:nvSpPr>
      <xdr:spPr bwMode="auto">
        <a:xfrm>
          <a:off x="1510664" y="4804410"/>
          <a:ext cx="0" cy="163830"/>
        </a:xfrm>
        <a:custGeom>
          <a:avLst/>
          <a:gdLst>
            <a:gd name="T0" fmla="*/ 0 w 1"/>
            <a:gd name="T1" fmla="*/ 0 h 270"/>
            <a:gd name="T2" fmla="*/ 0 w 1"/>
            <a:gd name="T3" fmla="*/ 171450 h 270"/>
            <a:gd name="T4" fmla="*/ 0 60000 65536"/>
            <a:gd name="T5" fmla="*/ 0 60000 65536"/>
          </a:gdLst>
          <a:ahLst/>
          <a:cxnLst>
            <a:cxn ang="T4">
              <a:pos x="T0" y="T1"/>
            </a:cxn>
            <a:cxn ang="T5">
              <a:pos x="T2" y="T3"/>
            </a:cxn>
          </a:cxnLst>
          <a:rect l="0" t="0" r="r" b="b"/>
          <a:pathLst>
            <a:path w="1" h="270">
              <a:moveTo>
                <a:pt x="0" y="0"/>
              </a:moveTo>
              <a:lnTo>
                <a:pt x="0" y="270"/>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16668</xdr:colOff>
      <xdr:row>150</xdr:row>
      <xdr:rowOff>176213</xdr:rowOff>
    </xdr:from>
    <xdr:to>
      <xdr:col>2</xdr:col>
      <xdr:colOff>16668</xdr:colOff>
      <xdr:row>151</xdr:row>
      <xdr:rowOff>90488</xdr:rowOff>
    </xdr:to>
    <xdr:sp macro="" textlink="">
      <xdr:nvSpPr>
        <xdr:cNvPr id="49" name="Straight Connector 811">
          <a:extLst>
            <a:ext uri="{FF2B5EF4-FFF2-40B4-BE49-F238E27FC236}">
              <a16:creationId xmlns:a16="http://schemas.microsoft.com/office/drawing/2014/main" id="{12356AB6-5ABD-4CDA-913D-971029EF2089}"/>
            </a:ext>
          </a:extLst>
        </xdr:cNvPr>
        <xdr:cNvSpPr>
          <a:spLocks noChangeShapeType="1"/>
        </xdr:cNvSpPr>
      </xdr:nvSpPr>
      <xdr:spPr bwMode="auto">
        <a:xfrm>
          <a:off x="1403508" y="5327333"/>
          <a:ext cx="0" cy="97155"/>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16667</xdr:colOff>
      <xdr:row>152</xdr:row>
      <xdr:rowOff>80962</xdr:rowOff>
    </xdr:from>
    <xdr:to>
      <xdr:col>2</xdr:col>
      <xdr:colOff>62386</xdr:colOff>
      <xdr:row>156</xdr:row>
      <xdr:rowOff>11906</xdr:rowOff>
    </xdr:to>
    <xdr:sp macro="" textlink="">
      <xdr:nvSpPr>
        <xdr:cNvPr id="50" name="Freeform 810">
          <a:extLst>
            <a:ext uri="{FF2B5EF4-FFF2-40B4-BE49-F238E27FC236}">
              <a16:creationId xmlns:a16="http://schemas.microsoft.com/office/drawing/2014/main" id="{F60328F1-07AC-4CD3-805B-784A2AE27DB5}"/>
            </a:ext>
          </a:extLst>
        </xdr:cNvPr>
        <xdr:cNvSpPr>
          <a:spLocks/>
        </xdr:cNvSpPr>
      </xdr:nvSpPr>
      <xdr:spPr bwMode="auto">
        <a:xfrm>
          <a:off x="1403507" y="5597842"/>
          <a:ext cx="45719" cy="662464"/>
        </a:xfrm>
        <a:custGeom>
          <a:avLst/>
          <a:gdLst>
            <a:gd name="T0" fmla="*/ 0 w 1"/>
            <a:gd name="T1" fmla="*/ 0 h 928"/>
            <a:gd name="T2" fmla="*/ 635 w 1"/>
            <a:gd name="T3" fmla="*/ 589280 h 928"/>
            <a:gd name="T4" fmla="*/ 0 60000 65536"/>
            <a:gd name="T5" fmla="*/ 0 60000 65536"/>
          </a:gdLst>
          <a:ahLst/>
          <a:cxnLst>
            <a:cxn ang="T4">
              <a:pos x="T0" y="T1"/>
            </a:cxn>
            <a:cxn ang="T5">
              <a:pos x="T2" y="T3"/>
            </a:cxn>
          </a:cxnLst>
          <a:rect l="0" t="0" r="r" b="b"/>
          <a:pathLst>
            <a:path w="1" h="928">
              <a:moveTo>
                <a:pt x="0" y="0"/>
              </a:moveTo>
              <a:lnTo>
                <a:pt x="0" y="928"/>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14287</xdr:colOff>
      <xdr:row>158</xdr:row>
      <xdr:rowOff>2382</xdr:rowOff>
    </xdr:from>
    <xdr:to>
      <xdr:col>2</xdr:col>
      <xdr:colOff>23812</xdr:colOff>
      <xdr:row>161</xdr:row>
      <xdr:rowOff>142876</xdr:rowOff>
    </xdr:to>
    <xdr:sp macro="" textlink="">
      <xdr:nvSpPr>
        <xdr:cNvPr id="51" name="Straight Connector 809">
          <a:extLst>
            <a:ext uri="{FF2B5EF4-FFF2-40B4-BE49-F238E27FC236}">
              <a16:creationId xmlns:a16="http://schemas.microsoft.com/office/drawing/2014/main" id="{2CA34994-227D-444D-B849-0B558380A719}"/>
            </a:ext>
          </a:extLst>
        </xdr:cNvPr>
        <xdr:cNvSpPr>
          <a:spLocks noChangeShapeType="1"/>
        </xdr:cNvSpPr>
      </xdr:nvSpPr>
      <xdr:spPr bwMode="auto">
        <a:xfrm>
          <a:off x="1401127" y="6616542"/>
          <a:ext cx="9525" cy="689134"/>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2381</xdr:colOff>
      <xdr:row>164</xdr:row>
      <xdr:rowOff>0</xdr:rowOff>
    </xdr:from>
    <xdr:to>
      <xdr:col>2</xdr:col>
      <xdr:colOff>2381</xdr:colOff>
      <xdr:row>164</xdr:row>
      <xdr:rowOff>171450</xdr:rowOff>
    </xdr:to>
    <xdr:sp macro="" textlink="">
      <xdr:nvSpPr>
        <xdr:cNvPr id="52" name="Freeform 808">
          <a:extLst>
            <a:ext uri="{FF2B5EF4-FFF2-40B4-BE49-F238E27FC236}">
              <a16:creationId xmlns:a16="http://schemas.microsoft.com/office/drawing/2014/main" id="{F99E34B1-3466-4C17-B4F3-83A06E492AC6}"/>
            </a:ext>
          </a:extLst>
        </xdr:cNvPr>
        <xdr:cNvSpPr>
          <a:spLocks/>
        </xdr:cNvSpPr>
      </xdr:nvSpPr>
      <xdr:spPr bwMode="auto">
        <a:xfrm>
          <a:off x="1389221" y="7711440"/>
          <a:ext cx="0" cy="17145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733425</xdr:colOff>
      <xdr:row>168</xdr:row>
      <xdr:rowOff>9525</xdr:rowOff>
    </xdr:from>
    <xdr:to>
      <xdr:col>1</xdr:col>
      <xdr:colOff>733425</xdr:colOff>
      <xdr:row>168</xdr:row>
      <xdr:rowOff>180975</xdr:rowOff>
    </xdr:to>
    <xdr:sp macro="" textlink="">
      <xdr:nvSpPr>
        <xdr:cNvPr id="53" name="Freeform 807">
          <a:extLst>
            <a:ext uri="{FF2B5EF4-FFF2-40B4-BE49-F238E27FC236}">
              <a16:creationId xmlns:a16="http://schemas.microsoft.com/office/drawing/2014/main" id="{9C69C65A-FEC4-480A-B2EC-F67B264E1E06}"/>
            </a:ext>
          </a:extLst>
        </xdr:cNvPr>
        <xdr:cNvSpPr>
          <a:spLocks/>
        </xdr:cNvSpPr>
      </xdr:nvSpPr>
      <xdr:spPr bwMode="auto">
        <a:xfrm>
          <a:off x="1343025" y="8452485"/>
          <a:ext cx="0" cy="17145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745331</xdr:colOff>
      <xdr:row>174</xdr:row>
      <xdr:rowOff>178594</xdr:rowOff>
    </xdr:from>
    <xdr:to>
      <xdr:col>1</xdr:col>
      <xdr:colOff>745331</xdr:colOff>
      <xdr:row>175</xdr:row>
      <xdr:rowOff>159544</xdr:rowOff>
    </xdr:to>
    <xdr:sp macro="" textlink="">
      <xdr:nvSpPr>
        <xdr:cNvPr id="54" name="Freeform 806">
          <a:extLst>
            <a:ext uri="{FF2B5EF4-FFF2-40B4-BE49-F238E27FC236}">
              <a16:creationId xmlns:a16="http://schemas.microsoft.com/office/drawing/2014/main" id="{97074B87-AE92-4B5E-9112-E1EF835AA62C}"/>
            </a:ext>
          </a:extLst>
        </xdr:cNvPr>
        <xdr:cNvSpPr>
          <a:spLocks/>
        </xdr:cNvSpPr>
      </xdr:nvSpPr>
      <xdr:spPr bwMode="auto">
        <a:xfrm>
          <a:off x="1354931" y="9718834"/>
          <a:ext cx="0" cy="16383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19050</xdr:colOff>
      <xdr:row>178</xdr:row>
      <xdr:rowOff>4762</xdr:rowOff>
    </xdr:from>
    <xdr:to>
      <xdr:col>2</xdr:col>
      <xdr:colOff>19050</xdr:colOff>
      <xdr:row>179</xdr:row>
      <xdr:rowOff>4763</xdr:rowOff>
    </xdr:to>
    <xdr:sp macro="" textlink="">
      <xdr:nvSpPr>
        <xdr:cNvPr id="55" name="Straight Connector 805">
          <a:extLst>
            <a:ext uri="{FF2B5EF4-FFF2-40B4-BE49-F238E27FC236}">
              <a16:creationId xmlns:a16="http://schemas.microsoft.com/office/drawing/2014/main" id="{749AE3E0-E6DB-4EA4-8E1C-862140FB5EDC}"/>
            </a:ext>
          </a:extLst>
        </xdr:cNvPr>
        <xdr:cNvSpPr>
          <a:spLocks noChangeShapeType="1"/>
        </xdr:cNvSpPr>
      </xdr:nvSpPr>
      <xdr:spPr bwMode="auto">
        <a:xfrm>
          <a:off x="1405890" y="10367962"/>
          <a:ext cx="0" cy="228601"/>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747712</xdr:colOff>
      <xdr:row>180</xdr:row>
      <xdr:rowOff>104775</xdr:rowOff>
    </xdr:from>
    <xdr:to>
      <xdr:col>1</xdr:col>
      <xdr:colOff>747712</xdr:colOff>
      <xdr:row>181</xdr:row>
      <xdr:rowOff>57150</xdr:rowOff>
    </xdr:to>
    <xdr:sp macro="" textlink="">
      <xdr:nvSpPr>
        <xdr:cNvPr id="56" name="Freeform 804">
          <a:extLst>
            <a:ext uri="{FF2B5EF4-FFF2-40B4-BE49-F238E27FC236}">
              <a16:creationId xmlns:a16="http://schemas.microsoft.com/office/drawing/2014/main" id="{91BC519F-423D-42F5-B5D4-8CBC539A6B95}"/>
            </a:ext>
          </a:extLst>
        </xdr:cNvPr>
        <xdr:cNvSpPr>
          <a:spLocks/>
        </xdr:cNvSpPr>
      </xdr:nvSpPr>
      <xdr:spPr bwMode="auto">
        <a:xfrm>
          <a:off x="1357312" y="10925175"/>
          <a:ext cx="0" cy="180975"/>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126206</xdr:colOff>
      <xdr:row>203</xdr:row>
      <xdr:rowOff>38100</xdr:rowOff>
    </xdr:from>
    <xdr:to>
      <xdr:col>2</xdr:col>
      <xdr:colOff>126206</xdr:colOff>
      <xdr:row>204</xdr:row>
      <xdr:rowOff>9525</xdr:rowOff>
    </xdr:to>
    <xdr:sp macro="" textlink="">
      <xdr:nvSpPr>
        <xdr:cNvPr id="57" name="Freeform 801">
          <a:extLst>
            <a:ext uri="{FF2B5EF4-FFF2-40B4-BE49-F238E27FC236}">
              <a16:creationId xmlns:a16="http://schemas.microsoft.com/office/drawing/2014/main" id="{24F2301C-8987-4261-88CC-31D95762AFBB}"/>
            </a:ext>
          </a:extLst>
        </xdr:cNvPr>
        <xdr:cNvSpPr>
          <a:spLocks/>
        </xdr:cNvSpPr>
      </xdr:nvSpPr>
      <xdr:spPr bwMode="auto">
        <a:xfrm>
          <a:off x="1513046" y="16222980"/>
          <a:ext cx="0" cy="154305"/>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7143</xdr:colOff>
      <xdr:row>206</xdr:row>
      <xdr:rowOff>9525</xdr:rowOff>
    </xdr:from>
    <xdr:to>
      <xdr:col>2</xdr:col>
      <xdr:colOff>7143</xdr:colOff>
      <xdr:row>207</xdr:row>
      <xdr:rowOff>38100</xdr:rowOff>
    </xdr:to>
    <xdr:sp macro="" textlink="">
      <xdr:nvSpPr>
        <xdr:cNvPr id="58" name="Straight Connector 800">
          <a:extLst>
            <a:ext uri="{FF2B5EF4-FFF2-40B4-BE49-F238E27FC236}">
              <a16:creationId xmlns:a16="http://schemas.microsoft.com/office/drawing/2014/main" id="{BD2FD5C5-76D7-405C-B437-E14084DB8CB3}"/>
            </a:ext>
          </a:extLst>
        </xdr:cNvPr>
        <xdr:cNvSpPr>
          <a:spLocks noChangeShapeType="1"/>
        </xdr:cNvSpPr>
      </xdr:nvSpPr>
      <xdr:spPr bwMode="auto">
        <a:xfrm>
          <a:off x="1393983" y="16743045"/>
          <a:ext cx="0" cy="211455"/>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19050</xdr:colOff>
      <xdr:row>208</xdr:row>
      <xdr:rowOff>188119</xdr:rowOff>
    </xdr:from>
    <xdr:to>
      <xdr:col>2</xdr:col>
      <xdr:colOff>19050</xdr:colOff>
      <xdr:row>209</xdr:row>
      <xdr:rowOff>159544</xdr:rowOff>
    </xdr:to>
    <xdr:sp macro="" textlink="">
      <xdr:nvSpPr>
        <xdr:cNvPr id="59" name="Freeform 799">
          <a:extLst>
            <a:ext uri="{FF2B5EF4-FFF2-40B4-BE49-F238E27FC236}">
              <a16:creationId xmlns:a16="http://schemas.microsoft.com/office/drawing/2014/main" id="{112D6871-8F6F-4C67-B59E-69E6BA2A40BB}"/>
            </a:ext>
          </a:extLst>
        </xdr:cNvPr>
        <xdr:cNvSpPr>
          <a:spLocks/>
        </xdr:cNvSpPr>
      </xdr:nvSpPr>
      <xdr:spPr bwMode="auto">
        <a:xfrm>
          <a:off x="1405890" y="17279779"/>
          <a:ext cx="0" cy="161925"/>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xdr:colOff>
      <xdr:row>215</xdr:row>
      <xdr:rowOff>133350</xdr:rowOff>
    </xdr:from>
    <xdr:to>
      <xdr:col>2</xdr:col>
      <xdr:colOff>4762</xdr:colOff>
      <xdr:row>216</xdr:row>
      <xdr:rowOff>114300</xdr:rowOff>
    </xdr:to>
    <xdr:sp macro="" textlink="">
      <xdr:nvSpPr>
        <xdr:cNvPr id="60" name="Freeform 798">
          <a:extLst>
            <a:ext uri="{FF2B5EF4-FFF2-40B4-BE49-F238E27FC236}">
              <a16:creationId xmlns:a16="http://schemas.microsoft.com/office/drawing/2014/main" id="{E45DD6FE-7E5C-4AEC-B909-57FB3032BE37}"/>
            </a:ext>
          </a:extLst>
        </xdr:cNvPr>
        <xdr:cNvSpPr>
          <a:spLocks/>
        </xdr:cNvSpPr>
      </xdr:nvSpPr>
      <xdr:spPr bwMode="auto">
        <a:xfrm>
          <a:off x="1391602" y="18581370"/>
          <a:ext cx="0" cy="17145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735806</xdr:colOff>
      <xdr:row>220</xdr:row>
      <xdr:rowOff>21430</xdr:rowOff>
    </xdr:from>
    <xdr:to>
      <xdr:col>1</xdr:col>
      <xdr:colOff>735806</xdr:colOff>
      <xdr:row>221</xdr:row>
      <xdr:rowOff>2380</xdr:rowOff>
    </xdr:to>
    <xdr:sp macro="" textlink="">
      <xdr:nvSpPr>
        <xdr:cNvPr id="61" name="Freeform 797">
          <a:extLst>
            <a:ext uri="{FF2B5EF4-FFF2-40B4-BE49-F238E27FC236}">
              <a16:creationId xmlns:a16="http://schemas.microsoft.com/office/drawing/2014/main" id="{920D32B7-FE5D-45DB-B03E-EE5D295BF58C}"/>
            </a:ext>
          </a:extLst>
        </xdr:cNvPr>
        <xdr:cNvSpPr>
          <a:spLocks/>
        </xdr:cNvSpPr>
      </xdr:nvSpPr>
      <xdr:spPr bwMode="auto">
        <a:xfrm>
          <a:off x="1345406" y="19421950"/>
          <a:ext cx="0" cy="17145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21431</xdr:colOff>
      <xdr:row>222</xdr:row>
      <xdr:rowOff>52387</xdr:rowOff>
    </xdr:from>
    <xdr:to>
      <xdr:col>2</xdr:col>
      <xdr:colOff>21431</xdr:colOff>
      <xdr:row>226</xdr:row>
      <xdr:rowOff>4762</xdr:rowOff>
    </xdr:to>
    <xdr:sp macro="" textlink="">
      <xdr:nvSpPr>
        <xdr:cNvPr id="62" name="Straight Connector 796">
          <a:extLst>
            <a:ext uri="{FF2B5EF4-FFF2-40B4-BE49-F238E27FC236}">
              <a16:creationId xmlns:a16="http://schemas.microsoft.com/office/drawing/2014/main" id="{C85AFE8C-67F8-4E99-ACFB-43EC41A61D23}"/>
            </a:ext>
          </a:extLst>
        </xdr:cNvPr>
        <xdr:cNvSpPr>
          <a:spLocks noChangeShapeType="1"/>
        </xdr:cNvSpPr>
      </xdr:nvSpPr>
      <xdr:spPr bwMode="auto">
        <a:xfrm>
          <a:off x="1408271" y="19833907"/>
          <a:ext cx="0" cy="691515"/>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14288</xdr:colOff>
      <xdr:row>233</xdr:row>
      <xdr:rowOff>154781</xdr:rowOff>
    </xdr:from>
    <xdr:to>
      <xdr:col>2</xdr:col>
      <xdr:colOff>14288</xdr:colOff>
      <xdr:row>234</xdr:row>
      <xdr:rowOff>69056</xdr:rowOff>
    </xdr:to>
    <xdr:sp macro="" textlink="">
      <xdr:nvSpPr>
        <xdr:cNvPr id="63" name="Straight Connector 794">
          <a:extLst>
            <a:ext uri="{FF2B5EF4-FFF2-40B4-BE49-F238E27FC236}">
              <a16:creationId xmlns:a16="http://schemas.microsoft.com/office/drawing/2014/main" id="{9FFD3DE2-1035-4DB8-8FA4-FA397F690BC7}"/>
            </a:ext>
          </a:extLst>
        </xdr:cNvPr>
        <xdr:cNvSpPr>
          <a:spLocks noChangeShapeType="1"/>
        </xdr:cNvSpPr>
      </xdr:nvSpPr>
      <xdr:spPr bwMode="auto">
        <a:xfrm>
          <a:off x="1401128" y="21955601"/>
          <a:ext cx="0" cy="97155"/>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11906</xdr:colOff>
      <xdr:row>235</xdr:row>
      <xdr:rowOff>116681</xdr:rowOff>
    </xdr:from>
    <xdr:to>
      <xdr:col>2</xdr:col>
      <xdr:colOff>11906</xdr:colOff>
      <xdr:row>236</xdr:row>
      <xdr:rowOff>88106</xdr:rowOff>
    </xdr:to>
    <xdr:sp macro="" textlink="">
      <xdr:nvSpPr>
        <xdr:cNvPr id="64" name="Freeform 793">
          <a:extLst>
            <a:ext uri="{FF2B5EF4-FFF2-40B4-BE49-F238E27FC236}">
              <a16:creationId xmlns:a16="http://schemas.microsoft.com/office/drawing/2014/main" id="{591561FB-DD6B-4E18-864B-6381055F1044}"/>
            </a:ext>
          </a:extLst>
        </xdr:cNvPr>
        <xdr:cNvSpPr>
          <a:spLocks/>
        </xdr:cNvSpPr>
      </xdr:nvSpPr>
      <xdr:spPr bwMode="auto">
        <a:xfrm>
          <a:off x="1398746" y="22283261"/>
          <a:ext cx="0" cy="154305"/>
        </a:xfrm>
        <a:custGeom>
          <a:avLst/>
          <a:gdLst>
            <a:gd name="T0" fmla="*/ 0 w 1"/>
            <a:gd name="T1" fmla="*/ 0 h 270"/>
            <a:gd name="T2" fmla="*/ 0 w 1"/>
            <a:gd name="T3" fmla="*/ 171450 h 270"/>
            <a:gd name="T4" fmla="*/ 0 60000 65536"/>
            <a:gd name="T5" fmla="*/ 0 60000 65536"/>
          </a:gdLst>
          <a:ahLst/>
          <a:cxnLst>
            <a:cxn ang="T4">
              <a:pos x="T0" y="T1"/>
            </a:cxn>
            <a:cxn ang="T5">
              <a:pos x="T2" y="T3"/>
            </a:cxn>
          </a:cxnLst>
          <a:rect l="0" t="0" r="r" b="b"/>
          <a:pathLst>
            <a:path w="1" h="270">
              <a:moveTo>
                <a:pt x="0" y="0"/>
              </a:moveTo>
              <a:lnTo>
                <a:pt x="0" y="270"/>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728187</xdr:colOff>
      <xdr:row>239</xdr:row>
      <xdr:rowOff>9525</xdr:rowOff>
    </xdr:from>
    <xdr:to>
      <xdr:col>2</xdr:col>
      <xdr:colOff>23812</xdr:colOff>
      <xdr:row>246</xdr:row>
      <xdr:rowOff>11906</xdr:rowOff>
    </xdr:to>
    <xdr:sp macro="" textlink="">
      <xdr:nvSpPr>
        <xdr:cNvPr id="65" name="Freeform 792">
          <a:extLst>
            <a:ext uri="{FF2B5EF4-FFF2-40B4-BE49-F238E27FC236}">
              <a16:creationId xmlns:a16="http://schemas.microsoft.com/office/drawing/2014/main" id="{1D876EE4-BEC0-4559-9E5F-F9A3E7611331}"/>
            </a:ext>
          </a:extLst>
        </xdr:cNvPr>
        <xdr:cNvSpPr>
          <a:spLocks noChangeShapeType="1"/>
        </xdr:cNvSpPr>
      </xdr:nvSpPr>
      <xdr:spPr bwMode="auto">
        <a:xfrm flipH="1">
          <a:off x="1337787" y="22907625"/>
          <a:ext cx="72865" cy="1282541"/>
        </a:xfrm>
        <a:custGeom>
          <a:avLst/>
          <a:gdLst>
            <a:gd name="T0" fmla="*/ 0 w 1"/>
            <a:gd name="T1" fmla="*/ 0 h 1680"/>
            <a:gd name="T2" fmla="*/ 0 w 1"/>
            <a:gd name="T3" fmla="*/ 1066800 h 1680"/>
            <a:gd name="T4" fmla="*/ 0 60000 65536"/>
            <a:gd name="T5" fmla="*/ 0 60000 65536"/>
          </a:gdLst>
          <a:ahLst/>
          <a:cxnLst>
            <a:cxn ang="T4">
              <a:pos x="T0" y="T1"/>
            </a:cxn>
            <a:cxn ang="T5">
              <a:pos x="T2" y="T3"/>
            </a:cxn>
          </a:cxnLst>
          <a:rect l="0" t="0" r="r" b="b"/>
          <a:pathLst>
            <a:path w="1" h="1680">
              <a:moveTo>
                <a:pt x="0" y="0"/>
              </a:moveTo>
              <a:lnTo>
                <a:pt x="0" y="1680"/>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130968</xdr:colOff>
      <xdr:row>138</xdr:row>
      <xdr:rowOff>476250</xdr:rowOff>
    </xdr:from>
    <xdr:to>
      <xdr:col>2</xdr:col>
      <xdr:colOff>139699</xdr:colOff>
      <xdr:row>146</xdr:row>
      <xdr:rowOff>7937</xdr:rowOff>
    </xdr:to>
    <xdr:sp macro="" textlink="">
      <xdr:nvSpPr>
        <xdr:cNvPr id="66" name="Straight Connector 813">
          <a:extLst>
            <a:ext uri="{FF2B5EF4-FFF2-40B4-BE49-F238E27FC236}">
              <a16:creationId xmlns:a16="http://schemas.microsoft.com/office/drawing/2014/main" id="{BB4B67CA-E5C8-40A1-A587-2B10BD735C16}"/>
            </a:ext>
          </a:extLst>
        </xdr:cNvPr>
        <xdr:cNvSpPr>
          <a:spLocks noChangeShapeType="1"/>
        </xdr:cNvSpPr>
      </xdr:nvSpPr>
      <xdr:spPr bwMode="auto">
        <a:xfrm>
          <a:off x="1517808" y="3105150"/>
          <a:ext cx="8731" cy="1322387"/>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148</xdr:row>
      <xdr:rowOff>0</xdr:rowOff>
    </xdr:from>
    <xdr:to>
      <xdr:col>2</xdr:col>
      <xdr:colOff>0</xdr:colOff>
      <xdr:row>148</xdr:row>
      <xdr:rowOff>171450</xdr:rowOff>
    </xdr:to>
    <xdr:sp macro="" textlink="">
      <xdr:nvSpPr>
        <xdr:cNvPr id="67" name="Freeform 812">
          <a:extLst>
            <a:ext uri="{FF2B5EF4-FFF2-40B4-BE49-F238E27FC236}">
              <a16:creationId xmlns:a16="http://schemas.microsoft.com/office/drawing/2014/main" id="{E4F0C811-01AA-4ABA-B4D5-F3DE2ABA6ABD}"/>
            </a:ext>
          </a:extLst>
        </xdr:cNvPr>
        <xdr:cNvSpPr>
          <a:spLocks/>
        </xdr:cNvSpPr>
      </xdr:nvSpPr>
      <xdr:spPr bwMode="auto">
        <a:xfrm>
          <a:off x="1386840" y="4785360"/>
          <a:ext cx="0" cy="171450"/>
        </a:xfrm>
        <a:custGeom>
          <a:avLst/>
          <a:gdLst>
            <a:gd name="T0" fmla="*/ 0 w 1"/>
            <a:gd name="T1" fmla="*/ 0 h 270"/>
            <a:gd name="T2" fmla="*/ 0 w 1"/>
            <a:gd name="T3" fmla="*/ 171450 h 270"/>
            <a:gd name="T4" fmla="*/ 0 60000 65536"/>
            <a:gd name="T5" fmla="*/ 0 60000 65536"/>
          </a:gdLst>
          <a:ahLst/>
          <a:cxnLst>
            <a:cxn ang="T4">
              <a:pos x="T0" y="T1"/>
            </a:cxn>
            <a:cxn ang="T5">
              <a:pos x="T2" y="T3"/>
            </a:cxn>
          </a:cxnLst>
          <a:rect l="0" t="0" r="r" b="b"/>
          <a:pathLst>
            <a:path w="1" h="270">
              <a:moveTo>
                <a:pt x="0" y="0"/>
              </a:moveTo>
              <a:lnTo>
                <a:pt x="0" y="270"/>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151</xdr:row>
      <xdr:rowOff>0</xdr:rowOff>
    </xdr:from>
    <xdr:to>
      <xdr:col>2</xdr:col>
      <xdr:colOff>0</xdr:colOff>
      <xdr:row>151</xdr:row>
      <xdr:rowOff>104775</xdr:rowOff>
    </xdr:to>
    <xdr:sp macro="" textlink="">
      <xdr:nvSpPr>
        <xdr:cNvPr id="68" name="Straight Connector 811">
          <a:extLst>
            <a:ext uri="{FF2B5EF4-FFF2-40B4-BE49-F238E27FC236}">
              <a16:creationId xmlns:a16="http://schemas.microsoft.com/office/drawing/2014/main" id="{1AA3D56D-8A6F-49D9-B40D-9909263C776A}"/>
            </a:ext>
          </a:extLst>
        </xdr:cNvPr>
        <xdr:cNvSpPr>
          <a:spLocks noChangeShapeType="1"/>
        </xdr:cNvSpPr>
      </xdr:nvSpPr>
      <xdr:spPr bwMode="auto">
        <a:xfrm>
          <a:off x="1386840" y="5334000"/>
          <a:ext cx="0" cy="104775"/>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107156</xdr:colOff>
      <xdr:row>150</xdr:row>
      <xdr:rowOff>178594</xdr:rowOff>
    </xdr:from>
    <xdr:to>
      <xdr:col>2</xdr:col>
      <xdr:colOff>107156</xdr:colOff>
      <xdr:row>151</xdr:row>
      <xdr:rowOff>92869</xdr:rowOff>
    </xdr:to>
    <xdr:sp macro="" textlink="">
      <xdr:nvSpPr>
        <xdr:cNvPr id="69" name="Straight Connector 811">
          <a:extLst>
            <a:ext uri="{FF2B5EF4-FFF2-40B4-BE49-F238E27FC236}">
              <a16:creationId xmlns:a16="http://schemas.microsoft.com/office/drawing/2014/main" id="{4703584C-A6B1-4C23-AD3C-38A6FED82F36}"/>
            </a:ext>
          </a:extLst>
        </xdr:cNvPr>
        <xdr:cNvSpPr>
          <a:spLocks noChangeShapeType="1"/>
        </xdr:cNvSpPr>
      </xdr:nvSpPr>
      <xdr:spPr bwMode="auto">
        <a:xfrm>
          <a:off x="1493996" y="5329714"/>
          <a:ext cx="0" cy="97155"/>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57625</xdr:colOff>
      <xdr:row>152</xdr:row>
      <xdr:rowOff>95250</xdr:rowOff>
    </xdr:from>
    <xdr:to>
      <xdr:col>2</xdr:col>
      <xdr:colOff>107155</xdr:colOff>
      <xdr:row>156</xdr:row>
      <xdr:rowOff>26194</xdr:rowOff>
    </xdr:to>
    <xdr:sp macro="" textlink="">
      <xdr:nvSpPr>
        <xdr:cNvPr id="70" name="Freeform 810">
          <a:extLst>
            <a:ext uri="{FF2B5EF4-FFF2-40B4-BE49-F238E27FC236}">
              <a16:creationId xmlns:a16="http://schemas.microsoft.com/office/drawing/2014/main" id="{8E6EDA49-80C6-4896-B48A-13293621033A}"/>
            </a:ext>
          </a:extLst>
        </xdr:cNvPr>
        <xdr:cNvSpPr>
          <a:spLocks/>
        </xdr:cNvSpPr>
      </xdr:nvSpPr>
      <xdr:spPr bwMode="auto">
        <a:xfrm flipH="1">
          <a:off x="1444465" y="5612130"/>
          <a:ext cx="49530" cy="662464"/>
        </a:xfrm>
        <a:custGeom>
          <a:avLst/>
          <a:gdLst>
            <a:gd name="T0" fmla="*/ 0 w 1"/>
            <a:gd name="T1" fmla="*/ 0 h 928"/>
            <a:gd name="T2" fmla="*/ 635 w 1"/>
            <a:gd name="T3" fmla="*/ 589280 h 928"/>
            <a:gd name="T4" fmla="*/ 0 60000 65536"/>
            <a:gd name="T5" fmla="*/ 0 60000 65536"/>
          </a:gdLst>
          <a:ahLst/>
          <a:cxnLst>
            <a:cxn ang="T4">
              <a:pos x="T0" y="T1"/>
            </a:cxn>
            <a:cxn ang="T5">
              <a:pos x="T2" y="T3"/>
            </a:cxn>
          </a:cxnLst>
          <a:rect l="0" t="0" r="r" b="b"/>
          <a:pathLst>
            <a:path w="1" h="928">
              <a:moveTo>
                <a:pt x="0" y="0"/>
              </a:moveTo>
              <a:lnTo>
                <a:pt x="0" y="928"/>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119062</xdr:colOff>
      <xdr:row>158</xdr:row>
      <xdr:rowOff>1</xdr:rowOff>
    </xdr:from>
    <xdr:to>
      <xdr:col>2</xdr:col>
      <xdr:colOff>128587</xdr:colOff>
      <xdr:row>161</xdr:row>
      <xdr:rowOff>140495</xdr:rowOff>
    </xdr:to>
    <xdr:sp macro="" textlink="">
      <xdr:nvSpPr>
        <xdr:cNvPr id="71" name="Straight Connector 809">
          <a:extLst>
            <a:ext uri="{FF2B5EF4-FFF2-40B4-BE49-F238E27FC236}">
              <a16:creationId xmlns:a16="http://schemas.microsoft.com/office/drawing/2014/main" id="{59A53985-696C-4FB6-AA53-44EFF1482B48}"/>
            </a:ext>
          </a:extLst>
        </xdr:cNvPr>
        <xdr:cNvSpPr>
          <a:spLocks noChangeShapeType="1"/>
        </xdr:cNvSpPr>
      </xdr:nvSpPr>
      <xdr:spPr bwMode="auto">
        <a:xfrm>
          <a:off x="1505902" y="6614161"/>
          <a:ext cx="9525" cy="689134"/>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107156</xdr:colOff>
      <xdr:row>164</xdr:row>
      <xdr:rowOff>0</xdr:rowOff>
    </xdr:from>
    <xdr:to>
      <xdr:col>2</xdr:col>
      <xdr:colOff>107156</xdr:colOff>
      <xdr:row>164</xdr:row>
      <xdr:rowOff>171450</xdr:rowOff>
    </xdr:to>
    <xdr:sp macro="" textlink="">
      <xdr:nvSpPr>
        <xdr:cNvPr id="72" name="Freeform 808">
          <a:extLst>
            <a:ext uri="{FF2B5EF4-FFF2-40B4-BE49-F238E27FC236}">
              <a16:creationId xmlns:a16="http://schemas.microsoft.com/office/drawing/2014/main" id="{4E141827-3D3C-48FC-99BC-ECF3C1EFA331}"/>
            </a:ext>
          </a:extLst>
        </xdr:cNvPr>
        <xdr:cNvSpPr>
          <a:spLocks/>
        </xdr:cNvSpPr>
      </xdr:nvSpPr>
      <xdr:spPr bwMode="auto">
        <a:xfrm>
          <a:off x="1493996" y="7711440"/>
          <a:ext cx="0" cy="17145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95250</xdr:colOff>
      <xdr:row>168</xdr:row>
      <xdr:rowOff>0</xdr:rowOff>
    </xdr:from>
    <xdr:to>
      <xdr:col>2</xdr:col>
      <xdr:colOff>95250</xdr:colOff>
      <xdr:row>168</xdr:row>
      <xdr:rowOff>171450</xdr:rowOff>
    </xdr:to>
    <xdr:sp macro="" textlink="">
      <xdr:nvSpPr>
        <xdr:cNvPr id="73" name="Freeform 807">
          <a:extLst>
            <a:ext uri="{FF2B5EF4-FFF2-40B4-BE49-F238E27FC236}">
              <a16:creationId xmlns:a16="http://schemas.microsoft.com/office/drawing/2014/main" id="{8D646536-8ED5-42C6-8222-95C89BCA0764}"/>
            </a:ext>
          </a:extLst>
        </xdr:cNvPr>
        <xdr:cNvSpPr>
          <a:spLocks/>
        </xdr:cNvSpPr>
      </xdr:nvSpPr>
      <xdr:spPr bwMode="auto">
        <a:xfrm>
          <a:off x="1482090" y="8442960"/>
          <a:ext cx="0" cy="17145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119062</xdr:colOff>
      <xdr:row>174</xdr:row>
      <xdr:rowOff>178594</xdr:rowOff>
    </xdr:from>
    <xdr:to>
      <xdr:col>2</xdr:col>
      <xdr:colOff>119062</xdr:colOff>
      <xdr:row>175</xdr:row>
      <xdr:rowOff>159544</xdr:rowOff>
    </xdr:to>
    <xdr:sp macro="" textlink="">
      <xdr:nvSpPr>
        <xdr:cNvPr id="74" name="Freeform 806">
          <a:extLst>
            <a:ext uri="{FF2B5EF4-FFF2-40B4-BE49-F238E27FC236}">
              <a16:creationId xmlns:a16="http://schemas.microsoft.com/office/drawing/2014/main" id="{1786ECB8-C510-4CCE-9584-437CD98765EC}"/>
            </a:ext>
          </a:extLst>
        </xdr:cNvPr>
        <xdr:cNvSpPr>
          <a:spLocks/>
        </xdr:cNvSpPr>
      </xdr:nvSpPr>
      <xdr:spPr bwMode="auto">
        <a:xfrm>
          <a:off x="1505902" y="9718834"/>
          <a:ext cx="0" cy="16383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111918</xdr:colOff>
      <xdr:row>178</xdr:row>
      <xdr:rowOff>2381</xdr:rowOff>
    </xdr:from>
    <xdr:to>
      <xdr:col>2</xdr:col>
      <xdr:colOff>111918</xdr:colOff>
      <xdr:row>179</xdr:row>
      <xdr:rowOff>2382</xdr:rowOff>
    </xdr:to>
    <xdr:sp macro="" textlink="">
      <xdr:nvSpPr>
        <xdr:cNvPr id="75" name="Straight Connector 805">
          <a:extLst>
            <a:ext uri="{FF2B5EF4-FFF2-40B4-BE49-F238E27FC236}">
              <a16:creationId xmlns:a16="http://schemas.microsoft.com/office/drawing/2014/main" id="{AFEC10F8-815D-4F3F-B698-84A8A4D8D1DC}"/>
            </a:ext>
          </a:extLst>
        </xdr:cNvPr>
        <xdr:cNvSpPr>
          <a:spLocks noChangeShapeType="1"/>
        </xdr:cNvSpPr>
      </xdr:nvSpPr>
      <xdr:spPr bwMode="auto">
        <a:xfrm>
          <a:off x="1498758" y="10365581"/>
          <a:ext cx="0" cy="228601"/>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71437</xdr:colOff>
      <xdr:row>180</xdr:row>
      <xdr:rowOff>107156</xdr:rowOff>
    </xdr:from>
    <xdr:to>
      <xdr:col>2</xdr:col>
      <xdr:colOff>71437</xdr:colOff>
      <xdr:row>181</xdr:row>
      <xdr:rowOff>59531</xdr:rowOff>
    </xdr:to>
    <xdr:sp macro="" textlink="">
      <xdr:nvSpPr>
        <xdr:cNvPr id="76" name="Freeform 804">
          <a:extLst>
            <a:ext uri="{FF2B5EF4-FFF2-40B4-BE49-F238E27FC236}">
              <a16:creationId xmlns:a16="http://schemas.microsoft.com/office/drawing/2014/main" id="{FDA4AAB5-FB9C-4583-A205-36EC771B4446}"/>
            </a:ext>
          </a:extLst>
        </xdr:cNvPr>
        <xdr:cNvSpPr>
          <a:spLocks/>
        </xdr:cNvSpPr>
      </xdr:nvSpPr>
      <xdr:spPr bwMode="auto">
        <a:xfrm>
          <a:off x="1458277" y="10927556"/>
          <a:ext cx="0" cy="180975"/>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23813</xdr:colOff>
      <xdr:row>203</xdr:row>
      <xdr:rowOff>11907</xdr:rowOff>
    </xdr:from>
    <xdr:to>
      <xdr:col>2</xdr:col>
      <xdr:colOff>23813</xdr:colOff>
      <xdr:row>203</xdr:row>
      <xdr:rowOff>173832</xdr:rowOff>
    </xdr:to>
    <xdr:sp macro="" textlink="">
      <xdr:nvSpPr>
        <xdr:cNvPr id="77" name="Freeform 801">
          <a:extLst>
            <a:ext uri="{FF2B5EF4-FFF2-40B4-BE49-F238E27FC236}">
              <a16:creationId xmlns:a16="http://schemas.microsoft.com/office/drawing/2014/main" id="{C292CC23-2D66-4330-BF3C-C628E7BC47A6}"/>
            </a:ext>
          </a:extLst>
        </xdr:cNvPr>
        <xdr:cNvSpPr>
          <a:spLocks/>
        </xdr:cNvSpPr>
      </xdr:nvSpPr>
      <xdr:spPr bwMode="auto">
        <a:xfrm>
          <a:off x="1410653" y="16196787"/>
          <a:ext cx="0" cy="161925"/>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119063</xdr:colOff>
      <xdr:row>206</xdr:row>
      <xdr:rowOff>0</xdr:rowOff>
    </xdr:from>
    <xdr:to>
      <xdr:col>2</xdr:col>
      <xdr:colOff>119063</xdr:colOff>
      <xdr:row>207</xdr:row>
      <xdr:rowOff>28575</xdr:rowOff>
    </xdr:to>
    <xdr:sp macro="" textlink="">
      <xdr:nvSpPr>
        <xdr:cNvPr id="78" name="Straight Connector 800">
          <a:extLst>
            <a:ext uri="{FF2B5EF4-FFF2-40B4-BE49-F238E27FC236}">
              <a16:creationId xmlns:a16="http://schemas.microsoft.com/office/drawing/2014/main" id="{C3CBD440-20AE-4D9F-AB69-B2617C50F3F1}"/>
            </a:ext>
          </a:extLst>
        </xdr:cNvPr>
        <xdr:cNvSpPr>
          <a:spLocks noChangeShapeType="1"/>
        </xdr:cNvSpPr>
      </xdr:nvSpPr>
      <xdr:spPr bwMode="auto">
        <a:xfrm>
          <a:off x="1505903" y="16733520"/>
          <a:ext cx="0" cy="211455"/>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130969</xdr:colOff>
      <xdr:row>209</xdr:row>
      <xdr:rowOff>11906</xdr:rowOff>
    </xdr:from>
    <xdr:to>
      <xdr:col>2</xdr:col>
      <xdr:colOff>130969</xdr:colOff>
      <xdr:row>209</xdr:row>
      <xdr:rowOff>173831</xdr:rowOff>
    </xdr:to>
    <xdr:sp macro="" textlink="">
      <xdr:nvSpPr>
        <xdr:cNvPr id="79" name="Freeform 799">
          <a:extLst>
            <a:ext uri="{FF2B5EF4-FFF2-40B4-BE49-F238E27FC236}">
              <a16:creationId xmlns:a16="http://schemas.microsoft.com/office/drawing/2014/main" id="{678B7553-F7EB-4A00-9EA3-9CFBAA09BC7C}"/>
            </a:ext>
          </a:extLst>
        </xdr:cNvPr>
        <xdr:cNvSpPr>
          <a:spLocks/>
        </xdr:cNvSpPr>
      </xdr:nvSpPr>
      <xdr:spPr bwMode="auto">
        <a:xfrm>
          <a:off x="1517809" y="17294066"/>
          <a:ext cx="0" cy="161925"/>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95250</xdr:colOff>
      <xdr:row>215</xdr:row>
      <xdr:rowOff>142875</xdr:rowOff>
    </xdr:from>
    <xdr:to>
      <xdr:col>2</xdr:col>
      <xdr:colOff>95250</xdr:colOff>
      <xdr:row>216</xdr:row>
      <xdr:rowOff>123825</xdr:rowOff>
    </xdr:to>
    <xdr:sp macro="" textlink="">
      <xdr:nvSpPr>
        <xdr:cNvPr id="80" name="Freeform 798">
          <a:extLst>
            <a:ext uri="{FF2B5EF4-FFF2-40B4-BE49-F238E27FC236}">
              <a16:creationId xmlns:a16="http://schemas.microsoft.com/office/drawing/2014/main" id="{F30BD823-264F-4D6B-A89E-C2376704D42A}"/>
            </a:ext>
          </a:extLst>
        </xdr:cNvPr>
        <xdr:cNvSpPr>
          <a:spLocks/>
        </xdr:cNvSpPr>
      </xdr:nvSpPr>
      <xdr:spPr bwMode="auto">
        <a:xfrm>
          <a:off x="1482090" y="18590895"/>
          <a:ext cx="0" cy="17145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119062</xdr:colOff>
      <xdr:row>220</xdr:row>
      <xdr:rowOff>11905</xdr:rowOff>
    </xdr:from>
    <xdr:to>
      <xdr:col>2</xdr:col>
      <xdr:colOff>119062</xdr:colOff>
      <xdr:row>220</xdr:row>
      <xdr:rowOff>183355</xdr:rowOff>
    </xdr:to>
    <xdr:sp macro="" textlink="">
      <xdr:nvSpPr>
        <xdr:cNvPr id="81" name="Freeform 797">
          <a:extLst>
            <a:ext uri="{FF2B5EF4-FFF2-40B4-BE49-F238E27FC236}">
              <a16:creationId xmlns:a16="http://schemas.microsoft.com/office/drawing/2014/main" id="{85A840ED-AF8E-42A4-9992-FB43DB5FE91B}"/>
            </a:ext>
          </a:extLst>
        </xdr:cNvPr>
        <xdr:cNvSpPr>
          <a:spLocks/>
        </xdr:cNvSpPr>
      </xdr:nvSpPr>
      <xdr:spPr bwMode="auto">
        <a:xfrm>
          <a:off x="1505902" y="19412425"/>
          <a:ext cx="0" cy="17145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119062</xdr:colOff>
      <xdr:row>222</xdr:row>
      <xdr:rowOff>47625</xdr:rowOff>
    </xdr:from>
    <xdr:to>
      <xdr:col>2</xdr:col>
      <xdr:colOff>119062</xdr:colOff>
      <xdr:row>226</xdr:row>
      <xdr:rowOff>0</xdr:rowOff>
    </xdr:to>
    <xdr:sp macro="" textlink="">
      <xdr:nvSpPr>
        <xdr:cNvPr id="82" name="Straight Connector 796">
          <a:extLst>
            <a:ext uri="{FF2B5EF4-FFF2-40B4-BE49-F238E27FC236}">
              <a16:creationId xmlns:a16="http://schemas.microsoft.com/office/drawing/2014/main" id="{2D827B57-5707-4925-9459-30B728936839}"/>
            </a:ext>
          </a:extLst>
        </xdr:cNvPr>
        <xdr:cNvSpPr>
          <a:spLocks noChangeShapeType="1"/>
        </xdr:cNvSpPr>
      </xdr:nvSpPr>
      <xdr:spPr bwMode="auto">
        <a:xfrm>
          <a:off x="1505902" y="19829145"/>
          <a:ext cx="0" cy="691515"/>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119063</xdr:colOff>
      <xdr:row>233</xdr:row>
      <xdr:rowOff>166688</xdr:rowOff>
    </xdr:from>
    <xdr:to>
      <xdr:col>2</xdr:col>
      <xdr:colOff>119063</xdr:colOff>
      <xdr:row>234</xdr:row>
      <xdr:rowOff>80963</xdr:rowOff>
    </xdr:to>
    <xdr:sp macro="" textlink="">
      <xdr:nvSpPr>
        <xdr:cNvPr id="83" name="Straight Connector 794">
          <a:extLst>
            <a:ext uri="{FF2B5EF4-FFF2-40B4-BE49-F238E27FC236}">
              <a16:creationId xmlns:a16="http://schemas.microsoft.com/office/drawing/2014/main" id="{E9AB2851-06DB-4987-9F61-30A5DF9070F7}"/>
            </a:ext>
          </a:extLst>
        </xdr:cNvPr>
        <xdr:cNvSpPr>
          <a:spLocks noChangeShapeType="1"/>
        </xdr:cNvSpPr>
      </xdr:nvSpPr>
      <xdr:spPr bwMode="auto">
        <a:xfrm>
          <a:off x="1505903" y="21967508"/>
          <a:ext cx="0" cy="97155"/>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128588</xdr:colOff>
      <xdr:row>235</xdr:row>
      <xdr:rowOff>138113</xdr:rowOff>
    </xdr:from>
    <xdr:to>
      <xdr:col>2</xdr:col>
      <xdr:colOff>128588</xdr:colOff>
      <xdr:row>236</xdr:row>
      <xdr:rowOff>109538</xdr:rowOff>
    </xdr:to>
    <xdr:sp macro="" textlink="">
      <xdr:nvSpPr>
        <xdr:cNvPr id="84" name="Freeform 793">
          <a:extLst>
            <a:ext uri="{FF2B5EF4-FFF2-40B4-BE49-F238E27FC236}">
              <a16:creationId xmlns:a16="http://schemas.microsoft.com/office/drawing/2014/main" id="{674B2EB8-0C86-43E6-997D-DB37D78D2784}"/>
            </a:ext>
          </a:extLst>
        </xdr:cNvPr>
        <xdr:cNvSpPr>
          <a:spLocks/>
        </xdr:cNvSpPr>
      </xdr:nvSpPr>
      <xdr:spPr bwMode="auto">
        <a:xfrm>
          <a:off x="1515428" y="22304693"/>
          <a:ext cx="0" cy="154305"/>
        </a:xfrm>
        <a:custGeom>
          <a:avLst/>
          <a:gdLst>
            <a:gd name="T0" fmla="*/ 0 w 1"/>
            <a:gd name="T1" fmla="*/ 0 h 270"/>
            <a:gd name="T2" fmla="*/ 0 w 1"/>
            <a:gd name="T3" fmla="*/ 171450 h 270"/>
            <a:gd name="T4" fmla="*/ 0 60000 65536"/>
            <a:gd name="T5" fmla="*/ 0 60000 65536"/>
          </a:gdLst>
          <a:ahLst/>
          <a:cxnLst>
            <a:cxn ang="T4">
              <a:pos x="T0" y="T1"/>
            </a:cxn>
            <a:cxn ang="T5">
              <a:pos x="T2" y="T3"/>
            </a:cxn>
          </a:cxnLst>
          <a:rect l="0" t="0" r="r" b="b"/>
          <a:pathLst>
            <a:path w="1" h="270">
              <a:moveTo>
                <a:pt x="0" y="0"/>
              </a:moveTo>
              <a:lnTo>
                <a:pt x="0" y="270"/>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95250</xdr:colOff>
      <xdr:row>239</xdr:row>
      <xdr:rowOff>0</xdr:rowOff>
    </xdr:from>
    <xdr:to>
      <xdr:col>2</xdr:col>
      <xdr:colOff>140969</xdr:colOff>
      <xdr:row>246</xdr:row>
      <xdr:rowOff>2381</xdr:rowOff>
    </xdr:to>
    <xdr:sp macro="" textlink="">
      <xdr:nvSpPr>
        <xdr:cNvPr id="85" name="Freeform 792">
          <a:extLst>
            <a:ext uri="{FF2B5EF4-FFF2-40B4-BE49-F238E27FC236}">
              <a16:creationId xmlns:a16="http://schemas.microsoft.com/office/drawing/2014/main" id="{908C087A-69E6-48A2-917B-E1BBF47D39C6}"/>
            </a:ext>
          </a:extLst>
        </xdr:cNvPr>
        <xdr:cNvSpPr>
          <a:spLocks noChangeShapeType="1"/>
        </xdr:cNvSpPr>
      </xdr:nvSpPr>
      <xdr:spPr bwMode="auto">
        <a:xfrm flipH="1">
          <a:off x="1482090" y="22898100"/>
          <a:ext cx="45719" cy="1282541"/>
        </a:xfrm>
        <a:custGeom>
          <a:avLst/>
          <a:gdLst>
            <a:gd name="T0" fmla="*/ 0 w 1"/>
            <a:gd name="T1" fmla="*/ 0 h 1680"/>
            <a:gd name="T2" fmla="*/ 0 w 1"/>
            <a:gd name="T3" fmla="*/ 1066800 h 1680"/>
            <a:gd name="T4" fmla="*/ 0 60000 65536"/>
            <a:gd name="T5" fmla="*/ 0 60000 65536"/>
          </a:gdLst>
          <a:ahLst/>
          <a:cxnLst>
            <a:cxn ang="T4">
              <a:pos x="T0" y="T1"/>
            </a:cxn>
            <a:cxn ang="T5">
              <a:pos x="T2" y="T3"/>
            </a:cxn>
          </a:cxnLst>
          <a:rect l="0" t="0" r="r" b="b"/>
          <a:pathLst>
            <a:path w="1" h="1680">
              <a:moveTo>
                <a:pt x="0" y="0"/>
              </a:moveTo>
              <a:lnTo>
                <a:pt x="0" y="1680"/>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xdr:colOff>
      <xdr:row>228</xdr:row>
      <xdr:rowOff>0</xdr:rowOff>
    </xdr:from>
    <xdr:to>
      <xdr:col>2</xdr:col>
      <xdr:colOff>-1</xdr:colOff>
      <xdr:row>231</xdr:row>
      <xdr:rowOff>142875</xdr:rowOff>
    </xdr:to>
    <xdr:sp macro="" textlink="">
      <xdr:nvSpPr>
        <xdr:cNvPr id="86" name="Straight Connector 796">
          <a:extLst>
            <a:ext uri="{FF2B5EF4-FFF2-40B4-BE49-F238E27FC236}">
              <a16:creationId xmlns:a16="http://schemas.microsoft.com/office/drawing/2014/main" id="{2F28B0A8-3DDE-401D-B124-509A38F6FFDE}"/>
            </a:ext>
          </a:extLst>
        </xdr:cNvPr>
        <xdr:cNvSpPr>
          <a:spLocks noChangeShapeType="1"/>
        </xdr:cNvSpPr>
      </xdr:nvSpPr>
      <xdr:spPr bwMode="auto">
        <a:xfrm>
          <a:off x="1386839" y="20886420"/>
          <a:ext cx="0" cy="691515"/>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130968</xdr:colOff>
      <xdr:row>228</xdr:row>
      <xdr:rowOff>0</xdr:rowOff>
    </xdr:from>
    <xdr:to>
      <xdr:col>2</xdr:col>
      <xdr:colOff>130968</xdr:colOff>
      <xdr:row>231</xdr:row>
      <xdr:rowOff>142875</xdr:rowOff>
    </xdr:to>
    <xdr:sp macro="" textlink="">
      <xdr:nvSpPr>
        <xdr:cNvPr id="87" name="Straight Connector 796">
          <a:extLst>
            <a:ext uri="{FF2B5EF4-FFF2-40B4-BE49-F238E27FC236}">
              <a16:creationId xmlns:a16="http://schemas.microsoft.com/office/drawing/2014/main" id="{F2E2E69F-D798-4124-9E0D-A5A089CF845A}"/>
            </a:ext>
          </a:extLst>
        </xdr:cNvPr>
        <xdr:cNvSpPr>
          <a:spLocks noChangeShapeType="1"/>
        </xdr:cNvSpPr>
      </xdr:nvSpPr>
      <xdr:spPr bwMode="auto">
        <a:xfrm>
          <a:off x="1517808" y="20886420"/>
          <a:ext cx="0" cy="691515"/>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130</xdr:row>
      <xdr:rowOff>0</xdr:rowOff>
    </xdr:from>
    <xdr:to>
      <xdr:col>1</xdr:col>
      <xdr:colOff>718785</xdr:colOff>
      <xdr:row>131</xdr:row>
      <xdr:rowOff>211565</xdr:rowOff>
    </xdr:to>
    <xdr:sp macro="" textlink="">
      <xdr:nvSpPr>
        <xdr:cNvPr id="88" name="Rectangle: Rounded Corners 3">
          <a:hlinkClick xmlns:r="http://schemas.openxmlformats.org/officeDocument/2006/relationships" r:id="rId1"/>
          <a:extLst>
            <a:ext uri="{FF2B5EF4-FFF2-40B4-BE49-F238E27FC236}">
              <a16:creationId xmlns:a16="http://schemas.microsoft.com/office/drawing/2014/main" id="{DE993C91-1D17-478B-ABF7-176D61F4D2F7}"/>
            </a:ext>
          </a:extLst>
        </xdr:cNvPr>
        <xdr:cNvSpPr/>
      </xdr:nvSpPr>
      <xdr:spPr>
        <a:xfrm>
          <a:off x="0" y="0"/>
          <a:ext cx="1328385" cy="394445"/>
        </a:xfrm>
        <a:prstGeom prst="roundRect">
          <a:avLst/>
        </a:prstGeom>
        <a:solidFill>
          <a:schemeClr val="accent5">
            <a:lumMod val="40000"/>
            <a:lumOff val="60000"/>
          </a:schemeClr>
        </a:solidFill>
        <a:ln>
          <a:solidFill>
            <a:schemeClr val="accent5">
              <a:lumMod val="40000"/>
              <a:lumOff val="6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lt-LT" sz="1200" b="1">
              <a:solidFill>
                <a:srgbClr val="000000"/>
              </a:solidFill>
              <a:latin typeface="Calibri" panose="020F0502020204030204" pitchFamily="34" charset="0"/>
            </a:rPr>
            <a:t>GRĮŽTI</a:t>
          </a:r>
          <a:r>
            <a:rPr lang="lt-LT" sz="1200" b="1" baseline="0">
              <a:solidFill>
                <a:srgbClr val="000000"/>
              </a:solidFill>
              <a:latin typeface="Calibri" panose="020F0502020204030204" pitchFamily="34" charset="0"/>
            </a:rPr>
            <a:t> ATGAL</a:t>
          </a:r>
          <a:endParaRPr lang="en-US" sz="1200" b="1" baseline="0">
            <a:solidFill>
              <a:srgbClr val="000000"/>
            </a:solidFill>
            <a:latin typeface="Calibri" panose="020F0502020204030204" pitchFamily="34" charset="0"/>
          </a:endParaRPr>
        </a:p>
        <a:p>
          <a:pPr algn="ctr"/>
          <a:r>
            <a:rPr lang="lt-LT" sz="1200" b="1" baseline="0">
              <a:solidFill>
                <a:srgbClr val="000000"/>
              </a:solidFill>
              <a:latin typeface="Calibri" panose="020F0502020204030204" pitchFamily="34" charset="0"/>
            </a:rPr>
            <a:t> Į TURINĮ</a:t>
          </a:r>
          <a:endParaRPr lang="lt-LT" sz="1200" b="1">
            <a:solidFill>
              <a:srgbClr val="000000"/>
            </a:solidFill>
            <a:latin typeface="Calibri" panose="020F0502020204030204" pitchFamily="34" charset="0"/>
          </a:endParaRPr>
        </a:p>
      </xdr:txBody>
    </xdr:sp>
    <xdr:clientData/>
  </xdr:twoCellAnchor>
  <xdr:twoCellAnchor>
    <xdr:from>
      <xdr:col>2</xdr:col>
      <xdr:colOff>8730</xdr:colOff>
      <xdr:row>264</xdr:row>
      <xdr:rowOff>468312</xdr:rowOff>
    </xdr:from>
    <xdr:to>
      <xdr:col>2</xdr:col>
      <xdr:colOff>23812</xdr:colOff>
      <xdr:row>272</xdr:row>
      <xdr:rowOff>35718</xdr:rowOff>
    </xdr:to>
    <xdr:sp macro="" textlink="">
      <xdr:nvSpPr>
        <xdr:cNvPr id="89" name="Straight Connector 813">
          <a:extLst>
            <a:ext uri="{FF2B5EF4-FFF2-40B4-BE49-F238E27FC236}">
              <a16:creationId xmlns:a16="http://schemas.microsoft.com/office/drawing/2014/main" id="{4FCCAD33-989A-436E-A438-66434CD45832}"/>
            </a:ext>
          </a:extLst>
        </xdr:cNvPr>
        <xdr:cNvSpPr>
          <a:spLocks noChangeShapeType="1"/>
        </xdr:cNvSpPr>
      </xdr:nvSpPr>
      <xdr:spPr bwMode="auto">
        <a:xfrm>
          <a:off x="1388956" y="26252523"/>
          <a:ext cx="15082" cy="1344591"/>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123824</xdr:colOff>
      <xdr:row>274</xdr:row>
      <xdr:rowOff>19050</xdr:rowOff>
    </xdr:from>
    <xdr:to>
      <xdr:col>2</xdr:col>
      <xdr:colOff>123824</xdr:colOff>
      <xdr:row>275</xdr:row>
      <xdr:rowOff>0</xdr:rowOff>
    </xdr:to>
    <xdr:sp macro="" textlink="">
      <xdr:nvSpPr>
        <xdr:cNvPr id="90" name="Freeform 812">
          <a:extLst>
            <a:ext uri="{FF2B5EF4-FFF2-40B4-BE49-F238E27FC236}">
              <a16:creationId xmlns:a16="http://schemas.microsoft.com/office/drawing/2014/main" id="{BA904F34-F9A0-4CDB-8E3A-B553103E901E}"/>
            </a:ext>
          </a:extLst>
        </xdr:cNvPr>
        <xdr:cNvSpPr>
          <a:spLocks/>
        </xdr:cNvSpPr>
      </xdr:nvSpPr>
      <xdr:spPr bwMode="auto">
        <a:xfrm>
          <a:off x="1504050" y="27954258"/>
          <a:ext cx="0" cy="167855"/>
        </a:xfrm>
        <a:custGeom>
          <a:avLst/>
          <a:gdLst>
            <a:gd name="T0" fmla="*/ 0 w 1"/>
            <a:gd name="T1" fmla="*/ 0 h 270"/>
            <a:gd name="T2" fmla="*/ 0 w 1"/>
            <a:gd name="T3" fmla="*/ 171450 h 270"/>
            <a:gd name="T4" fmla="*/ 0 60000 65536"/>
            <a:gd name="T5" fmla="*/ 0 60000 65536"/>
          </a:gdLst>
          <a:ahLst/>
          <a:cxnLst>
            <a:cxn ang="T4">
              <a:pos x="T0" y="T1"/>
            </a:cxn>
            <a:cxn ang="T5">
              <a:pos x="T2" y="T3"/>
            </a:cxn>
          </a:cxnLst>
          <a:rect l="0" t="0" r="r" b="b"/>
          <a:pathLst>
            <a:path w="1" h="270">
              <a:moveTo>
                <a:pt x="0" y="0"/>
              </a:moveTo>
              <a:lnTo>
                <a:pt x="0" y="270"/>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16668</xdr:colOff>
      <xdr:row>276</xdr:row>
      <xdr:rowOff>176213</xdr:rowOff>
    </xdr:from>
    <xdr:to>
      <xdr:col>2</xdr:col>
      <xdr:colOff>16668</xdr:colOff>
      <xdr:row>277</xdr:row>
      <xdr:rowOff>90488</xdr:rowOff>
    </xdr:to>
    <xdr:sp macro="" textlink="">
      <xdr:nvSpPr>
        <xdr:cNvPr id="91" name="Straight Connector 811">
          <a:extLst>
            <a:ext uri="{FF2B5EF4-FFF2-40B4-BE49-F238E27FC236}">
              <a16:creationId xmlns:a16="http://schemas.microsoft.com/office/drawing/2014/main" id="{B6D71B9D-D8D1-419B-B136-7BAA94FB275A}"/>
            </a:ext>
          </a:extLst>
        </xdr:cNvPr>
        <xdr:cNvSpPr>
          <a:spLocks noChangeShapeType="1"/>
        </xdr:cNvSpPr>
      </xdr:nvSpPr>
      <xdr:spPr bwMode="auto">
        <a:xfrm>
          <a:off x="1396894" y="28485232"/>
          <a:ext cx="0" cy="101181"/>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16667</xdr:colOff>
      <xdr:row>278</xdr:row>
      <xdr:rowOff>80962</xdr:rowOff>
    </xdr:from>
    <xdr:to>
      <xdr:col>2</xdr:col>
      <xdr:colOff>62386</xdr:colOff>
      <xdr:row>282</xdr:row>
      <xdr:rowOff>11906</xdr:rowOff>
    </xdr:to>
    <xdr:sp macro="" textlink="">
      <xdr:nvSpPr>
        <xdr:cNvPr id="92" name="Freeform 810">
          <a:extLst>
            <a:ext uri="{FF2B5EF4-FFF2-40B4-BE49-F238E27FC236}">
              <a16:creationId xmlns:a16="http://schemas.microsoft.com/office/drawing/2014/main" id="{7AFB5A88-69B7-452A-B709-057234EC31B7}"/>
            </a:ext>
          </a:extLst>
        </xdr:cNvPr>
        <xdr:cNvSpPr>
          <a:spLocks/>
        </xdr:cNvSpPr>
      </xdr:nvSpPr>
      <xdr:spPr bwMode="auto">
        <a:xfrm>
          <a:off x="1396893" y="28763792"/>
          <a:ext cx="45719" cy="678567"/>
        </a:xfrm>
        <a:custGeom>
          <a:avLst/>
          <a:gdLst>
            <a:gd name="T0" fmla="*/ 0 w 1"/>
            <a:gd name="T1" fmla="*/ 0 h 928"/>
            <a:gd name="T2" fmla="*/ 635 w 1"/>
            <a:gd name="T3" fmla="*/ 589280 h 928"/>
            <a:gd name="T4" fmla="*/ 0 60000 65536"/>
            <a:gd name="T5" fmla="*/ 0 60000 65536"/>
          </a:gdLst>
          <a:ahLst/>
          <a:cxnLst>
            <a:cxn ang="T4">
              <a:pos x="T0" y="T1"/>
            </a:cxn>
            <a:cxn ang="T5">
              <a:pos x="T2" y="T3"/>
            </a:cxn>
          </a:cxnLst>
          <a:rect l="0" t="0" r="r" b="b"/>
          <a:pathLst>
            <a:path w="1" h="928">
              <a:moveTo>
                <a:pt x="0" y="0"/>
              </a:moveTo>
              <a:lnTo>
                <a:pt x="0" y="928"/>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14287</xdr:colOff>
      <xdr:row>284</xdr:row>
      <xdr:rowOff>2382</xdr:rowOff>
    </xdr:from>
    <xdr:to>
      <xdr:col>2</xdr:col>
      <xdr:colOff>23812</xdr:colOff>
      <xdr:row>287</xdr:row>
      <xdr:rowOff>142876</xdr:rowOff>
    </xdr:to>
    <xdr:sp macro="" textlink="">
      <xdr:nvSpPr>
        <xdr:cNvPr id="93" name="Straight Connector 809">
          <a:extLst>
            <a:ext uri="{FF2B5EF4-FFF2-40B4-BE49-F238E27FC236}">
              <a16:creationId xmlns:a16="http://schemas.microsoft.com/office/drawing/2014/main" id="{3B770CA0-0739-4602-BA05-E18043546FE5}"/>
            </a:ext>
          </a:extLst>
        </xdr:cNvPr>
        <xdr:cNvSpPr>
          <a:spLocks noChangeShapeType="1"/>
        </xdr:cNvSpPr>
      </xdr:nvSpPr>
      <xdr:spPr bwMode="auto">
        <a:xfrm>
          <a:off x="1394513" y="29806646"/>
          <a:ext cx="9525" cy="701211"/>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2381</xdr:colOff>
      <xdr:row>290</xdr:row>
      <xdr:rowOff>0</xdr:rowOff>
    </xdr:from>
    <xdr:to>
      <xdr:col>2</xdr:col>
      <xdr:colOff>2381</xdr:colOff>
      <xdr:row>290</xdr:row>
      <xdr:rowOff>171450</xdr:rowOff>
    </xdr:to>
    <xdr:sp macro="" textlink="">
      <xdr:nvSpPr>
        <xdr:cNvPr id="94" name="Freeform 808">
          <a:extLst>
            <a:ext uri="{FF2B5EF4-FFF2-40B4-BE49-F238E27FC236}">
              <a16:creationId xmlns:a16="http://schemas.microsoft.com/office/drawing/2014/main" id="{984C7512-8A32-4D4F-A3CC-AF2602AFA366}"/>
            </a:ext>
          </a:extLst>
        </xdr:cNvPr>
        <xdr:cNvSpPr>
          <a:spLocks/>
        </xdr:cNvSpPr>
      </xdr:nvSpPr>
      <xdr:spPr bwMode="auto">
        <a:xfrm>
          <a:off x="1382607" y="30925698"/>
          <a:ext cx="0" cy="17145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733425</xdr:colOff>
      <xdr:row>294</xdr:row>
      <xdr:rowOff>9525</xdr:rowOff>
    </xdr:from>
    <xdr:to>
      <xdr:col>1</xdr:col>
      <xdr:colOff>733425</xdr:colOff>
      <xdr:row>294</xdr:row>
      <xdr:rowOff>180975</xdr:rowOff>
    </xdr:to>
    <xdr:sp macro="" textlink="">
      <xdr:nvSpPr>
        <xdr:cNvPr id="95" name="Freeform 807">
          <a:extLst>
            <a:ext uri="{FF2B5EF4-FFF2-40B4-BE49-F238E27FC236}">
              <a16:creationId xmlns:a16="http://schemas.microsoft.com/office/drawing/2014/main" id="{4DE4CD00-E13D-417C-9A80-3FA69E58C21B}"/>
            </a:ext>
          </a:extLst>
        </xdr:cNvPr>
        <xdr:cNvSpPr>
          <a:spLocks/>
        </xdr:cNvSpPr>
      </xdr:nvSpPr>
      <xdr:spPr bwMode="auto">
        <a:xfrm>
          <a:off x="1337274" y="31682846"/>
          <a:ext cx="0" cy="17145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745331</xdr:colOff>
      <xdr:row>300</xdr:row>
      <xdr:rowOff>178594</xdr:rowOff>
    </xdr:from>
    <xdr:to>
      <xdr:col>1</xdr:col>
      <xdr:colOff>745331</xdr:colOff>
      <xdr:row>301</xdr:row>
      <xdr:rowOff>159544</xdr:rowOff>
    </xdr:to>
    <xdr:sp macro="" textlink="">
      <xdr:nvSpPr>
        <xdr:cNvPr id="96" name="Freeform 806">
          <a:extLst>
            <a:ext uri="{FF2B5EF4-FFF2-40B4-BE49-F238E27FC236}">
              <a16:creationId xmlns:a16="http://schemas.microsoft.com/office/drawing/2014/main" id="{004D860E-0438-4A47-BC22-CD4B78B5D885}"/>
            </a:ext>
          </a:extLst>
        </xdr:cNvPr>
        <xdr:cNvSpPr>
          <a:spLocks/>
        </xdr:cNvSpPr>
      </xdr:nvSpPr>
      <xdr:spPr bwMode="auto">
        <a:xfrm>
          <a:off x="1349180" y="32973349"/>
          <a:ext cx="0" cy="167855"/>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19050</xdr:colOff>
      <xdr:row>304</xdr:row>
      <xdr:rowOff>4762</xdr:rowOff>
    </xdr:from>
    <xdr:to>
      <xdr:col>2</xdr:col>
      <xdr:colOff>19050</xdr:colOff>
      <xdr:row>305</xdr:row>
      <xdr:rowOff>4763</xdr:rowOff>
    </xdr:to>
    <xdr:sp macro="" textlink="">
      <xdr:nvSpPr>
        <xdr:cNvPr id="97" name="Straight Connector 805">
          <a:extLst>
            <a:ext uri="{FF2B5EF4-FFF2-40B4-BE49-F238E27FC236}">
              <a16:creationId xmlns:a16="http://schemas.microsoft.com/office/drawing/2014/main" id="{B7CE4290-C50D-4648-A784-B4C993CC4E0D}"/>
            </a:ext>
          </a:extLst>
        </xdr:cNvPr>
        <xdr:cNvSpPr>
          <a:spLocks noChangeShapeType="1"/>
        </xdr:cNvSpPr>
      </xdr:nvSpPr>
      <xdr:spPr bwMode="auto">
        <a:xfrm>
          <a:off x="1399276" y="33547139"/>
          <a:ext cx="0" cy="186907"/>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747712</xdr:colOff>
      <xdr:row>306</xdr:row>
      <xdr:rowOff>104775</xdr:rowOff>
    </xdr:from>
    <xdr:to>
      <xdr:col>1</xdr:col>
      <xdr:colOff>747712</xdr:colOff>
      <xdr:row>307</xdr:row>
      <xdr:rowOff>57150</xdr:rowOff>
    </xdr:to>
    <xdr:sp macro="" textlink="">
      <xdr:nvSpPr>
        <xdr:cNvPr id="98" name="Freeform 804">
          <a:extLst>
            <a:ext uri="{FF2B5EF4-FFF2-40B4-BE49-F238E27FC236}">
              <a16:creationId xmlns:a16="http://schemas.microsoft.com/office/drawing/2014/main" id="{2A1F2216-3C04-40A4-899E-6891F855CD6C}"/>
            </a:ext>
          </a:extLst>
        </xdr:cNvPr>
        <xdr:cNvSpPr>
          <a:spLocks/>
        </xdr:cNvSpPr>
      </xdr:nvSpPr>
      <xdr:spPr bwMode="auto">
        <a:xfrm>
          <a:off x="1351561" y="34020964"/>
          <a:ext cx="0" cy="13928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126206</xdr:colOff>
      <xdr:row>329</xdr:row>
      <xdr:rowOff>38100</xdr:rowOff>
    </xdr:from>
    <xdr:to>
      <xdr:col>2</xdr:col>
      <xdr:colOff>126206</xdr:colOff>
      <xdr:row>330</xdr:row>
      <xdr:rowOff>9525</xdr:rowOff>
    </xdr:to>
    <xdr:sp macro="" textlink="">
      <xdr:nvSpPr>
        <xdr:cNvPr id="99" name="Freeform 801">
          <a:extLst>
            <a:ext uri="{FF2B5EF4-FFF2-40B4-BE49-F238E27FC236}">
              <a16:creationId xmlns:a16="http://schemas.microsoft.com/office/drawing/2014/main" id="{C5F552BA-3786-41DB-9FE2-808350D5C102}"/>
            </a:ext>
          </a:extLst>
        </xdr:cNvPr>
        <xdr:cNvSpPr>
          <a:spLocks/>
        </xdr:cNvSpPr>
      </xdr:nvSpPr>
      <xdr:spPr bwMode="auto">
        <a:xfrm>
          <a:off x="1506432" y="38209987"/>
          <a:ext cx="0" cy="15833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7143</xdr:colOff>
      <xdr:row>332</xdr:row>
      <xdr:rowOff>9525</xdr:rowOff>
    </xdr:from>
    <xdr:to>
      <xdr:col>2</xdr:col>
      <xdr:colOff>7143</xdr:colOff>
      <xdr:row>333</xdr:row>
      <xdr:rowOff>38100</xdr:rowOff>
    </xdr:to>
    <xdr:sp macro="" textlink="">
      <xdr:nvSpPr>
        <xdr:cNvPr id="100" name="Straight Connector 800">
          <a:extLst>
            <a:ext uri="{FF2B5EF4-FFF2-40B4-BE49-F238E27FC236}">
              <a16:creationId xmlns:a16="http://schemas.microsoft.com/office/drawing/2014/main" id="{FE5D0B15-A039-4147-B6FB-2E5E0F4A17A0}"/>
            </a:ext>
          </a:extLst>
        </xdr:cNvPr>
        <xdr:cNvSpPr>
          <a:spLocks noChangeShapeType="1"/>
        </xdr:cNvSpPr>
      </xdr:nvSpPr>
      <xdr:spPr bwMode="auto">
        <a:xfrm>
          <a:off x="1387369" y="38742129"/>
          <a:ext cx="0" cy="21548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19050</xdr:colOff>
      <xdr:row>334</xdr:row>
      <xdr:rowOff>188119</xdr:rowOff>
    </xdr:from>
    <xdr:to>
      <xdr:col>2</xdr:col>
      <xdr:colOff>19050</xdr:colOff>
      <xdr:row>335</xdr:row>
      <xdr:rowOff>159544</xdr:rowOff>
    </xdr:to>
    <xdr:sp macro="" textlink="">
      <xdr:nvSpPr>
        <xdr:cNvPr id="101" name="Freeform 799">
          <a:extLst>
            <a:ext uri="{FF2B5EF4-FFF2-40B4-BE49-F238E27FC236}">
              <a16:creationId xmlns:a16="http://schemas.microsoft.com/office/drawing/2014/main" id="{C08FCC06-9F43-412B-B64E-180CC0A73B11}"/>
            </a:ext>
          </a:extLst>
        </xdr:cNvPr>
        <xdr:cNvSpPr>
          <a:spLocks/>
        </xdr:cNvSpPr>
      </xdr:nvSpPr>
      <xdr:spPr bwMode="auto">
        <a:xfrm>
          <a:off x="1399276" y="39286914"/>
          <a:ext cx="0" cy="165951"/>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xdr:colOff>
      <xdr:row>341</xdr:row>
      <xdr:rowOff>133350</xdr:rowOff>
    </xdr:from>
    <xdr:to>
      <xdr:col>2</xdr:col>
      <xdr:colOff>4762</xdr:colOff>
      <xdr:row>342</xdr:row>
      <xdr:rowOff>114300</xdr:rowOff>
    </xdr:to>
    <xdr:sp macro="" textlink="">
      <xdr:nvSpPr>
        <xdr:cNvPr id="102" name="Freeform 798">
          <a:extLst>
            <a:ext uri="{FF2B5EF4-FFF2-40B4-BE49-F238E27FC236}">
              <a16:creationId xmlns:a16="http://schemas.microsoft.com/office/drawing/2014/main" id="{F628B411-23DD-4731-B7E2-F9DA0512E375}"/>
            </a:ext>
          </a:extLst>
        </xdr:cNvPr>
        <xdr:cNvSpPr>
          <a:spLocks/>
        </xdr:cNvSpPr>
      </xdr:nvSpPr>
      <xdr:spPr bwMode="auto">
        <a:xfrm>
          <a:off x="1384988" y="40548105"/>
          <a:ext cx="0" cy="167855"/>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735806</xdr:colOff>
      <xdr:row>346</xdr:row>
      <xdr:rowOff>21430</xdr:rowOff>
    </xdr:from>
    <xdr:to>
      <xdr:col>1</xdr:col>
      <xdr:colOff>735806</xdr:colOff>
      <xdr:row>347</xdr:row>
      <xdr:rowOff>2380</xdr:rowOff>
    </xdr:to>
    <xdr:sp macro="" textlink="">
      <xdr:nvSpPr>
        <xdr:cNvPr id="103" name="Freeform 797">
          <a:extLst>
            <a:ext uri="{FF2B5EF4-FFF2-40B4-BE49-F238E27FC236}">
              <a16:creationId xmlns:a16="http://schemas.microsoft.com/office/drawing/2014/main" id="{B2790B0B-495F-4128-9CB1-176586B48CF1}"/>
            </a:ext>
          </a:extLst>
        </xdr:cNvPr>
        <xdr:cNvSpPr>
          <a:spLocks/>
        </xdr:cNvSpPr>
      </xdr:nvSpPr>
      <xdr:spPr bwMode="auto">
        <a:xfrm>
          <a:off x="1339655" y="41370713"/>
          <a:ext cx="0" cy="167856"/>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21431</xdr:colOff>
      <xdr:row>348</xdr:row>
      <xdr:rowOff>52387</xdr:rowOff>
    </xdr:from>
    <xdr:to>
      <xdr:col>2</xdr:col>
      <xdr:colOff>21431</xdr:colOff>
      <xdr:row>352</xdr:row>
      <xdr:rowOff>4762</xdr:rowOff>
    </xdr:to>
    <xdr:sp macro="" textlink="">
      <xdr:nvSpPr>
        <xdr:cNvPr id="104" name="Straight Connector 796">
          <a:extLst>
            <a:ext uri="{FF2B5EF4-FFF2-40B4-BE49-F238E27FC236}">
              <a16:creationId xmlns:a16="http://schemas.microsoft.com/office/drawing/2014/main" id="{990BCC9E-06AE-47DE-BE8F-F9F9991D1865}"/>
            </a:ext>
          </a:extLst>
        </xdr:cNvPr>
        <xdr:cNvSpPr>
          <a:spLocks noChangeShapeType="1"/>
        </xdr:cNvSpPr>
      </xdr:nvSpPr>
      <xdr:spPr bwMode="auto">
        <a:xfrm>
          <a:off x="1401657" y="41775481"/>
          <a:ext cx="0" cy="699998"/>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14288</xdr:colOff>
      <xdr:row>359</xdr:row>
      <xdr:rowOff>154781</xdr:rowOff>
    </xdr:from>
    <xdr:to>
      <xdr:col>2</xdr:col>
      <xdr:colOff>14288</xdr:colOff>
      <xdr:row>360</xdr:row>
      <xdr:rowOff>69056</xdr:rowOff>
    </xdr:to>
    <xdr:sp macro="" textlink="">
      <xdr:nvSpPr>
        <xdr:cNvPr id="105" name="Straight Connector 794">
          <a:extLst>
            <a:ext uri="{FF2B5EF4-FFF2-40B4-BE49-F238E27FC236}">
              <a16:creationId xmlns:a16="http://schemas.microsoft.com/office/drawing/2014/main" id="{02BCF3AF-0C97-4117-AA20-BA4E3533E14E}"/>
            </a:ext>
          </a:extLst>
        </xdr:cNvPr>
        <xdr:cNvSpPr>
          <a:spLocks noChangeShapeType="1"/>
        </xdr:cNvSpPr>
      </xdr:nvSpPr>
      <xdr:spPr bwMode="auto">
        <a:xfrm>
          <a:off x="1394514" y="43933838"/>
          <a:ext cx="0" cy="10118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11906</xdr:colOff>
      <xdr:row>361</xdr:row>
      <xdr:rowOff>116681</xdr:rowOff>
    </xdr:from>
    <xdr:to>
      <xdr:col>2</xdr:col>
      <xdr:colOff>11906</xdr:colOff>
      <xdr:row>362</xdr:row>
      <xdr:rowOff>88106</xdr:rowOff>
    </xdr:to>
    <xdr:sp macro="" textlink="">
      <xdr:nvSpPr>
        <xdr:cNvPr id="106" name="Freeform 793">
          <a:extLst>
            <a:ext uri="{FF2B5EF4-FFF2-40B4-BE49-F238E27FC236}">
              <a16:creationId xmlns:a16="http://schemas.microsoft.com/office/drawing/2014/main" id="{D96CCA0D-BFF4-4B01-BD3C-C77AB04C0E2A}"/>
            </a:ext>
          </a:extLst>
        </xdr:cNvPr>
        <xdr:cNvSpPr>
          <a:spLocks/>
        </xdr:cNvSpPr>
      </xdr:nvSpPr>
      <xdr:spPr bwMode="auto">
        <a:xfrm>
          <a:off x="1392132" y="44269549"/>
          <a:ext cx="0" cy="158331"/>
        </a:xfrm>
        <a:custGeom>
          <a:avLst/>
          <a:gdLst>
            <a:gd name="T0" fmla="*/ 0 w 1"/>
            <a:gd name="T1" fmla="*/ 0 h 270"/>
            <a:gd name="T2" fmla="*/ 0 w 1"/>
            <a:gd name="T3" fmla="*/ 171450 h 270"/>
            <a:gd name="T4" fmla="*/ 0 60000 65536"/>
            <a:gd name="T5" fmla="*/ 0 60000 65536"/>
          </a:gdLst>
          <a:ahLst/>
          <a:cxnLst>
            <a:cxn ang="T4">
              <a:pos x="T0" y="T1"/>
            </a:cxn>
            <a:cxn ang="T5">
              <a:pos x="T2" y="T3"/>
            </a:cxn>
          </a:cxnLst>
          <a:rect l="0" t="0" r="r" b="b"/>
          <a:pathLst>
            <a:path w="1" h="270">
              <a:moveTo>
                <a:pt x="0" y="0"/>
              </a:moveTo>
              <a:lnTo>
                <a:pt x="0" y="270"/>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728187</xdr:colOff>
      <xdr:row>365</xdr:row>
      <xdr:rowOff>9525</xdr:rowOff>
    </xdr:from>
    <xdr:to>
      <xdr:col>2</xdr:col>
      <xdr:colOff>23812</xdr:colOff>
      <xdr:row>372</xdr:row>
      <xdr:rowOff>11906</xdr:rowOff>
    </xdr:to>
    <xdr:sp macro="" textlink="">
      <xdr:nvSpPr>
        <xdr:cNvPr id="107" name="Freeform 792">
          <a:extLst>
            <a:ext uri="{FF2B5EF4-FFF2-40B4-BE49-F238E27FC236}">
              <a16:creationId xmlns:a16="http://schemas.microsoft.com/office/drawing/2014/main" id="{ED938EB9-2DBB-499F-8B37-9429557FF929}"/>
            </a:ext>
          </a:extLst>
        </xdr:cNvPr>
        <xdr:cNvSpPr>
          <a:spLocks noChangeShapeType="1"/>
        </xdr:cNvSpPr>
      </xdr:nvSpPr>
      <xdr:spPr bwMode="auto">
        <a:xfrm flipH="1">
          <a:off x="1332036" y="44910016"/>
          <a:ext cx="72002" cy="1310720"/>
        </a:xfrm>
        <a:custGeom>
          <a:avLst/>
          <a:gdLst>
            <a:gd name="T0" fmla="*/ 0 w 1"/>
            <a:gd name="T1" fmla="*/ 0 h 1680"/>
            <a:gd name="T2" fmla="*/ 0 w 1"/>
            <a:gd name="T3" fmla="*/ 1066800 h 1680"/>
            <a:gd name="T4" fmla="*/ 0 60000 65536"/>
            <a:gd name="T5" fmla="*/ 0 60000 65536"/>
          </a:gdLst>
          <a:ahLst/>
          <a:cxnLst>
            <a:cxn ang="T4">
              <a:pos x="T0" y="T1"/>
            </a:cxn>
            <a:cxn ang="T5">
              <a:pos x="T2" y="T3"/>
            </a:cxn>
          </a:cxnLst>
          <a:rect l="0" t="0" r="r" b="b"/>
          <a:pathLst>
            <a:path w="1" h="1680">
              <a:moveTo>
                <a:pt x="0" y="0"/>
              </a:moveTo>
              <a:lnTo>
                <a:pt x="0" y="1680"/>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130968</xdr:colOff>
      <xdr:row>264</xdr:row>
      <xdr:rowOff>476250</xdr:rowOff>
    </xdr:from>
    <xdr:to>
      <xdr:col>2</xdr:col>
      <xdr:colOff>139699</xdr:colOff>
      <xdr:row>272</xdr:row>
      <xdr:rowOff>7937</xdr:rowOff>
    </xdr:to>
    <xdr:sp macro="" textlink="">
      <xdr:nvSpPr>
        <xdr:cNvPr id="108" name="Straight Connector 813">
          <a:extLst>
            <a:ext uri="{FF2B5EF4-FFF2-40B4-BE49-F238E27FC236}">
              <a16:creationId xmlns:a16="http://schemas.microsoft.com/office/drawing/2014/main" id="{D403A02A-629E-4D44-AD2F-448FFC56774B}"/>
            </a:ext>
          </a:extLst>
        </xdr:cNvPr>
        <xdr:cNvSpPr>
          <a:spLocks noChangeShapeType="1"/>
        </xdr:cNvSpPr>
      </xdr:nvSpPr>
      <xdr:spPr bwMode="auto">
        <a:xfrm>
          <a:off x="1511194" y="26245221"/>
          <a:ext cx="8731" cy="1324112"/>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274</xdr:row>
      <xdr:rowOff>0</xdr:rowOff>
    </xdr:from>
    <xdr:to>
      <xdr:col>2</xdr:col>
      <xdr:colOff>0</xdr:colOff>
      <xdr:row>274</xdr:row>
      <xdr:rowOff>171450</xdr:rowOff>
    </xdr:to>
    <xdr:sp macro="" textlink="">
      <xdr:nvSpPr>
        <xdr:cNvPr id="109" name="Freeform 812">
          <a:extLst>
            <a:ext uri="{FF2B5EF4-FFF2-40B4-BE49-F238E27FC236}">
              <a16:creationId xmlns:a16="http://schemas.microsoft.com/office/drawing/2014/main" id="{FECB0F91-AE7F-4A2A-81C3-9AE9135C7848}"/>
            </a:ext>
          </a:extLst>
        </xdr:cNvPr>
        <xdr:cNvSpPr>
          <a:spLocks/>
        </xdr:cNvSpPr>
      </xdr:nvSpPr>
      <xdr:spPr bwMode="auto">
        <a:xfrm>
          <a:off x="1380226" y="27935208"/>
          <a:ext cx="0" cy="171450"/>
        </a:xfrm>
        <a:custGeom>
          <a:avLst/>
          <a:gdLst>
            <a:gd name="T0" fmla="*/ 0 w 1"/>
            <a:gd name="T1" fmla="*/ 0 h 270"/>
            <a:gd name="T2" fmla="*/ 0 w 1"/>
            <a:gd name="T3" fmla="*/ 171450 h 270"/>
            <a:gd name="T4" fmla="*/ 0 60000 65536"/>
            <a:gd name="T5" fmla="*/ 0 60000 65536"/>
          </a:gdLst>
          <a:ahLst/>
          <a:cxnLst>
            <a:cxn ang="T4">
              <a:pos x="T0" y="T1"/>
            </a:cxn>
            <a:cxn ang="T5">
              <a:pos x="T2" y="T3"/>
            </a:cxn>
          </a:cxnLst>
          <a:rect l="0" t="0" r="r" b="b"/>
          <a:pathLst>
            <a:path w="1" h="270">
              <a:moveTo>
                <a:pt x="0" y="0"/>
              </a:moveTo>
              <a:lnTo>
                <a:pt x="0" y="270"/>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277</xdr:row>
      <xdr:rowOff>0</xdr:rowOff>
    </xdr:from>
    <xdr:to>
      <xdr:col>2</xdr:col>
      <xdr:colOff>0</xdr:colOff>
      <xdr:row>277</xdr:row>
      <xdr:rowOff>104775</xdr:rowOff>
    </xdr:to>
    <xdr:sp macro="" textlink="">
      <xdr:nvSpPr>
        <xdr:cNvPr id="110" name="Straight Connector 811">
          <a:extLst>
            <a:ext uri="{FF2B5EF4-FFF2-40B4-BE49-F238E27FC236}">
              <a16:creationId xmlns:a16="http://schemas.microsoft.com/office/drawing/2014/main" id="{F523F1A0-2363-4596-9A13-650E7FBD8000}"/>
            </a:ext>
          </a:extLst>
        </xdr:cNvPr>
        <xdr:cNvSpPr>
          <a:spLocks noChangeShapeType="1"/>
        </xdr:cNvSpPr>
      </xdr:nvSpPr>
      <xdr:spPr bwMode="auto">
        <a:xfrm>
          <a:off x="1380226" y="28495925"/>
          <a:ext cx="0" cy="104775"/>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107156</xdr:colOff>
      <xdr:row>276</xdr:row>
      <xdr:rowOff>178594</xdr:rowOff>
    </xdr:from>
    <xdr:to>
      <xdr:col>2</xdr:col>
      <xdr:colOff>107156</xdr:colOff>
      <xdr:row>277</xdr:row>
      <xdr:rowOff>92869</xdr:rowOff>
    </xdr:to>
    <xdr:sp macro="" textlink="">
      <xdr:nvSpPr>
        <xdr:cNvPr id="111" name="Straight Connector 811">
          <a:extLst>
            <a:ext uri="{FF2B5EF4-FFF2-40B4-BE49-F238E27FC236}">
              <a16:creationId xmlns:a16="http://schemas.microsoft.com/office/drawing/2014/main" id="{4F3EED7A-9E78-49C9-8F4F-4319469D911A}"/>
            </a:ext>
          </a:extLst>
        </xdr:cNvPr>
        <xdr:cNvSpPr>
          <a:spLocks noChangeShapeType="1"/>
        </xdr:cNvSpPr>
      </xdr:nvSpPr>
      <xdr:spPr bwMode="auto">
        <a:xfrm>
          <a:off x="1487382" y="28487613"/>
          <a:ext cx="0" cy="101181"/>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57625</xdr:colOff>
      <xdr:row>278</xdr:row>
      <xdr:rowOff>95250</xdr:rowOff>
    </xdr:from>
    <xdr:to>
      <xdr:col>2</xdr:col>
      <xdr:colOff>107155</xdr:colOff>
      <xdr:row>282</xdr:row>
      <xdr:rowOff>26194</xdr:rowOff>
    </xdr:to>
    <xdr:sp macro="" textlink="">
      <xdr:nvSpPr>
        <xdr:cNvPr id="112" name="Freeform 810">
          <a:extLst>
            <a:ext uri="{FF2B5EF4-FFF2-40B4-BE49-F238E27FC236}">
              <a16:creationId xmlns:a16="http://schemas.microsoft.com/office/drawing/2014/main" id="{F1887041-E4C2-4B01-8AC8-F16ABEBBE235}"/>
            </a:ext>
          </a:extLst>
        </xdr:cNvPr>
        <xdr:cNvSpPr>
          <a:spLocks/>
        </xdr:cNvSpPr>
      </xdr:nvSpPr>
      <xdr:spPr bwMode="auto">
        <a:xfrm flipH="1">
          <a:off x="1437851" y="28778080"/>
          <a:ext cx="49530" cy="678567"/>
        </a:xfrm>
        <a:custGeom>
          <a:avLst/>
          <a:gdLst>
            <a:gd name="T0" fmla="*/ 0 w 1"/>
            <a:gd name="T1" fmla="*/ 0 h 928"/>
            <a:gd name="T2" fmla="*/ 635 w 1"/>
            <a:gd name="T3" fmla="*/ 589280 h 928"/>
            <a:gd name="T4" fmla="*/ 0 60000 65536"/>
            <a:gd name="T5" fmla="*/ 0 60000 65536"/>
          </a:gdLst>
          <a:ahLst/>
          <a:cxnLst>
            <a:cxn ang="T4">
              <a:pos x="T0" y="T1"/>
            </a:cxn>
            <a:cxn ang="T5">
              <a:pos x="T2" y="T3"/>
            </a:cxn>
          </a:cxnLst>
          <a:rect l="0" t="0" r="r" b="b"/>
          <a:pathLst>
            <a:path w="1" h="928">
              <a:moveTo>
                <a:pt x="0" y="0"/>
              </a:moveTo>
              <a:lnTo>
                <a:pt x="0" y="928"/>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119062</xdr:colOff>
      <xdr:row>284</xdr:row>
      <xdr:rowOff>1</xdr:rowOff>
    </xdr:from>
    <xdr:to>
      <xdr:col>2</xdr:col>
      <xdr:colOff>128587</xdr:colOff>
      <xdr:row>287</xdr:row>
      <xdr:rowOff>140495</xdr:rowOff>
    </xdr:to>
    <xdr:sp macro="" textlink="">
      <xdr:nvSpPr>
        <xdr:cNvPr id="113" name="Straight Connector 809">
          <a:extLst>
            <a:ext uri="{FF2B5EF4-FFF2-40B4-BE49-F238E27FC236}">
              <a16:creationId xmlns:a16="http://schemas.microsoft.com/office/drawing/2014/main" id="{88278883-D2BB-405D-AC1A-94877F6570EC}"/>
            </a:ext>
          </a:extLst>
        </xdr:cNvPr>
        <xdr:cNvSpPr>
          <a:spLocks noChangeShapeType="1"/>
        </xdr:cNvSpPr>
      </xdr:nvSpPr>
      <xdr:spPr bwMode="auto">
        <a:xfrm>
          <a:off x="1499288" y="29804265"/>
          <a:ext cx="9525" cy="701211"/>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107156</xdr:colOff>
      <xdr:row>290</xdr:row>
      <xdr:rowOff>0</xdr:rowOff>
    </xdr:from>
    <xdr:to>
      <xdr:col>2</xdr:col>
      <xdr:colOff>107156</xdr:colOff>
      <xdr:row>290</xdr:row>
      <xdr:rowOff>171450</xdr:rowOff>
    </xdr:to>
    <xdr:sp macro="" textlink="">
      <xdr:nvSpPr>
        <xdr:cNvPr id="114" name="Freeform 808">
          <a:extLst>
            <a:ext uri="{FF2B5EF4-FFF2-40B4-BE49-F238E27FC236}">
              <a16:creationId xmlns:a16="http://schemas.microsoft.com/office/drawing/2014/main" id="{B8146FAD-6F3B-4A2E-8642-DA427C67103F}"/>
            </a:ext>
          </a:extLst>
        </xdr:cNvPr>
        <xdr:cNvSpPr>
          <a:spLocks/>
        </xdr:cNvSpPr>
      </xdr:nvSpPr>
      <xdr:spPr bwMode="auto">
        <a:xfrm>
          <a:off x="1487382" y="30925698"/>
          <a:ext cx="0" cy="17145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95250</xdr:colOff>
      <xdr:row>294</xdr:row>
      <xdr:rowOff>0</xdr:rowOff>
    </xdr:from>
    <xdr:to>
      <xdr:col>2</xdr:col>
      <xdr:colOff>95250</xdr:colOff>
      <xdr:row>294</xdr:row>
      <xdr:rowOff>171450</xdr:rowOff>
    </xdr:to>
    <xdr:sp macro="" textlink="">
      <xdr:nvSpPr>
        <xdr:cNvPr id="115" name="Freeform 807">
          <a:extLst>
            <a:ext uri="{FF2B5EF4-FFF2-40B4-BE49-F238E27FC236}">
              <a16:creationId xmlns:a16="http://schemas.microsoft.com/office/drawing/2014/main" id="{9B981B52-7401-4961-94C9-239991C75DC2}"/>
            </a:ext>
          </a:extLst>
        </xdr:cNvPr>
        <xdr:cNvSpPr>
          <a:spLocks/>
        </xdr:cNvSpPr>
      </xdr:nvSpPr>
      <xdr:spPr bwMode="auto">
        <a:xfrm>
          <a:off x="1475476" y="31673321"/>
          <a:ext cx="0" cy="17145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119062</xdr:colOff>
      <xdr:row>300</xdr:row>
      <xdr:rowOff>178594</xdr:rowOff>
    </xdr:from>
    <xdr:to>
      <xdr:col>2</xdr:col>
      <xdr:colOff>119062</xdr:colOff>
      <xdr:row>301</xdr:row>
      <xdr:rowOff>159544</xdr:rowOff>
    </xdr:to>
    <xdr:sp macro="" textlink="">
      <xdr:nvSpPr>
        <xdr:cNvPr id="116" name="Freeform 806">
          <a:extLst>
            <a:ext uri="{FF2B5EF4-FFF2-40B4-BE49-F238E27FC236}">
              <a16:creationId xmlns:a16="http://schemas.microsoft.com/office/drawing/2014/main" id="{A901F9B4-B4DF-4F6C-A5CE-28F6FDB09D01}"/>
            </a:ext>
          </a:extLst>
        </xdr:cNvPr>
        <xdr:cNvSpPr>
          <a:spLocks/>
        </xdr:cNvSpPr>
      </xdr:nvSpPr>
      <xdr:spPr bwMode="auto">
        <a:xfrm>
          <a:off x="1499288" y="32973349"/>
          <a:ext cx="0" cy="167855"/>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111918</xdr:colOff>
      <xdr:row>304</xdr:row>
      <xdr:rowOff>2381</xdr:rowOff>
    </xdr:from>
    <xdr:to>
      <xdr:col>2</xdr:col>
      <xdr:colOff>111918</xdr:colOff>
      <xdr:row>305</xdr:row>
      <xdr:rowOff>2382</xdr:rowOff>
    </xdr:to>
    <xdr:sp macro="" textlink="">
      <xdr:nvSpPr>
        <xdr:cNvPr id="117" name="Straight Connector 805">
          <a:extLst>
            <a:ext uri="{FF2B5EF4-FFF2-40B4-BE49-F238E27FC236}">
              <a16:creationId xmlns:a16="http://schemas.microsoft.com/office/drawing/2014/main" id="{0F6D9C66-E093-402E-94D1-FE78BF0624A8}"/>
            </a:ext>
          </a:extLst>
        </xdr:cNvPr>
        <xdr:cNvSpPr>
          <a:spLocks noChangeShapeType="1"/>
        </xdr:cNvSpPr>
      </xdr:nvSpPr>
      <xdr:spPr bwMode="auto">
        <a:xfrm>
          <a:off x="1492144" y="33544758"/>
          <a:ext cx="0" cy="186907"/>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71437</xdr:colOff>
      <xdr:row>306</xdr:row>
      <xdr:rowOff>107156</xdr:rowOff>
    </xdr:from>
    <xdr:to>
      <xdr:col>2</xdr:col>
      <xdr:colOff>71437</xdr:colOff>
      <xdr:row>307</xdr:row>
      <xdr:rowOff>59531</xdr:rowOff>
    </xdr:to>
    <xdr:sp macro="" textlink="">
      <xdr:nvSpPr>
        <xdr:cNvPr id="118" name="Freeform 804">
          <a:extLst>
            <a:ext uri="{FF2B5EF4-FFF2-40B4-BE49-F238E27FC236}">
              <a16:creationId xmlns:a16="http://schemas.microsoft.com/office/drawing/2014/main" id="{51865964-0412-44F4-BB77-25A776876826}"/>
            </a:ext>
          </a:extLst>
        </xdr:cNvPr>
        <xdr:cNvSpPr>
          <a:spLocks/>
        </xdr:cNvSpPr>
      </xdr:nvSpPr>
      <xdr:spPr bwMode="auto">
        <a:xfrm>
          <a:off x="1451663" y="34023345"/>
          <a:ext cx="0" cy="13928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23813</xdr:colOff>
      <xdr:row>329</xdr:row>
      <xdr:rowOff>11907</xdr:rowOff>
    </xdr:from>
    <xdr:to>
      <xdr:col>2</xdr:col>
      <xdr:colOff>23813</xdr:colOff>
      <xdr:row>329</xdr:row>
      <xdr:rowOff>173832</xdr:rowOff>
    </xdr:to>
    <xdr:sp macro="" textlink="">
      <xdr:nvSpPr>
        <xdr:cNvPr id="119" name="Freeform 801">
          <a:extLst>
            <a:ext uri="{FF2B5EF4-FFF2-40B4-BE49-F238E27FC236}">
              <a16:creationId xmlns:a16="http://schemas.microsoft.com/office/drawing/2014/main" id="{A26706E6-BEC6-4161-ADB8-07FD66C3E2B0}"/>
            </a:ext>
          </a:extLst>
        </xdr:cNvPr>
        <xdr:cNvSpPr>
          <a:spLocks/>
        </xdr:cNvSpPr>
      </xdr:nvSpPr>
      <xdr:spPr bwMode="auto">
        <a:xfrm>
          <a:off x="1404039" y="38183794"/>
          <a:ext cx="0" cy="161925"/>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119063</xdr:colOff>
      <xdr:row>332</xdr:row>
      <xdr:rowOff>0</xdr:rowOff>
    </xdr:from>
    <xdr:to>
      <xdr:col>2</xdr:col>
      <xdr:colOff>119063</xdr:colOff>
      <xdr:row>333</xdr:row>
      <xdr:rowOff>28575</xdr:rowOff>
    </xdr:to>
    <xdr:sp macro="" textlink="">
      <xdr:nvSpPr>
        <xdr:cNvPr id="120" name="Straight Connector 800">
          <a:extLst>
            <a:ext uri="{FF2B5EF4-FFF2-40B4-BE49-F238E27FC236}">
              <a16:creationId xmlns:a16="http://schemas.microsoft.com/office/drawing/2014/main" id="{B280C1E7-4073-4C60-B233-906BB07D1AAC}"/>
            </a:ext>
          </a:extLst>
        </xdr:cNvPr>
        <xdr:cNvSpPr>
          <a:spLocks noChangeShapeType="1"/>
        </xdr:cNvSpPr>
      </xdr:nvSpPr>
      <xdr:spPr bwMode="auto">
        <a:xfrm>
          <a:off x="1499289" y="38732604"/>
          <a:ext cx="0" cy="21548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130969</xdr:colOff>
      <xdr:row>335</xdr:row>
      <xdr:rowOff>11906</xdr:rowOff>
    </xdr:from>
    <xdr:to>
      <xdr:col>2</xdr:col>
      <xdr:colOff>130969</xdr:colOff>
      <xdr:row>335</xdr:row>
      <xdr:rowOff>173831</xdr:rowOff>
    </xdr:to>
    <xdr:sp macro="" textlink="">
      <xdr:nvSpPr>
        <xdr:cNvPr id="121" name="Freeform 799">
          <a:extLst>
            <a:ext uri="{FF2B5EF4-FFF2-40B4-BE49-F238E27FC236}">
              <a16:creationId xmlns:a16="http://schemas.microsoft.com/office/drawing/2014/main" id="{C141AAA8-E093-4AD5-8ED9-BE2788C07DE5}"/>
            </a:ext>
          </a:extLst>
        </xdr:cNvPr>
        <xdr:cNvSpPr>
          <a:spLocks/>
        </xdr:cNvSpPr>
      </xdr:nvSpPr>
      <xdr:spPr bwMode="auto">
        <a:xfrm>
          <a:off x="1511195" y="39305227"/>
          <a:ext cx="0" cy="161925"/>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95250</xdr:colOff>
      <xdr:row>341</xdr:row>
      <xdr:rowOff>142875</xdr:rowOff>
    </xdr:from>
    <xdr:to>
      <xdr:col>2</xdr:col>
      <xdr:colOff>95250</xdr:colOff>
      <xdr:row>342</xdr:row>
      <xdr:rowOff>123825</xdr:rowOff>
    </xdr:to>
    <xdr:sp macro="" textlink="">
      <xdr:nvSpPr>
        <xdr:cNvPr id="122" name="Freeform 798">
          <a:extLst>
            <a:ext uri="{FF2B5EF4-FFF2-40B4-BE49-F238E27FC236}">
              <a16:creationId xmlns:a16="http://schemas.microsoft.com/office/drawing/2014/main" id="{C1E204F6-6215-4574-A8CB-7EB540C0DD6A}"/>
            </a:ext>
          </a:extLst>
        </xdr:cNvPr>
        <xdr:cNvSpPr>
          <a:spLocks/>
        </xdr:cNvSpPr>
      </xdr:nvSpPr>
      <xdr:spPr bwMode="auto">
        <a:xfrm>
          <a:off x="1475476" y="40557630"/>
          <a:ext cx="0" cy="167855"/>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119062</xdr:colOff>
      <xdr:row>346</xdr:row>
      <xdr:rowOff>11905</xdr:rowOff>
    </xdr:from>
    <xdr:to>
      <xdr:col>2</xdr:col>
      <xdr:colOff>119062</xdr:colOff>
      <xdr:row>346</xdr:row>
      <xdr:rowOff>183355</xdr:rowOff>
    </xdr:to>
    <xdr:sp macro="" textlink="">
      <xdr:nvSpPr>
        <xdr:cNvPr id="123" name="Freeform 797">
          <a:extLst>
            <a:ext uri="{FF2B5EF4-FFF2-40B4-BE49-F238E27FC236}">
              <a16:creationId xmlns:a16="http://schemas.microsoft.com/office/drawing/2014/main" id="{34234283-BF2C-455A-89CA-24E3A6B1C362}"/>
            </a:ext>
          </a:extLst>
        </xdr:cNvPr>
        <xdr:cNvSpPr>
          <a:spLocks/>
        </xdr:cNvSpPr>
      </xdr:nvSpPr>
      <xdr:spPr bwMode="auto">
        <a:xfrm>
          <a:off x="1499288" y="41361188"/>
          <a:ext cx="0" cy="17145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119062</xdr:colOff>
      <xdr:row>348</xdr:row>
      <xdr:rowOff>47625</xdr:rowOff>
    </xdr:from>
    <xdr:to>
      <xdr:col>2</xdr:col>
      <xdr:colOff>119062</xdr:colOff>
      <xdr:row>352</xdr:row>
      <xdr:rowOff>0</xdr:rowOff>
    </xdr:to>
    <xdr:sp macro="" textlink="">
      <xdr:nvSpPr>
        <xdr:cNvPr id="124" name="Straight Connector 796">
          <a:extLst>
            <a:ext uri="{FF2B5EF4-FFF2-40B4-BE49-F238E27FC236}">
              <a16:creationId xmlns:a16="http://schemas.microsoft.com/office/drawing/2014/main" id="{AAD2385D-D1D6-4258-8BC4-081D6E127428}"/>
            </a:ext>
          </a:extLst>
        </xdr:cNvPr>
        <xdr:cNvSpPr>
          <a:spLocks noChangeShapeType="1"/>
        </xdr:cNvSpPr>
      </xdr:nvSpPr>
      <xdr:spPr bwMode="auto">
        <a:xfrm>
          <a:off x="1499288" y="41770719"/>
          <a:ext cx="0" cy="699998"/>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119063</xdr:colOff>
      <xdr:row>359</xdr:row>
      <xdr:rowOff>166688</xdr:rowOff>
    </xdr:from>
    <xdr:to>
      <xdr:col>2</xdr:col>
      <xdr:colOff>119063</xdr:colOff>
      <xdr:row>360</xdr:row>
      <xdr:rowOff>80963</xdr:rowOff>
    </xdr:to>
    <xdr:sp macro="" textlink="">
      <xdr:nvSpPr>
        <xdr:cNvPr id="125" name="Straight Connector 794">
          <a:extLst>
            <a:ext uri="{FF2B5EF4-FFF2-40B4-BE49-F238E27FC236}">
              <a16:creationId xmlns:a16="http://schemas.microsoft.com/office/drawing/2014/main" id="{F9AE6BF3-B208-4A76-9A6B-415F4EF053A8}"/>
            </a:ext>
          </a:extLst>
        </xdr:cNvPr>
        <xdr:cNvSpPr>
          <a:spLocks noChangeShapeType="1"/>
        </xdr:cNvSpPr>
      </xdr:nvSpPr>
      <xdr:spPr bwMode="auto">
        <a:xfrm>
          <a:off x="1499289" y="43945745"/>
          <a:ext cx="0" cy="10118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128588</xdr:colOff>
      <xdr:row>361</xdr:row>
      <xdr:rowOff>138113</xdr:rowOff>
    </xdr:from>
    <xdr:to>
      <xdr:col>2</xdr:col>
      <xdr:colOff>128588</xdr:colOff>
      <xdr:row>362</xdr:row>
      <xdr:rowOff>109538</xdr:rowOff>
    </xdr:to>
    <xdr:sp macro="" textlink="">
      <xdr:nvSpPr>
        <xdr:cNvPr id="126" name="Freeform 793">
          <a:extLst>
            <a:ext uri="{FF2B5EF4-FFF2-40B4-BE49-F238E27FC236}">
              <a16:creationId xmlns:a16="http://schemas.microsoft.com/office/drawing/2014/main" id="{7A425BA2-EC47-4B4E-92C5-15EA95614FC0}"/>
            </a:ext>
          </a:extLst>
        </xdr:cNvPr>
        <xdr:cNvSpPr>
          <a:spLocks/>
        </xdr:cNvSpPr>
      </xdr:nvSpPr>
      <xdr:spPr bwMode="auto">
        <a:xfrm>
          <a:off x="1508814" y="44290981"/>
          <a:ext cx="0" cy="158331"/>
        </a:xfrm>
        <a:custGeom>
          <a:avLst/>
          <a:gdLst>
            <a:gd name="T0" fmla="*/ 0 w 1"/>
            <a:gd name="T1" fmla="*/ 0 h 270"/>
            <a:gd name="T2" fmla="*/ 0 w 1"/>
            <a:gd name="T3" fmla="*/ 171450 h 270"/>
            <a:gd name="T4" fmla="*/ 0 60000 65536"/>
            <a:gd name="T5" fmla="*/ 0 60000 65536"/>
          </a:gdLst>
          <a:ahLst/>
          <a:cxnLst>
            <a:cxn ang="T4">
              <a:pos x="T0" y="T1"/>
            </a:cxn>
            <a:cxn ang="T5">
              <a:pos x="T2" y="T3"/>
            </a:cxn>
          </a:cxnLst>
          <a:rect l="0" t="0" r="r" b="b"/>
          <a:pathLst>
            <a:path w="1" h="270">
              <a:moveTo>
                <a:pt x="0" y="0"/>
              </a:moveTo>
              <a:lnTo>
                <a:pt x="0" y="270"/>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95250</xdr:colOff>
      <xdr:row>365</xdr:row>
      <xdr:rowOff>0</xdr:rowOff>
    </xdr:from>
    <xdr:to>
      <xdr:col>2</xdr:col>
      <xdr:colOff>140969</xdr:colOff>
      <xdr:row>372</xdr:row>
      <xdr:rowOff>2381</xdr:rowOff>
    </xdr:to>
    <xdr:sp macro="" textlink="">
      <xdr:nvSpPr>
        <xdr:cNvPr id="127" name="Freeform 792">
          <a:extLst>
            <a:ext uri="{FF2B5EF4-FFF2-40B4-BE49-F238E27FC236}">
              <a16:creationId xmlns:a16="http://schemas.microsoft.com/office/drawing/2014/main" id="{866C3238-363A-43B7-BBE8-9D0BA995F68A}"/>
            </a:ext>
          </a:extLst>
        </xdr:cNvPr>
        <xdr:cNvSpPr>
          <a:spLocks noChangeShapeType="1"/>
        </xdr:cNvSpPr>
      </xdr:nvSpPr>
      <xdr:spPr bwMode="auto">
        <a:xfrm flipH="1">
          <a:off x="1475476" y="44900491"/>
          <a:ext cx="45719" cy="1310720"/>
        </a:xfrm>
        <a:custGeom>
          <a:avLst/>
          <a:gdLst>
            <a:gd name="T0" fmla="*/ 0 w 1"/>
            <a:gd name="T1" fmla="*/ 0 h 1680"/>
            <a:gd name="T2" fmla="*/ 0 w 1"/>
            <a:gd name="T3" fmla="*/ 1066800 h 1680"/>
            <a:gd name="T4" fmla="*/ 0 60000 65536"/>
            <a:gd name="T5" fmla="*/ 0 60000 65536"/>
          </a:gdLst>
          <a:ahLst/>
          <a:cxnLst>
            <a:cxn ang="T4">
              <a:pos x="T0" y="T1"/>
            </a:cxn>
            <a:cxn ang="T5">
              <a:pos x="T2" y="T3"/>
            </a:cxn>
          </a:cxnLst>
          <a:rect l="0" t="0" r="r" b="b"/>
          <a:pathLst>
            <a:path w="1" h="1680">
              <a:moveTo>
                <a:pt x="0" y="0"/>
              </a:moveTo>
              <a:lnTo>
                <a:pt x="0" y="1680"/>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xdr:colOff>
      <xdr:row>354</xdr:row>
      <xdr:rowOff>0</xdr:rowOff>
    </xdr:from>
    <xdr:to>
      <xdr:col>2</xdr:col>
      <xdr:colOff>-1</xdr:colOff>
      <xdr:row>357</xdr:row>
      <xdr:rowOff>142875</xdr:rowOff>
    </xdr:to>
    <xdr:sp macro="" textlink="">
      <xdr:nvSpPr>
        <xdr:cNvPr id="128" name="Straight Connector 796">
          <a:extLst>
            <a:ext uri="{FF2B5EF4-FFF2-40B4-BE49-F238E27FC236}">
              <a16:creationId xmlns:a16="http://schemas.microsoft.com/office/drawing/2014/main" id="{79702C3D-E856-4560-AEAE-D5193F47122E}"/>
            </a:ext>
          </a:extLst>
        </xdr:cNvPr>
        <xdr:cNvSpPr>
          <a:spLocks noChangeShapeType="1"/>
        </xdr:cNvSpPr>
      </xdr:nvSpPr>
      <xdr:spPr bwMode="auto">
        <a:xfrm>
          <a:off x="1380225" y="42844528"/>
          <a:ext cx="0" cy="703592"/>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130968</xdr:colOff>
      <xdr:row>354</xdr:row>
      <xdr:rowOff>0</xdr:rowOff>
    </xdr:from>
    <xdr:to>
      <xdr:col>2</xdr:col>
      <xdr:colOff>130968</xdr:colOff>
      <xdr:row>357</xdr:row>
      <xdr:rowOff>142875</xdr:rowOff>
    </xdr:to>
    <xdr:sp macro="" textlink="">
      <xdr:nvSpPr>
        <xdr:cNvPr id="129" name="Straight Connector 796">
          <a:extLst>
            <a:ext uri="{FF2B5EF4-FFF2-40B4-BE49-F238E27FC236}">
              <a16:creationId xmlns:a16="http://schemas.microsoft.com/office/drawing/2014/main" id="{C85E7AA2-2E2D-448A-82CE-8E182A8733F3}"/>
            </a:ext>
          </a:extLst>
        </xdr:cNvPr>
        <xdr:cNvSpPr>
          <a:spLocks noChangeShapeType="1"/>
        </xdr:cNvSpPr>
      </xdr:nvSpPr>
      <xdr:spPr bwMode="auto">
        <a:xfrm>
          <a:off x="1511194" y="42844528"/>
          <a:ext cx="0" cy="703592"/>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256</xdr:row>
      <xdr:rowOff>0</xdr:rowOff>
    </xdr:from>
    <xdr:to>
      <xdr:col>1</xdr:col>
      <xdr:colOff>718785</xdr:colOff>
      <xdr:row>257</xdr:row>
      <xdr:rowOff>211565</xdr:rowOff>
    </xdr:to>
    <xdr:sp macro="" textlink="">
      <xdr:nvSpPr>
        <xdr:cNvPr id="130" name="Rectangle: Rounded Corners 3">
          <a:hlinkClick xmlns:r="http://schemas.openxmlformats.org/officeDocument/2006/relationships" r:id="rId1"/>
          <a:extLst>
            <a:ext uri="{FF2B5EF4-FFF2-40B4-BE49-F238E27FC236}">
              <a16:creationId xmlns:a16="http://schemas.microsoft.com/office/drawing/2014/main" id="{4F4CFE96-25C9-4E34-97A1-A601CD24698D}"/>
            </a:ext>
          </a:extLst>
        </xdr:cNvPr>
        <xdr:cNvSpPr/>
      </xdr:nvSpPr>
      <xdr:spPr>
        <a:xfrm>
          <a:off x="0" y="24455887"/>
          <a:ext cx="1322634" cy="398470"/>
        </a:xfrm>
        <a:prstGeom prst="roundRect">
          <a:avLst/>
        </a:prstGeom>
        <a:solidFill>
          <a:schemeClr val="accent5">
            <a:lumMod val="40000"/>
            <a:lumOff val="60000"/>
          </a:schemeClr>
        </a:solidFill>
        <a:ln>
          <a:solidFill>
            <a:schemeClr val="accent5">
              <a:lumMod val="40000"/>
              <a:lumOff val="6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lt-LT" sz="1200" b="1">
              <a:solidFill>
                <a:srgbClr val="000000"/>
              </a:solidFill>
              <a:latin typeface="Calibri" panose="020F0502020204030204" pitchFamily="34" charset="0"/>
            </a:rPr>
            <a:t>GRĮŽTI</a:t>
          </a:r>
          <a:r>
            <a:rPr lang="lt-LT" sz="1200" b="1" baseline="0">
              <a:solidFill>
                <a:srgbClr val="000000"/>
              </a:solidFill>
              <a:latin typeface="Calibri" panose="020F0502020204030204" pitchFamily="34" charset="0"/>
            </a:rPr>
            <a:t> ATGAL</a:t>
          </a:r>
          <a:endParaRPr lang="en-US" sz="1200" b="1" baseline="0">
            <a:solidFill>
              <a:srgbClr val="000000"/>
            </a:solidFill>
            <a:latin typeface="Calibri" panose="020F0502020204030204" pitchFamily="34" charset="0"/>
          </a:endParaRPr>
        </a:p>
        <a:p>
          <a:pPr algn="ctr"/>
          <a:r>
            <a:rPr lang="lt-LT" sz="1200" b="1" baseline="0">
              <a:solidFill>
                <a:srgbClr val="000000"/>
              </a:solidFill>
              <a:latin typeface="Calibri" panose="020F0502020204030204" pitchFamily="34" charset="0"/>
            </a:rPr>
            <a:t> Į TURINĮ</a:t>
          </a:r>
          <a:endParaRPr lang="lt-LT" sz="1200" b="1">
            <a:solidFill>
              <a:srgbClr val="000000"/>
            </a:solidFill>
            <a:latin typeface="Calibri" panose="020F0502020204030204" pitchFamily="34" charset="0"/>
          </a:endParaRPr>
        </a:p>
      </xdr:txBody>
    </xdr:sp>
    <xdr:clientData/>
  </xdr:twoCellAnchor>
  <xdr:twoCellAnchor>
    <xdr:from>
      <xdr:col>2</xdr:col>
      <xdr:colOff>8730</xdr:colOff>
      <xdr:row>391</xdr:row>
      <xdr:rowOff>468312</xdr:rowOff>
    </xdr:from>
    <xdr:to>
      <xdr:col>2</xdr:col>
      <xdr:colOff>23812</xdr:colOff>
      <xdr:row>399</xdr:row>
      <xdr:rowOff>35718</xdr:rowOff>
    </xdr:to>
    <xdr:sp macro="" textlink="">
      <xdr:nvSpPr>
        <xdr:cNvPr id="131" name="Straight Connector 813">
          <a:extLst>
            <a:ext uri="{FF2B5EF4-FFF2-40B4-BE49-F238E27FC236}">
              <a16:creationId xmlns:a16="http://schemas.microsoft.com/office/drawing/2014/main" id="{5D9C1BE1-6B27-475B-9683-B669ABB0F185}"/>
            </a:ext>
          </a:extLst>
        </xdr:cNvPr>
        <xdr:cNvSpPr>
          <a:spLocks noChangeShapeType="1"/>
        </xdr:cNvSpPr>
      </xdr:nvSpPr>
      <xdr:spPr bwMode="auto">
        <a:xfrm>
          <a:off x="1388956" y="49701995"/>
          <a:ext cx="15082" cy="1344591"/>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123824</xdr:colOff>
      <xdr:row>401</xdr:row>
      <xdr:rowOff>19050</xdr:rowOff>
    </xdr:from>
    <xdr:to>
      <xdr:col>2</xdr:col>
      <xdr:colOff>123824</xdr:colOff>
      <xdr:row>402</xdr:row>
      <xdr:rowOff>0</xdr:rowOff>
    </xdr:to>
    <xdr:sp macro="" textlink="">
      <xdr:nvSpPr>
        <xdr:cNvPr id="132" name="Freeform 812">
          <a:extLst>
            <a:ext uri="{FF2B5EF4-FFF2-40B4-BE49-F238E27FC236}">
              <a16:creationId xmlns:a16="http://schemas.microsoft.com/office/drawing/2014/main" id="{26F30F79-9C35-4E6D-9F54-0CC69FDF4F93}"/>
            </a:ext>
          </a:extLst>
        </xdr:cNvPr>
        <xdr:cNvSpPr>
          <a:spLocks/>
        </xdr:cNvSpPr>
      </xdr:nvSpPr>
      <xdr:spPr bwMode="auto">
        <a:xfrm>
          <a:off x="1504050" y="51403729"/>
          <a:ext cx="0" cy="167856"/>
        </a:xfrm>
        <a:custGeom>
          <a:avLst/>
          <a:gdLst>
            <a:gd name="T0" fmla="*/ 0 w 1"/>
            <a:gd name="T1" fmla="*/ 0 h 270"/>
            <a:gd name="T2" fmla="*/ 0 w 1"/>
            <a:gd name="T3" fmla="*/ 171450 h 270"/>
            <a:gd name="T4" fmla="*/ 0 60000 65536"/>
            <a:gd name="T5" fmla="*/ 0 60000 65536"/>
          </a:gdLst>
          <a:ahLst/>
          <a:cxnLst>
            <a:cxn ang="T4">
              <a:pos x="T0" y="T1"/>
            </a:cxn>
            <a:cxn ang="T5">
              <a:pos x="T2" y="T3"/>
            </a:cxn>
          </a:cxnLst>
          <a:rect l="0" t="0" r="r" b="b"/>
          <a:pathLst>
            <a:path w="1" h="270">
              <a:moveTo>
                <a:pt x="0" y="0"/>
              </a:moveTo>
              <a:lnTo>
                <a:pt x="0" y="270"/>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16668</xdr:colOff>
      <xdr:row>403</xdr:row>
      <xdr:rowOff>176213</xdr:rowOff>
    </xdr:from>
    <xdr:to>
      <xdr:col>2</xdr:col>
      <xdr:colOff>16668</xdr:colOff>
      <xdr:row>404</xdr:row>
      <xdr:rowOff>90488</xdr:rowOff>
    </xdr:to>
    <xdr:sp macro="" textlink="">
      <xdr:nvSpPr>
        <xdr:cNvPr id="133" name="Straight Connector 811">
          <a:extLst>
            <a:ext uri="{FF2B5EF4-FFF2-40B4-BE49-F238E27FC236}">
              <a16:creationId xmlns:a16="http://schemas.microsoft.com/office/drawing/2014/main" id="{F0AB1B96-A044-41FB-9C5A-4DB1AD311946}"/>
            </a:ext>
          </a:extLst>
        </xdr:cNvPr>
        <xdr:cNvSpPr>
          <a:spLocks noChangeShapeType="1"/>
        </xdr:cNvSpPr>
      </xdr:nvSpPr>
      <xdr:spPr bwMode="auto">
        <a:xfrm>
          <a:off x="1396894" y="51934704"/>
          <a:ext cx="0" cy="10118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16667</xdr:colOff>
      <xdr:row>405</xdr:row>
      <xdr:rowOff>80962</xdr:rowOff>
    </xdr:from>
    <xdr:to>
      <xdr:col>2</xdr:col>
      <xdr:colOff>62386</xdr:colOff>
      <xdr:row>409</xdr:row>
      <xdr:rowOff>11906</xdr:rowOff>
    </xdr:to>
    <xdr:sp macro="" textlink="">
      <xdr:nvSpPr>
        <xdr:cNvPr id="134" name="Freeform 810">
          <a:extLst>
            <a:ext uri="{FF2B5EF4-FFF2-40B4-BE49-F238E27FC236}">
              <a16:creationId xmlns:a16="http://schemas.microsoft.com/office/drawing/2014/main" id="{3773AFF4-6E82-442D-9067-0380B88A0EB0}"/>
            </a:ext>
          </a:extLst>
        </xdr:cNvPr>
        <xdr:cNvSpPr>
          <a:spLocks/>
        </xdr:cNvSpPr>
      </xdr:nvSpPr>
      <xdr:spPr bwMode="auto">
        <a:xfrm>
          <a:off x="1396893" y="52213264"/>
          <a:ext cx="45719" cy="678567"/>
        </a:xfrm>
        <a:custGeom>
          <a:avLst/>
          <a:gdLst>
            <a:gd name="T0" fmla="*/ 0 w 1"/>
            <a:gd name="T1" fmla="*/ 0 h 928"/>
            <a:gd name="T2" fmla="*/ 635 w 1"/>
            <a:gd name="T3" fmla="*/ 589280 h 928"/>
            <a:gd name="T4" fmla="*/ 0 60000 65536"/>
            <a:gd name="T5" fmla="*/ 0 60000 65536"/>
          </a:gdLst>
          <a:ahLst/>
          <a:cxnLst>
            <a:cxn ang="T4">
              <a:pos x="T0" y="T1"/>
            </a:cxn>
            <a:cxn ang="T5">
              <a:pos x="T2" y="T3"/>
            </a:cxn>
          </a:cxnLst>
          <a:rect l="0" t="0" r="r" b="b"/>
          <a:pathLst>
            <a:path w="1" h="928">
              <a:moveTo>
                <a:pt x="0" y="0"/>
              </a:moveTo>
              <a:lnTo>
                <a:pt x="0" y="928"/>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14287</xdr:colOff>
      <xdr:row>411</xdr:row>
      <xdr:rowOff>2382</xdr:rowOff>
    </xdr:from>
    <xdr:to>
      <xdr:col>2</xdr:col>
      <xdr:colOff>23812</xdr:colOff>
      <xdr:row>414</xdr:row>
      <xdr:rowOff>142876</xdr:rowOff>
    </xdr:to>
    <xdr:sp macro="" textlink="">
      <xdr:nvSpPr>
        <xdr:cNvPr id="135" name="Straight Connector 809">
          <a:extLst>
            <a:ext uri="{FF2B5EF4-FFF2-40B4-BE49-F238E27FC236}">
              <a16:creationId xmlns:a16="http://schemas.microsoft.com/office/drawing/2014/main" id="{28F97FE9-56A1-4B9C-8646-AF5912FD5966}"/>
            </a:ext>
          </a:extLst>
        </xdr:cNvPr>
        <xdr:cNvSpPr>
          <a:spLocks noChangeShapeType="1"/>
        </xdr:cNvSpPr>
      </xdr:nvSpPr>
      <xdr:spPr bwMode="auto">
        <a:xfrm>
          <a:off x="1394513" y="53256118"/>
          <a:ext cx="9525" cy="701211"/>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2381</xdr:colOff>
      <xdr:row>417</xdr:row>
      <xdr:rowOff>0</xdr:rowOff>
    </xdr:from>
    <xdr:to>
      <xdr:col>2</xdr:col>
      <xdr:colOff>2381</xdr:colOff>
      <xdr:row>417</xdr:row>
      <xdr:rowOff>171450</xdr:rowOff>
    </xdr:to>
    <xdr:sp macro="" textlink="">
      <xdr:nvSpPr>
        <xdr:cNvPr id="136" name="Freeform 808">
          <a:extLst>
            <a:ext uri="{FF2B5EF4-FFF2-40B4-BE49-F238E27FC236}">
              <a16:creationId xmlns:a16="http://schemas.microsoft.com/office/drawing/2014/main" id="{0DC5FF06-43F5-4E6F-B83C-CCFFDF842A08}"/>
            </a:ext>
          </a:extLst>
        </xdr:cNvPr>
        <xdr:cNvSpPr>
          <a:spLocks/>
        </xdr:cNvSpPr>
      </xdr:nvSpPr>
      <xdr:spPr bwMode="auto">
        <a:xfrm>
          <a:off x="1382607" y="54375170"/>
          <a:ext cx="0" cy="17145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733425</xdr:colOff>
      <xdr:row>421</xdr:row>
      <xdr:rowOff>9525</xdr:rowOff>
    </xdr:from>
    <xdr:to>
      <xdr:col>1</xdr:col>
      <xdr:colOff>733425</xdr:colOff>
      <xdr:row>421</xdr:row>
      <xdr:rowOff>180975</xdr:rowOff>
    </xdr:to>
    <xdr:sp macro="" textlink="">
      <xdr:nvSpPr>
        <xdr:cNvPr id="137" name="Freeform 807">
          <a:extLst>
            <a:ext uri="{FF2B5EF4-FFF2-40B4-BE49-F238E27FC236}">
              <a16:creationId xmlns:a16="http://schemas.microsoft.com/office/drawing/2014/main" id="{9B64D696-FCC5-4ACB-B790-F6DDDFFE8DBC}"/>
            </a:ext>
          </a:extLst>
        </xdr:cNvPr>
        <xdr:cNvSpPr>
          <a:spLocks/>
        </xdr:cNvSpPr>
      </xdr:nvSpPr>
      <xdr:spPr bwMode="auto">
        <a:xfrm>
          <a:off x="1337274" y="55132317"/>
          <a:ext cx="0" cy="17145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745331</xdr:colOff>
      <xdr:row>427</xdr:row>
      <xdr:rowOff>178594</xdr:rowOff>
    </xdr:from>
    <xdr:to>
      <xdr:col>1</xdr:col>
      <xdr:colOff>745331</xdr:colOff>
      <xdr:row>428</xdr:row>
      <xdr:rowOff>159544</xdr:rowOff>
    </xdr:to>
    <xdr:sp macro="" textlink="">
      <xdr:nvSpPr>
        <xdr:cNvPr id="138" name="Freeform 806">
          <a:extLst>
            <a:ext uri="{FF2B5EF4-FFF2-40B4-BE49-F238E27FC236}">
              <a16:creationId xmlns:a16="http://schemas.microsoft.com/office/drawing/2014/main" id="{820829BA-0221-4213-B524-17AC20164FBB}"/>
            </a:ext>
          </a:extLst>
        </xdr:cNvPr>
        <xdr:cNvSpPr>
          <a:spLocks/>
        </xdr:cNvSpPr>
      </xdr:nvSpPr>
      <xdr:spPr bwMode="auto">
        <a:xfrm>
          <a:off x="1349180" y="56422820"/>
          <a:ext cx="0" cy="167856"/>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19050</xdr:colOff>
      <xdr:row>431</xdr:row>
      <xdr:rowOff>4762</xdr:rowOff>
    </xdr:from>
    <xdr:to>
      <xdr:col>2</xdr:col>
      <xdr:colOff>19050</xdr:colOff>
      <xdr:row>432</xdr:row>
      <xdr:rowOff>4763</xdr:rowOff>
    </xdr:to>
    <xdr:sp macro="" textlink="">
      <xdr:nvSpPr>
        <xdr:cNvPr id="139" name="Straight Connector 805">
          <a:extLst>
            <a:ext uri="{FF2B5EF4-FFF2-40B4-BE49-F238E27FC236}">
              <a16:creationId xmlns:a16="http://schemas.microsoft.com/office/drawing/2014/main" id="{70CA20DB-33B1-4213-AD91-63E2F513DB27}"/>
            </a:ext>
          </a:extLst>
        </xdr:cNvPr>
        <xdr:cNvSpPr>
          <a:spLocks noChangeShapeType="1"/>
        </xdr:cNvSpPr>
      </xdr:nvSpPr>
      <xdr:spPr bwMode="auto">
        <a:xfrm>
          <a:off x="1399276" y="56996611"/>
          <a:ext cx="0" cy="186907"/>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747712</xdr:colOff>
      <xdr:row>433</xdr:row>
      <xdr:rowOff>104775</xdr:rowOff>
    </xdr:from>
    <xdr:to>
      <xdr:col>1</xdr:col>
      <xdr:colOff>747712</xdr:colOff>
      <xdr:row>434</xdr:row>
      <xdr:rowOff>57150</xdr:rowOff>
    </xdr:to>
    <xdr:sp macro="" textlink="">
      <xdr:nvSpPr>
        <xdr:cNvPr id="140" name="Freeform 804">
          <a:extLst>
            <a:ext uri="{FF2B5EF4-FFF2-40B4-BE49-F238E27FC236}">
              <a16:creationId xmlns:a16="http://schemas.microsoft.com/office/drawing/2014/main" id="{E0254EF2-FBDC-4BB8-9306-118483C2C19D}"/>
            </a:ext>
          </a:extLst>
        </xdr:cNvPr>
        <xdr:cNvSpPr>
          <a:spLocks/>
        </xdr:cNvSpPr>
      </xdr:nvSpPr>
      <xdr:spPr bwMode="auto">
        <a:xfrm>
          <a:off x="1351561" y="57470435"/>
          <a:ext cx="0" cy="139281"/>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126206</xdr:colOff>
      <xdr:row>456</xdr:row>
      <xdr:rowOff>38100</xdr:rowOff>
    </xdr:from>
    <xdr:to>
      <xdr:col>2</xdr:col>
      <xdr:colOff>126206</xdr:colOff>
      <xdr:row>457</xdr:row>
      <xdr:rowOff>9525</xdr:rowOff>
    </xdr:to>
    <xdr:sp macro="" textlink="">
      <xdr:nvSpPr>
        <xdr:cNvPr id="141" name="Freeform 801">
          <a:extLst>
            <a:ext uri="{FF2B5EF4-FFF2-40B4-BE49-F238E27FC236}">
              <a16:creationId xmlns:a16="http://schemas.microsoft.com/office/drawing/2014/main" id="{6D01753D-0B8B-4707-8555-431441B93C89}"/>
            </a:ext>
          </a:extLst>
        </xdr:cNvPr>
        <xdr:cNvSpPr>
          <a:spLocks/>
        </xdr:cNvSpPr>
      </xdr:nvSpPr>
      <xdr:spPr bwMode="auto">
        <a:xfrm>
          <a:off x="1506432" y="61831987"/>
          <a:ext cx="0" cy="15833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7143</xdr:colOff>
      <xdr:row>459</xdr:row>
      <xdr:rowOff>9525</xdr:rowOff>
    </xdr:from>
    <xdr:to>
      <xdr:col>2</xdr:col>
      <xdr:colOff>7143</xdr:colOff>
      <xdr:row>460</xdr:row>
      <xdr:rowOff>38100</xdr:rowOff>
    </xdr:to>
    <xdr:sp macro="" textlink="">
      <xdr:nvSpPr>
        <xdr:cNvPr id="142" name="Straight Connector 800">
          <a:extLst>
            <a:ext uri="{FF2B5EF4-FFF2-40B4-BE49-F238E27FC236}">
              <a16:creationId xmlns:a16="http://schemas.microsoft.com/office/drawing/2014/main" id="{3772B348-4416-4FAC-AC53-44E71E941305}"/>
            </a:ext>
          </a:extLst>
        </xdr:cNvPr>
        <xdr:cNvSpPr>
          <a:spLocks noChangeShapeType="1"/>
        </xdr:cNvSpPr>
      </xdr:nvSpPr>
      <xdr:spPr bwMode="auto">
        <a:xfrm>
          <a:off x="1387369" y="62364129"/>
          <a:ext cx="0" cy="21548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19050</xdr:colOff>
      <xdr:row>461</xdr:row>
      <xdr:rowOff>188119</xdr:rowOff>
    </xdr:from>
    <xdr:to>
      <xdr:col>2</xdr:col>
      <xdr:colOff>19050</xdr:colOff>
      <xdr:row>462</xdr:row>
      <xdr:rowOff>159544</xdr:rowOff>
    </xdr:to>
    <xdr:sp macro="" textlink="">
      <xdr:nvSpPr>
        <xdr:cNvPr id="143" name="Freeform 799">
          <a:extLst>
            <a:ext uri="{FF2B5EF4-FFF2-40B4-BE49-F238E27FC236}">
              <a16:creationId xmlns:a16="http://schemas.microsoft.com/office/drawing/2014/main" id="{5728756B-CA81-44D2-870C-C68CDD435D1D}"/>
            </a:ext>
          </a:extLst>
        </xdr:cNvPr>
        <xdr:cNvSpPr>
          <a:spLocks/>
        </xdr:cNvSpPr>
      </xdr:nvSpPr>
      <xdr:spPr bwMode="auto">
        <a:xfrm>
          <a:off x="1399276" y="62908914"/>
          <a:ext cx="0" cy="165951"/>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xdr:colOff>
      <xdr:row>468</xdr:row>
      <xdr:rowOff>133350</xdr:rowOff>
    </xdr:from>
    <xdr:to>
      <xdr:col>2</xdr:col>
      <xdr:colOff>4762</xdr:colOff>
      <xdr:row>469</xdr:row>
      <xdr:rowOff>114300</xdr:rowOff>
    </xdr:to>
    <xdr:sp macro="" textlink="">
      <xdr:nvSpPr>
        <xdr:cNvPr id="144" name="Freeform 798">
          <a:extLst>
            <a:ext uri="{FF2B5EF4-FFF2-40B4-BE49-F238E27FC236}">
              <a16:creationId xmlns:a16="http://schemas.microsoft.com/office/drawing/2014/main" id="{53FE1638-3242-43E1-974E-E6599A123C4C}"/>
            </a:ext>
          </a:extLst>
        </xdr:cNvPr>
        <xdr:cNvSpPr>
          <a:spLocks/>
        </xdr:cNvSpPr>
      </xdr:nvSpPr>
      <xdr:spPr bwMode="auto">
        <a:xfrm>
          <a:off x="1384988" y="64170105"/>
          <a:ext cx="0" cy="167855"/>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735806</xdr:colOff>
      <xdr:row>473</xdr:row>
      <xdr:rowOff>21430</xdr:rowOff>
    </xdr:from>
    <xdr:to>
      <xdr:col>1</xdr:col>
      <xdr:colOff>735806</xdr:colOff>
      <xdr:row>474</xdr:row>
      <xdr:rowOff>2380</xdr:rowOff>
    </xdr:to>
    <xdr:sp macro="" textlink="">
      <xdr:nvSpPr>
        <xdr:cNvPr id="145" name="Freeform 797">
          <a:extLst>
            <a:ext uri="{FF2B5EF4-FFF2-40B4-BE49-F238E27FC236}">
              <a16:creationId xmlns:a16="http://schemas.microsoft.com/office/drawing/2014/main" id="{B19E8A04-F089-4215-AAE5-904BCCD53CFD}"/>
            </a:ext>
          </a:extLst>
        </xdr:cNvPr>
        <xdr:cNvSpPr>
          <a:spLocks/>
        </xdr:cNvSpPr>
      </xdr:nvSpPr>
      <xdr:spPr bwMode="auto">
        <a:xfrm>
          <a:off x="1339655" y="64992713"/>
          <a:ext cx="0" cy="167856"/>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21431</xdr:colOff>
      <xdr:row>475</xdr:row>
      <xdr:rowOff>52387</xdr:rowOff>
    </xdr:from>
    <xdr:to>
      <xdr:col>2</xdr:col>
      <xdr:colOff>21431</xdr:colOff>
      <xdr:row>479</xdr:row>
      <xdr:rowOff>4762</xdr:rowOff>
    </xdr:to>
    <xdr:sp macro="" textlink="">
      <xdr:nvSpPr>
        <xdr:cNvPr id="146" name="Straight Connector 796">
          <a:extLst>
            <a:ext uri="{FF2B5EF4-FFF2-40B4-BE49-F238E27FC236}">
              <a16:creationId xmlns:a16="http://schemas.microsoft.com/office/drawing/2014/main" id="{BBCA3C0D-9CAB-4383-B22A-BA4E8E7EF57E}"/>
            </a:ext>
          </a:extLst>
        </xdr:cNvPr>
        <xdr:cNvSpPr>
          <a:spLocks noChangeShapeType="1"/>
        </xdr:cNvSpPr>
      </xdr:nvSpPr>
      <xdr:spPr bwMode="auto">
        <a:xfrm>
          <a:off x="1401657" y="65397481"/>
          <a:ext cx="0" cy="699998"/>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14288</xdr:colOff>
      <xdr:row>486</xdr:row>
      <xdr:rowOff>154781</xdr:rowOff>
    </xdr:from>
    <xdr:to>
      <xdr:col>2</xdr:col>
      <xdr:colOff>14288</xdr:colOff>
      <xdr:row>487</xdr:row>
      <xdr:rowOff>69056</xdr:rowOff>
    </xdr:to>
    <xdr:sp macro="" textlink="">
      <xdr:nvSpPr>
        <xdr:cNvPr id="147" name="Straight Connector 794">
          <a:extLst>
            <a:ext uri="{FF2B5EF4-FFF2-40B4-BE49-F238E27FC236}">
              <a16:creationId xmlns:a16="http://schemas.microsoft.com/office/drawing/2014/main" id="{E1195A8B-1439-4B11-BD58-684E7F8380E7}"/>
            </a:ext>
          </a:extLst>
        </xdr:cNvPr>
        <xdr:cNvSpPr>
          <a:spLocks noChangeShapeType="1"/>
        </xdr:cNvSpPr>
      </xdr:nvSpPr>
      <xdr:spPr bwMode="auto">
        <a:xfrm>
          <a:off x="1394514" y="67555838"/>
          <a:ext cx="0" cy="10118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11906</xdr:colOff>
      <xdr:row>488</xdr:row>
      <xdr:rowOff>116681</xdr:rowOff>
    </xdr:from>
    <xdr:to>
      <xdr:col>2</xdr:col>
      <xdr:colOff>11906</xdr:colOff>
      <xdr:row>489</xdr:row>
      <xdr:rowOff>88106</xdr:rowOff>
    </xdr:to>
    <xdr:sp macro="" textlink="">
      <xdr:nvSpPr>
        <xdr:cNvPr id="148" name="Freeform 793">
          <a:extLst>
            <a:ext uri="{FF2B5EF4-FFF2-40B4-BE49-F238E27FC236}">
              <a16:creationId xmlns:a16="http://schemas.microsoft.com/office/drawing/2014/main" id="{563B57F2-FC6C-43F8-8981-D599E869F111}"/>
            </a:ext>
          </a:extLst>
        </xdr:cNvPr>
        <xdr:cNvSpPr>
          <a:spLocks/>
        </xdr:cNvSpPr>
      </xdr:nvSpPr>
      <xdr:spPr bwMode="auto">
        <a:xfrm>
          <a:off x="1392132" y="67891549"/>
          <a:ext cx="0" cy="158331"/>
        </a:xfrm>
        <a:custGeom>
          <a:avLst/>
          <a:gdLst>
            <a:gd name="T0" fmla="*/ 0 w 1"/>
            <a:gd name="T1" fmla="*/ 0 h 270"/>
            <a:gd name="T2" fmla="*/ 0 w 1"/>
            <a:gd name="T3" fmla="*/ 171450 h 270"/>
            <a:gd name="T4" fmla="*/ 0 60000 65536"/>
            <a:gd name="T5" fmla="*/ 0 60000 65536"/>
          </a:gdLst>
          <a:ahLst/>
          <a:cxnLst>
            <a:cxn ang="T4">
              <a:pos x="T0" y="T1"/>
            </a:cxn>
            <a:cxn ang="T5">
              <a:pos x="T2" y="T3"/>
            </a:cxn>
          </a:cxnLst>
          <a:rect l="0" t="0" r="r" b="b"/>
          <a:pathLst>
            <a:path w="1" h="270">
              <a:moveTo>
                <a:pt x="0" y="0"/>
              </a:moveTo>
              <a:lnTo>
                <a:pt x="0" y="270"/>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728187</xdr:colOff>
      <xdr:row>492</xdr:row>
      <xdr:rowOff>9525</xdr:rowOff>
    </xdr:from>
    <xdr:to>
      <xdr:col>2</xdr:col>
      <xdr:colOff>23812</xdr:colOff>
      <xdr:row>499</xdr:row>
      <xdr:rowOff>11906</xdr:rowOff>
    </xdr:to>
    <xdr:sp macro="" textlink="">
      <xdr:nvSpPr>
        <xdr:cNvPr id="149" name="Freeform 792">
          <a:extLst>
            <a:ext uri="{FF2B5EF4-FFF2-40B4-BE49-F238E27FC236}">
              <a16:creationId xmlns:a16="http://schemas.microsoft.com/office/drawing/2014/main" id="{EB390395-47BD-4A3C-AFAD-295F472605B4}"/>
            </a:ext>
          </a:extLst>
        </xdr:cNvPr>
        <xdr:cNvSpPr>
          <a:spLocks noChangeShapeType="1"/>
        </xdr:cNvSpPr>
      </xdr:nvSpPr>
      <xdr:spPr bwMode="auto">
        <a:xfrm flipH="1">
          <a:off x="1332036" y="68532016"/>
          <a:ext cx="72002" cy="1310720"/>
        </a:xfrm>
        <a:custGeom>
          <a:avLst/>
          <a:gdLst>
            <a:gd name="T0" fmla="*/ 0 w 1"/>
            <a:gd name="T1" fmla="*/ 0 h 1680"/>
            <a:gd name="T2" fmla="*/ 0 w 1"/>
            <a:gd name="T3" fmla="*/ 1066800 h 1680"/>
            <a:gd name="T4" fmla="*/ 0 60000 65536"/>
            <a:gd name="T5" fmla="*/ 0 60000 65536"/>
          </a:gdLst>
          <a:ahLst/>
          <a:cxnLst>
            <a:cxn ang="T4">
              <a:pos x="T0" y="T1"/>
            </a:cxn>
            <a:cxn ang="T5">
              <a:pos x="T2" y="T3"/>
            </a:cxn>
          </a:cxnLst>
          <a:rect l="0" t="0" r="r" b="b"/>
          <a:pathLst>
            <a:path w="1" h="1680">
              <a:moveTo>
                <a:pt x="0" y="0"/>
              </a:moveTo>
              <a:lnTo>
                <a:pt x="0" y="1680"/>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130968</xdr:colOff>
      <xdr:row>391</xdr:row>
      <xdr:rowOff>476250</xdr:rowOff>
    </xdr:from>
    <xdr:to>
      <xdr:col>2</xdr:col>
      <xdr:colOff>139699</xdr:colOff>
      <xdr:row>399</xdr:row>
      <xdr:rowOff>7937</xdr:rowOff>
    </xdr:to>
    <xdr:sp macro="" textlink="">
      <xdr:nvSpPr>
        <xdr:cNvPr id="150" name="Straight Connector 813">
          <a:extLst>
            <a:ext uri="{FF2B5EF4-FFF2-40B4-BE49-F238E27FC236}">
              <a16:creationId xmlns:a16="http://schemas.microsoft.com/office/drawing/2014/main" id="{5E8A19F7-797B-478A-A474-5642AB177873}"/>
            </a:ext>
          </a:extLst>
        </xdr:cNvPr>
        <xdr:cNvSpPr>
          <a:spLocks noChangeShapeType="1"/>
        </xdr:cNvSpPr>
      </xdr:nvSpPr>
      <xdr:spPr bwMode="auto">
        <a:xfrm>
          <a:off x="1511194" y="49694693"/>
          <a:ext cx="8731" cy="1324112"/>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401</xdr:row>
      <xdr:rowOff>0</xdr:rowOff>
    </xdr:from>
    <xdr:to>
      <xdr:col>2</xdr:col>
      <xdr:colOff>0</xdr:colOff>
      <xdr:row>401</xdr:row>
      <xdr:rowOff>171450</xdr:rowOff>
    </xdr:to>
    <xdr:sp macro="" textlink="">
      <xdr:nvSpPr>
        <xdr:cNvPr id="151" name="Freeform 812">
          <a:extLst>
            <a:ext uri="{FF2B5EF4-FFF2-40B4-BE49-F238E27FC236}">
              <a16:creationId xmlns:a16="http://schemas.microsoft.com/office/drawing/2014/main" id="{480B5D40-B760-4D1A-8107-47830787DE40}"/>
            </a:ext>
          </a:extLst>
        </xdr:cNvPr>
        <xdr:cNvSpPr>
          <a:spLocks/>
        </xdr:cNvSpPr>
      </xdr:nvSpPr>
      <xdr:spPr bwMode="auto">
        <a:xfrm>
          <a:off x="1380226" y="51384679"/>
          <a:ext cx="0" cy="171450"/>
        </a:xfrm>
        <a:custGeom>
          <a:avLst/>
          <a:gdLst>
            <a:gd name="T0" fmla="*/ 0 w 1"/>
            <a:gd name="T1" fmla="*/ 0 h 270"/>
            <a:gd name="T2" fmla="*/ 0 w 1"/>
            <a:gd name="T3" fmla="*/ 171450 h 270"/>
            <a:gd name="T4" fmla="*/ 0 60000 65536"/>
            <a:gd name="T5" fmla="*/ 0 60000 65536"/>
          </a:gdLst>
          <a:ahLst/>
          <a:cxnLst>
            <a:cxn ang="T4">
              <a:pos x="T0" y="T1"/>
            </a:cxn>
            <a:cxn ang="T5">
              <a:pos x="T2" y="T3"/>
            </a:cxn>
          </a:cxnLst>
          <a:rect l="0" t="0" r="r" b="b"/>
          <a:pathLst>
            <a:path w="1" h="270">
              <a:moveTo>
                <a:pt x="0" y="0"/>
              </a:moveTo>
              <a:lnTo>
                <a:pt x="0" y="270"/>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404</xdr:row>
      <xdr:rowOff>0</xdr:rowOff>
    </xdr:from>
    <xdr:to>
      <xdr:col>2</xdr:col>
      <xdr:colOff>0</xdr:colOff>
      <xdr:row>404</xdr:row>
      <xdr:rowOff>104775</xdr:rowOff>
    </xdr:to>
    <xdr:sp macro="" textlink="">
      <xdr:nvSpPr>
        <xdr:cNvPr id="152" name="Straight Connector 811">
          <a:extLst>
            <a:ext uri="{FF2B5EF4-FFF2-40B4-BE49-F238E27FC236}">
              <a16:creationId xmlns:a16="http://schemas.microsoft.com/office/drawing/2014/main" id="{85228C66-C2A6-4590-A6F1-54AC09EB8172}"/>
            </a:ext>
          </a:extLst>
        </xdr:cNvPr>
        <xdr:cNvSpPr>
          <a:spLocks noChangeShapeType="1"/>
        </xdr:cNvSpPr>
      </xdr:nvSpPr>
      <xdr:spPr bwMode="auto">
        <a:xfrm>
          <a:off x="1380226" y="51945396"/>
          <a:ext cx="0" cy="104775"/>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107156</xdr:colOff>
      <xdr:row>403</xdr:row>
      <xdr:rowOff>178594</xdr:rowOff>
    </xdr:from>
    <xdr:to>
      <xdr:col>2</xdr:col>
      <xdr:colOff>107156</xdr:colOff>
      <xdr:row>404</xdr:row>
      <xdr:rowOff>92869</xdr:rowOff>
    </xdr:to>
    <xdr:sp macro="" textlink="">
      <xdr:nvSpPr>
        <xdr:cNvPr id="153" name="Straight Connector 811">
          <a:extLst>
            <a:ext uri="{FF2B5EF4-FFF2-40B4-BE49-F238E27FC236}">
              <a16:creationId xmlns:a16="http://schemas.microsoft.com/office/drawing/2014/main" id="{B2C44E5E-17D8-4EEB-B6B9-0E2A84989163}"/>
            </a:ext>
          </a:extLst>
        </xdr:cNvPr>
        <xdr:cNvSpPr>
          <a:spLocks noChangeShapeType="1"/>
        </xdr:cNvSpPr>
      </xdr:nvSpPr>
      <xdr:spPr bwMode="auto">
        <a:xfrm>
          <a:off x="1487382" y="51937085"/>
          <a:ext cx="0" cy="10118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57625</xdr:colOff>
      <xdr:row>405</xdr:row>
      <xdr:rowOff>95250</xdr:rowOff>
    </xdr:from>
    <xdr:to>
      <xdr:col>2</xdr:col>
      <xdr:colOff>107155</xdr:colOff>
      <xdr:row>409</xdr:row>
      <xdr:rowOff>26194</xdr:rowOff>
    </xdr:to>
    <xdr:sp macro="" textlink="">
      <xdr:nvSpPr>
        <xdr:cNvPr id="154" name="Freeform 810">
          <a:extLst>
            <a:ext uri="{FF2B5EF4-FFF2-40B4-BE49-F238E27FC236}">
              <a16:creationId xmlns:a16="http://schemas.microsoft.com/office/drawing/2014/main" id="{30EA32B5-BD29-4077-A61B-A3EB3B4E841A}"/>
            </a:ext>
          </a:extLst>
        </xdr:cNvPr>
        <xdr:cNvSpPr>
          <a:spLocks/>
        </xdr:cNvSpPr>
      </xdr:nvSpPr>
      <xdr:spPr bwMode="auto">
        <a:xfrm flipH="1">
          <a:off x="1437851" y="52227552"/>
          <a:ext cx="49530" cy="678567"/>
        </a:xfrm>
        <a:custGeom>
          <a:avLst/>
          <a:gdLst>
            <a:gd name="T0" fmla="*/ 0 w 1"/>
            <a:gd name="T1" fmla="*/ 0 h 928"/>
            <a:gd name="T2" fmla="*/ 635 w 1"/>
            <a:gd name="T3" fmla="*/ 589280 h 928"/>
            <a:gd name="T4" fmla="*/ 0 60000 65536"/>
            <a:gd name="T5" fmla="*/ 0 60000 65536"/>
          </a:gdLst>
          <a:ahLst/>
          <a:cxnLst>
            <a:cxn ang="T4">
              <a:pos x="T0" y="T1"/>
            </a:cxn>
            <a:cxn ang="T5">
              <a:pos x="T2" y="T3"/>
            </a:cxn>
          </a:cxnLst>
          <a:rect l="0" t="0" r="r" b="b"/>
          <a:pathLst>
            <a:path w="1" h="928">
              <a:moveTo>
                <a:pt x="0" y="0"/>
              </a:moveTo>
              <a:lnTo>
                <a:pt x="0" y="928"/>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119062</xdr:colOff>
      <xdr:row>411</xdr:row>
      <xdr:rowOff>1</xdr:rowOff>
    </xdr:from>
    <xdr:to>
      <xdr:col>2</xdr:col>
      <xdr:colOff>128587</xdr:colOff>
      <xdr:row>414</xdr:row>
      <xdr:rowOff>140495</xdr:rowOff>
    </xdr:to>
    <xdr:sp macro="" textlink="">
      <xdr:nvSpPr>
        <xdr:cNvPr id="155" name="Straight Connector 809">
          <a:extLst>
            <a:ext uri="{FF2B5EF4-FFF2-40B4-BE49-F238E27FC236}">
              <a16:creationId xmlns:a16="http://schemas.microsoft.com/office/drawing/2014/main" id="{7159A21E-41E0-42DD-80CB-E65996D5DFCE}"/>
            </a:ext>
          </a:extLst>
        </xdr:cNvPr>
        <xdr:cNvSpPr>
          <a:spLocks noChangeShapeType="1"/>
        </xdr:cNvSpPr>
      </xdr:nvSpPr>
      <xdr:spPr bwMode="auto">
        <a:xfrm>
          <a:off x="1499288" y="53253737"/>
          <a:ext cx="9525" cy="701211"/>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107156</xdr:colOff>
      <xdr:row>417</xdr:row>
      <xdr:rowOff>0</xdr:rowOff>
    </xdr:from>
    <xdr:to>
      <xdr:col>2</xdr:col>
      <xdr:colOff>107156</xdr:colOff>
      <xdr:row>417</xdr:row>
      <xdr:rowOff>171450</xdr:rowOff>
    </xdr:to>
    <xdr:sp macro="" textlink="">
      <xdr:nvSpPr>
        <xdr:cNvPr id="156" name="Freeform 808">
          <a:extLst>
            <a:ext uri="{FF2B5EF4-FFF2-40B4-BE49-F238E27FC236}">
              <a16:creationId xmlns:a16="http://schemas.microsoft.com/office/drawing/2014/main" id="{F5B52117-49BD-403E-B60D-DEF111B1A72D}"/>
            </a:ext>
          </a:extLst>
        </xdr:cNvPr>
        <xdr:cNvSpPr>
          <a:spLocks/>
        </xdr:cNvSpPr>
      </xdr:nvSpPr>
      <xdr:spPr bwMode="auto">
        <a:xfrm>
          <a:off x="1487382" y="54375170"/>
          <a:ext cx="0" cy="17145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95250</xdr:colOff>
      <xdr:row>421</xdr:row>
      <xdr:rowOff>0</xdr:rowOff>
    </xdr:from>
    <xdr:to>
      <xdr:col>2</xdr:col>
      <xdr:colOff>95250</xdr:colOff>
      <xdr:row>421</xdr:row>
      <xdr:rowOff>171450</xdr:rowOff>
    </xdr:to>
    <xdr:sp macro="" textlink="">
      <xdr:nvSpPr>
        <xdr:cNvPr id="157" name="Freeform 807">
          <a:extLst>
            <a:ext uri="{FF2B5EF4-FFF2-40B4-BE49-F238E27FC236}">
              <a16:creationId xmlns:a16="http://schemas.microsoft.com/office/drawing/2014/main" id="{776A8370-C155-4E86-A273-077064EE49B5}"/>
            </a:ext>
          </a:extLst>
        </xdr:cNvPr>
        <xdr:cNvSpPr>
          <a:spLocks/>
        </xdr:cNvSpPr>
      </xdr:nvSpPr>
      <xdr:spPr bwMode="auto">
        <a:xfrm>
          <a:off x="1475476" y="55122792"/>
          <a:ext cx="0" cy="17145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119062</xdr:colOff>
      <xdr:row>427</xdr:row>
      <xdr:rowOff>178594</xdr:rowOff>
    </xdr:from>
    <xdr:to>
      <xdr:col>2</xdr:col>
      <xdr:colOff>119062</xdr:colOff>
      <xdr:row>428</xdr:row>
      <xdr:rowOff>159544</xdr:rowOff>
    </xdr:to>
    <xdr:sp macro="" textlink="">
      <xdr:nvSpPr>
        <xdr:cNvPr id="158" name="Freeform 806">
          <a:extLst>
            <a:ext uri="{FF2B5EF4-FFF2-40B4-BE49-F238E27FC236}">
              <a16:creationId xmlns:a16="http://schemas.microsoft.com/office/drawing/2014/main" id="{DC5AFDF0-AC0D-4CB0-BAC7-6A9BE6ED97F0}"/>
            </a:ext>
          </a:extLst>
        </xdr:cNvPr>
        <xdr:cNvSpPr>
          <a:spLocks/>
        </xdr:cNvSpPr>
      </xdr:nvSpPr>
      <xdr:spPr bwMode="auto">
        <a:xfrm>
          <a:off x="1499288" y="56422820"/>
          <a:ext cx="0" cy="167856"/>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111918</xdr:colOff>
      <xdr:row>431</xdr:row>
      <xdr:rowOff>2381</xdr:rowOff>
    </xdr:from>
    <xdr:to>
      <xdr:col>2</xdr:col>
      <xdr:colOff>111918</xdr:colOff>
      <xdr:row>432</xdr:row>
      <xdr:rowOff>2382</xdr:rowOff>
    </xdr:to>
    <xdr:sp macro="" textlink="">
      <xdr:nvSpPr>
        <xdr:cNvPr id="159" name="Straight Connector 805">
          <a:extLst>
            <a:ext uri="{FF2B5EF4-FFF2-40B4-BE49-F238E27FC236}">
              <a16:creationId xmlns:a16="http://schemas.microsoft.com/office/drawing/2014/main" id="{BD8ECF4F-41DA-4894-B3E9-DA8F74CC6458}"/>
            </a:ext>
          </a:extLst>
        </xdr:cNvPr>
        <xdr:cNvSpPr>
          <a:spLocks noChangeShapeType="1"/>
        </xdr:cNvSpPr>
      </xdr:nvSpPr>
      <xdr:spPr bwMode="auto">
        <a:xfrm>
          <a:off x="1492144" y="56994230"/>
          <a:ext cx="0" cy="186907"/>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71437</xdr:colOff>
      <xdr:row>433</xdr:row>
      <xdr:rowOff>107156</xdr:rowOff>
    </xdr:from>
    <xdr:to>
      <xdr:col>2</xdr:col>
      <xdr:colOff>71437</xdr:colOff>
      <xdr:row>434</xdr:row>
      <xdr:rowOff>59531</xdr:rowOff>
    </xdr:to>
    <xdr:sp macro="" textlink="">
      <xdr:nvSpPr>
        <xdr:cNvPr id="160" name="Freeform 804">
          <a:extLst>
            <a:ext uri="{FF2B5EF4-FFF2-40B4-BE49-F238E27FC236}">
              <a16:creationId xmlns:a16="http://schemas.microsoft.com/office/drawing/2014/main" id="{4CB3A137-24A5-4957-9D71-3D667C679B65}"/>
            </a:ext>
          </a:extLst>
        </xdr:cNvPr>
        <xdr:cNvSpPr>
          <a:spLocks/>
        </xdr:cNvSpPr>
      </xdr:nvSpPr>
      <xdr:spPr bwMode="auto">
        <a:xfrm>
          <a:off x="1451663" y="57472816"/>
          <a:ext cx="0" cy="139281"/>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23813</xdr:colOff>
      <xdr:row>456</xdr:row>
      <xdr:rowOff>11907</xdr:rowOff>
    </xdr:from>
    <xdr:to>
      <xdr:col>2</xdr:col>
      <xdr:colOff>23813</xdr:colOff>
      <xdr:row>456</xdr:row>
      <xdr:rowOff>173832</xdr:rowOff>
    </xdr:to>
    <xdr:sp macro="" textlink="">
      <xdr:nvSpPr>
        <xdr:cNvPr id="161" name="Freeform 801">
          <a:extLst>
            <a:ext uri="{FF2B5EF4-FFF2-40B4-BE49-F238E27FC236}">
              <a16:creationId xmlns:a16="http://schemas.microsoft.com/office/drawing/2014/main" id="{94E2A94E-B018-48F4-95DE-78580FB7113F}"/>
            </a:ext>
          </a:extLst>
        </xdr:cNvPr>
        <xdr:cNvSpPr>
          <a:spLocks/>
        </xdr:cNvSpPr>
      </xdr:nvSpPr>
      <xdr:spPr bwMode="auto">
        <a:xfrm>
          <a:off x="1404039" y="61805794"/>
          <a:ext cx="0" cy="161925"/>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119063</xdr:colOff>
      <xdr:row>459</xdr:row>
      <xdr:rowOff>0</xdr:rowOff>
    </xdr:from>
    <xdr:to>
      <xdr:col>2</xdr:col>
      <xdr:colOff>119063</xdr:colOff>
      <xdr:row>460</xdr:row>
      <xdr:rowOff>28575</xdr:rowOff>
    </xdr:to>
    <xdr:sp macro="" textlink="">
      <xdr:nvSpPr>
        <xdr:cNvPr id="162" name="Straight Connector 800">
          <a:extLst>
            <a:ext uri="{FF2B5EF4-FFF2-40B4-BE49-F238E27FC236}">
              <a16:creationId xmlns:a16="http://schemas.microsoft.com/office/drawing/2014/main" id="{1B3E37E1-9692-4364-A69D-946CB5445377}"/>
            </a:ext>
          </a:extLst>
        </xdr:cNvPr>
        <xdr:cNvSpPr>
          <a:spLocks noChangeShapeType="1"/>
        </xdr:cNvSpPr>
      </xdr:nvSpPr>
      <xdr:spPr bwMode="auto">
        <a:xfrm>
          <a:off x="1499289" y="62354604"/>
          <a:ext cx="0" cy="21548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130969</xdr:colOff>
      <xdr:row>462</xdr:row>
      <xdr:rowOff>11906</xdr:rowOff>
    </xdr:from>
    <xdr:to>
      <xdr:col>2</xdr:col>
      <xdr:colOff>130969</xdr:colOff>
      <xdr:row>462</xdr:row>
      <xdr:rowOff>173831</xdr:rowOff>
    </xdr:to>
    <xdr:sp macro="" textlink="">
      <xdr:nvSpPr>
        <xdr:cNvPr id="163" name="Freeform 799">
          <a:extLst>
            <a:ext uri="{FF2B5EF4-FFF2-40B4-BE49-F238E27FC236}">
              <a16:creationId xmlns:a16="http://schemas.microsoft.com/office/drawing/2014/main" id="{5DF6CD05-181C-4A6E-B5D9-11800ECA8077}"/>
            </a:ext>
          </a:extLst>
        </xdr:cNvPr>
        <xdr:cNvSpPr>
          <a:spLocks/>
        </xdr:cNvSpPr>
      </xdr:nvSpPr>
      <xdr:spPr bwMode="auto">
        <a:xfrm>
          <a:off x="1511195" y="62927227"/>
          <a:ext cx="0" cy="161925"/>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95250</xdr:colOff>
      <xdr:row>468</xdr:row>
      <xdr:rowOff>142875</xdr:rowOff>
    </xdr:from>
    <xdr:to>
      <xdr:col>2</xdr:col>
      <xdr:colOff>95250</xdr:colOff>
      <xdr:row>469</xdr:row>
      <xdr:rowOff>123825</xdr:rowOff>
    </xdr:to>
    <xdr:sp macro="" textlink="">
      <xdr:nvSpPr>
        <xdr:cNvPr id="164" name="Freeform 798">
          <a:extLst>
            <a:ext uri="{FF2B5EF4-FFF2-40B4-BE49-F238E27FC236}">
              <a16:creationId xmlns:a16="http://schemas.microsoft.com/office/drawing/2014/main" id="{68FBF121-570C-47FD-A624-DEB7FDA65258}"/>
            </a:ext>
          </a:extLst>
        </xdr:cNvPr>
        <xdr:cNvSpPr>
          <a:spLocks/>
        </xdr:cNvSpPr>
      </xdr:nvSpPr>
      <xdr:spPr bwMode="auto">
        <a:xfrm>
          <a:off x="1475476" y="64179630"/>
          <a:ext cx="0" cy="167855"/>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119062</xdr:colOff>
      <xdr:row>473</xdr:row>
      <xdr:rowOff>11905</xdr:rowOff>
    </xdr:from>
    <xdr:to>
      <xdr:col>2</xdr:col>
      <xdr:colOff>119062</xdr:colOff>
      <xdr:row>473</xdr:row>
      <xdr:rowOff>183355</xdr:rowOff>
    </xdr:to>
    <xdr:sp macro="" textlink="">
      <xdr:nvSpPr>
        <xdr:cNvPr id="165" name="Freeform 797">
          <a:extLst>
            <a:ext uri="{FF2B5EF4-FFF2-40B4-BE49-F238E27FC236}">
              <a16:creationId xmlns:a16="http://schemas.microsoft.com/office/drawing/2014/main" id="{B8031D42-46A2-412D-A8B9-36B137DA9B11}"/>
            </a:ext>
          </a:extLst>
        </xdr:cNvPr>
        <xdr:cNvSpPr>
          <a:spLocks/>
        </xdr:cNvSpPr>
      </xdr:nvSpPr>
      <xdr:spPr bwMode="auto">
        <a:xfrm>
          <a:off x="1499288" y="64983188"/>
          <a:ext cx="0" cy="17145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119062</xdr:colOff>
      <xdr:row>475</xdr:row>
      <xdr:rowOff>47625</xdr:rowOff>
    </xdr:from>
    <xdr:to>
      <xdr:col>2</xdr:col>
      <xdr:colOff>119062</xdr:colOff>
      <xdr:row>479</xdr:row>
      <xdr:rowOff>0</xdr:rowOff>
    </xdr:to>
    <xdr:sp macro="" textlink="">
      <xdr:nvSpPr>
        <xdr:cNvPr id="166" name="Straight Connector 796">
          <a:extLst>
            <a:ext uri="{FF2B5EF4-FFF2-40B4-BE49-F238E27FC236}">
              <a16:creationId xmlns:a16="http://schemas.microsoft.com/office/drawing/2014/main" id="{AF64726E-8639-4C88-B281-0EA872A9D54A}"/>
            </a:ext>
          </a:extLst>
        </xdr:cNvPr>
        <xdr:cNvSpPr>
          <a:spLocks noChangeShapeType="1"/>
        </xdr:cNvSpPr>
      </xdr:nvSpPr>
      <xdr:spPr bwMode="auto">
        <a:xfrm>
          <a:off x="1499288" y="65392719"/>
          <a:ext cx="0" cy="699998"/>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119063</xdr:colOff>
      <xdr:row>486</xdr:row>
      <xdr:rowOff>166688</xdr:rowOff>
    </xdr:from>
    <xdr:to>
      <xdr:col>2</xdr:col>
      <xdr:colOff>119063</xdr:colOff>
      <xdr:row>487</xdr:row>
      <xdr:rowOff>80963</xdr:rowOff>
    </xdr:to>
    <xdr:sp macro="" textlink="">
      <xdr:nvSpPr>
        <xdr:cNvPr id="167" name="Straight Connector 794">
          <a:extLst>
            <a:ext uri="{FF2B5EF4-FFF2-40B4-BE49-F238E27FC236}">
              <a16:creationId xmlns:a16="http://schemas.microsoft.com/office/drawing/2014/main" id="{13DC47E9-B50E-42BC-B7E9-D0EEB36DBEC8}"/>
            </a:ext>
          </a:extLst>
        </xdr:cNvPr>
        <xdr:cNvSpPr>
          <a:spLocks noChangeShapeType="1"/>
        </xdr:cNvSpPr>
      </xdr:nvSpPr>
      <xdr:spPr bwMode="auto">
        <a:xfrm>
          <a:off x="1499289" y="67567745"/>
          <a:ext cx="0" cy="10118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128588</xdr:colOff>
      <xdr:row>488</xdr:row>
      <xdr:rowOff>138113</xdr:rowOff>
    </xdr:from>
    <xdr:to>
      <xdr:col>2</xdr:col>
      <xdr:colOff>128588</xdr:colOff>
      <xdr:row>489</xdr:row>
      <xdr:rowOff>109538</xdr:rowOff>
    </xdr:to>
    <xdr:sp macro="" textlink="">
      <xdr:nvSpPr>
        <xdr:cNvPr id="168" name="Freeform 793">
          <a:extLst>
            <a:ext uri="{FF2B5EF4-FFF2-40B4-BE49-F238E27FC236}">
              <a16:creationId xmlns:a16="http://schemas.microsoft.com/office/drawing/2014/main" id="{AA2F23DC-19C5-4154-B861-EC4281AD9EB1}"/>
            </a:ext>
          </a:extLst>
        </xdr:cNvPr>
        <xdr:cNvSpPr>
          <a:spLocks/>
        </xdr:cNvSpPr>
      </xdr:nvSpPr>
      <xdr:spPr bwMode="auto">
        <a:xfrm>
          <a:off x="1508814" y="67912981"/>
          <a:ext cx="0" cy="158331"/>
        </a:xfrm>
        <a:custGeom>
          <a:avLst/>
          <a:gdLst>
            <a:gd name="T0" fmla="*/ 0 w 1"/>
            <a:gd name="T1" fmla="*/ 0 h 270"/>
            <a:gd name="T2" fmla="*/ 0 w 1"/>
            <a:gd name="T3" fmla="*/ 171450 h 270"/>
            <a:gd name="T4" fmla="*/ 0 60000 65536"/>
            <a:gd name="T5" fmla="*/ 0 60000 65536"/>
          </a:gdLst>
          <a:ahLst/>
          <a:cxnLst>
            <a:cxn ang="T4">
              <a:pos x="T0" y="T1"/>
            </a:cxn>
            <a:cxn ang="T5">
              <a:pos x="T2" y="T3"/>
            </a:cxn>
          </a:cxnLst>
          <a:rect l="0" t="0" r="r" b="b"/>
          <a:pathLst>
            <a:path w="1" h="270">
              <a:moveTo>
                <a:pt x="0" y="0"/>
              </a:moveTo>
              <a:lnTo>
                <a:pt x="0" y="270"/>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95250</xdr:colOff>
      <xdr:row>492</xdr:row>
      <xdr:rowOff>0</xdr:rowOff>
    </xdr:from>
    <xdr:to>
      <xdr:col>2</xdr:col>
      <xdr:colOff>140969</xdr:colOff>
      <xdr:row>499</xdr:row>
      <xdr:rowOff>2381</xdr:rowOff>
    </xdr:to>
    <xdr:sp macro="" textlink="">
      <xdr:nvSpPr>
        <xdr:cNvPr id="169" name="Freeform 792">
          <a:extLst>
            <a:ext uri="{FF2B5EF4-FFF2-40B4-BE49-F238E27FC236}">
              <a16:creationId xmlns:a16="http://schemas.microsoft.com/office/drawing/2014/main" id="{F8FA1D83-CA14-4EBE-8011-1C6D239BAD35}"/>
            </a:ext>
          </a:extLst>
        </xdr:cNvPr>
        <xdr:cNvSpPr>
          <a:spLocks noChangeShapeType="1"/>
        </xdr:cNvSpPr>
      </xdr:nvSpPr>
      <xdr:spPr bwMode="auto">
        <a:xfrm flipH="1">
          <a:off x="1475476" y="68522491"/>
          <a:ext cx="45719" cy="1310720"/>
        </a:xfrm>
        <a:custGeom>
          <a:avLst/>
          <a:gdLst>
            <a:gd name="T0" fmla="*/ 0 w 1"/>
            <a:gd name="T1" fmla="*/ 0 h 1680"/>
            <a:gd name="T2" fmla="*/ 0 w 1"/>
            <a:gd name="T3" fmla="*/ 1066800 h 1680"/>
            <a:gd name="T4" fmla="*/ 0 60000 65536"/>
            <a:gd name="T5" fmla="*/ 0 60000 65536"/>
          </a:gdLst>
          <a:ahLst/>
          <a:cxnLst>
            <a:cxn ang="T4">
              <a:pos x="T0" y="T1"/>
            </a:cxn>
            <a:cxn ang="T5">
              <a:pos x="T2" y="T3"/>
            </a:cxn>
          </a:cxnLst>
          <a:rect l="0" t="0" r="r" b="b"/>
          <a:pathLst>
            <a:path w="1" h="1680">
              <a:moveTo>
                <a:pt x="0" y="0"/>
              </a:moveTo>
              <a:lnTo>
                <a:pt x="0" y="1680"/>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xdr:colOff>
      <xdr:row>481</xdr:row>
      <xdr:rowOff>0</xdr:rowOff>
    </xdr:from>
    <xdr:to>
      <xdr:col>2</xdr:col>
      <xdr:colOff>-1</xdr:colOff>
      <xdr:row>484</xdr:row>
      <xdr:rowOff>142875</xdr:rowOff>
    </xdr:to>
    <xdr:sp macro="" textlink="">
      <xdr:nvSpPr>
        <xdr:cNvPr id="170" name="Straight Connector 796">
          <a:extLst>
            <a:ext uri="{FF2B5EF4-FFF2-40B4-BE49-F238E27FC236}">
              <a16:creationId xmlns:a16="http://schemas.microsoft.com/office/drawing/2014/main" id="{8790DE7A-C700-480F-B675-962EC8F72598}"/>
            </a:ext>
          </a:extLst>
        </xdr:cNvPr>
        <xdr:cNvSpPr>
          <a:spLocks noChangeShapeType="1"/>
        </xdr:cNvSpPr>
      </xdr:nvSpPr>
      <xdr:spPr bwMode="auto">
        <a:xfrm>
          <a:off x="1380225" y="66466528"/>
          <a:ext cx="0" cy="703592"/>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130968</xdr:colOff>
      <xdr:row>481</xdr:row>
      <xdr:rowOff>0</xdr:rowOff>
    </xdr:from>
    <xdr:to>
      <xdr:col>2</xdr:col>
      <xdr:colOff>130968</xdr:colOff>
      <xdr:row>484</xdr:row>
      <xdr:rowOff>142875</xdr:rowOff>
    </xdr:to>
    <xdr:sp macro="" textlink="">
      <xdr:nvSpPr>
        <xdr:cNvPr id="171" name="Straight Connector 796">
          <a:extLst>
            <a:ext uri="{FF2B5EF4-FFF2-40B4-BE49-F238E27FC236}">
              <a16:creationId xmlns:a16="http://schemas.microsoft.com/office/drawing/2014/main" id="{237B25B0-D0B5-49E2-BB3E-2005E7C4F632}"/>
            </a:ext>
          </a:extLst>
        </xdr:cNvPr>
        <xdr:cNvSpPr>
          <a:spLocks noChangeShapeType="1"/>
        </xdr:cNvSpPr>
      </xdr:nvSpPr>
      <xdr:spPr bwMode="auto">
        <a:xfrm>
          <a:off x="1511194" y="66466528"/>
          <a:ext cx="0" cy="703592"/>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383</xdr:row>
      <xdr:rowOff>0</xdr:rowOff>
    </xdr:from>
    <xdr:to>
      <xdr:col>1</xdr:col>
      <xdr:colOff>718785</xdr:colOff>
      <xdr:row>384</xdr:row>
      <xdr:rowOff>211565</xdr:rowOff>
    </xdr:to>
    <xdr:sp macro="" textlink="">
      <xdr:nvSpPr>
        <xdr:cNvPr id="172" name="Rectangle: Rounded Corners 3">
          <a:hlinkClick xmlns:r="http://schemas.openxmlformats.org/officeDocument/2006/relationships" r:id="rId1"/>
          <a:extLst>
            <a:ext uri="{FF2B5EF4-FFF2-40B4-BE49-F238E27FC236}">
              <a16:creationId xmlns:a16="http://schemas.microsoft.com/office/drawing/2014/main" id="{DFA7B79D-D753-4D5F-8A0E-BC7E3A8A43BE}"/>
            </a:ext>
          </a:extLst>
        </xdr:cNvPr>
        <xdr:cNvSpPr/>
      </xdr:nvSpPr>
      <xdr:spPr>
        <a:xfrm>
          <a:off x="0" y="47905358"/>
          <a:ext cx="1322634" cy="398471"/>
        </a:xfrm>
        <a:prstGeom prst="roundRect">
          <a:avLst/>
        </a:prstGeom>
        <a:solidFill>
          <a:schemeClr val="accent5">
            <a:lumMod val="40000"/>
            <a:lumOff val="60000"/>
          </a:schemeClr>
        </a:solidFill>
        <a:ln>
          <a:solidFill>
            <a:schemeClr val="accent5">
              <a:lumMod val="40000"/>
              <a:lumOff val="6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lt-LT" sz="1200" b="1">
              <a:solidFill>
                <a:srgbClr val="000000"/>
              </a:solidFill>
              <a:latin typeface="Calibri" panose="020F0502020204030204" pitchFamily="34" charset="0"/>
            </a:rPr>
            <a:t>GRĮŽTI</a:t>
          </a:r>
          <a:r>
            <a:rPr lang="lt-LT" sz="1200" b="1" baseline="0">
              <a:solidFill>
                <a:srgbClr val="000000"/>
              </a:solidFill>
              <a:latin typeface="Calibri" panose="020F0502020204030204" pitchFamily="34" charset="0"/>
            </a:rPr>
            <a:t> ATGAL</a:t>
          </a:r>
          <a:endParaRPr lang="en-US" sz="1200" b="1" baseline="0">
            <a:solidFill>
              <a:srgbClr val="000000"/>
            </a:solidFill>
            <a:latin typeface="Calibri" panose="020F0502020204030204" pitchFamily="34" charset="0"/>
          </a:endParaRPr>
        </a:p>
        <a:p>
          <a:pPr algn="ctr"/>
          <a:r>
            <a:rPr lang="lt-LT" sz="1200" b="1" baseline="0">
              <a:solidFill>
                <a:srgbClr val="000000"/>
              </a:solidFill>
              <a:latin typeface="Calibri" panose="020F0502020204030204" pitchFamily="34" charset="0"/>
            </a:rPr>
            <a:t> Į TURINĮ</a:t>
          </a:r>
          <a:endParaRPr lang="lt-LT" sz="1200" b="1">
            <a:solidFill>
              <a:srgbClr val="000000"/>
            </a:solidFill>
            <a:latin typeface="Calibri" panose="020F050202020403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95250</xdr:colOff>
      <xdr:row>9</xdr:row>
      <xdr:rowOff>0</xdr:rowOff>
    </xdr:from>
    <xdr:to>
      <xdr:col>2</xdr:col>
      <xdr:colOff>95250</xdr:colOff>
      <xdr:row>9</xdr:row>
      <xdr:rowOff>171450</xdr:rowOff>
    </xdr:to>
    <xdr:sp macro="" textlink="">
      <xdr:nvSpPr>
        <xdr:cNvPr id="2" name="Freeform 1">
          <a:extLst>
            <a:ext uri="{FF2B5EF4-FFF2-40B4-BE49-F238E27FC236}">
              <a16:creationId xmlns:a16="http://schemas.microsoft.com/office/drawing/2014/main" id="{00000000-0008-0000-1100-000002000000}"/>
            </a:ext>
          </a:extLst>
        </xdr:cNvPr>
        <xdr:cNvSpPr>
          <a:spLocks/>
        </xdr:cNvSpPr>
      </xdr:nvSpPr>
      <xdr:spPr bwMode="auto">
        <a:xfrm>
          <a:off x="1314450" y="2057400"/>
          <a:ext cx="0" cy="171450"/>
        </a:xfrm>
        <a:custGeom>
          <a:avLst/>
          <a:gdLst>
            <a:gd name="T0" fmla="*/ 0 w 1"/>
            <a:gd name="T1" fmla="*/ 0 h 275"/>
            <a:gd name="T2" fmla="*/ 0 w 1"/>
            <a:gd name="T3" fmla="*/ 275 h 275"/>
          </a:gdLst>
          <a:ahLst/>
          <a:cxnLst>
            <a:cxn ang="0">
              <a:pos x="T0" y="T1"/>
            </a:cxn>
            <a:cxn ang="0">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114300</xdr:colOff>
      <xdr:row>39</xdr:row>
      <xdr:rowOff>0</xdr:rowOff>
    </xdr:from>
    <xdr:to>
      <xdr:col>2</xdr:col>
      <xdr:colOff>114300</xdr:colOff>
      <xdr:row>39</xdr:row>
      <xdr:rowOff>171450</xdr:rowOff>
    </xdr:to>
    <xdr:sp macro="" textlink="">
      <xdr:nvSpPr>
        <xdr:cNvPr id="3" name="Freeform 1">
          <a:extLst>
            <a:ext uri="{FF2B5EF4-FFF2-40B4-BE49-F238E27FC236}">
              <a16:creationId xmlns:a16="http://schemas.microsoft.com/office/drawing/2014/main" id="{00000000-0008-0000-1100-000003000000}"/>
            </a:ext>
          </a:extLst>
        </xdr:cNvPr>
        <xdr:cNvSpPr>
          <a:spLocks/>
        </xdr:cNvSpPr>
      </xdr:nvSpPr>
      <xdr:spPr bwMode="auto">
        <a:xfrm>
          <a:off x="1333500" y="8172450"/>
          <a:ext cx="0" cy="171450"/>
        </a:xfrm>
        <a:custGeom>
          <a:avLst/>
          <a:gdLst>
            <a:gd name="T0" fmla="*/ 0 w 1"/>
            <a:gd name="T1" fmla="*/ 0 h 275"/>
            <a:gd name="T2" fmla="*/ 0 w 1"/>
            <a:gd name="T3" fmla="*/ 275 h 275"/>
          </a:gdLst>
          <a:ahLst/>
          <a:cxnLst>
            <a:cxn ang="0">
              <a:pos x="T0" y="T1"/>
            </a:cxn>
            <a:cxn ang="0">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142875</xdr:colOff>
      <xdr:row>35</xdr:row>
      <xdr:rowOff>161925</xdr:rowOff>
    </xdr:from>
    <xdr:to>
      <xdr:col>2</xdr:col>
      <xdr:colOff>142875</xdr:colOff>
      <xdr:row>37</xdr:row>
      <xdr:rowOff>0</xdr:rowOff>
    </xdr:to>
    <xdr:sp macro="" textlink="">
      <xdr:nvSpPr>
        <xdr:cNvPr id="4" name="Line 2">
          <a:extLst>
            <a:ext uri="{FF2B5EF4-FFF2-40B4-BE49-F238E27FC236}">
              <a16:creationId xmlns:a16="http://schemas.microsoft.com/office/drawing/2014/main" id="{00000000-0008-0000-1100-000004000000}"/>
            </a:ext>
          </a:extLst>
        </xdr:cNvPr>
        <xdr:cNvSpPr>
          <a:spLocks noChangeShapeType="1"/>
        </xdr:cNvSpPr>
      </xdr:nvSpPr>
      <xdr:spPr bwMode="auto">
        <a:xfrm>
          <a:off x="1362075" y="7572375"/>
          <a:ext cx="0" cy="219075"/>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104775</xdr:colOff>
      <xdr:row>12</xdr:row>
      <xdr:rowOff>57150</xdr:rowOff>
    </xdr:from>
    <xdr:to>
      <xdr:col>2</xdr:col>
      <xdr:colOff>104775</xdr:colOff>
      <xdr:row>13</xdr:row>
      <xdr:rowOff>85725</xdr:rowOff>
    </xdr:to>
    <xdr:sp macro="" textlink="">
      <xdr:nvSpPr>
        <xdr:cNvPr id="5" name="Line 2">
          <a:extLst>
            <a:ext uri="{FF2B5EF4-FFF2-40B4-BE49-F238E27FC236}">
              <a16:creationId xmlns:a16="http://schemas.microsoft.com/office/drawing/2014/main" id="{00000000-0008-0000-1100-000005000000}"/>
            </a:ext>
          </a:extLst>
        </xdr:cNvPr>
        <xdr:cNvSpPr>
          <a:spLocks noChangeShapeType="1"/>
        </xdr:cNvSpPr>
      </xdr:nvSpPr>
      <xdr:spPr bwMode="auto">
        <a:xfrm>
          <a:off x="1323975" y="2686050"/>
          <a:ext cx="0" cy="219075"/>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9</xdr:row>
      <xdr:rowOff>0</xdr:rowOff>
    </xdr:from>
    <xdr:to>
      <xdr:col>2</xdr:col>
      <xdr:colOff>0</xdr:colOff>
      <xdr:row>9</xdr:row>
      <xdr:rowOff>171450</xdr:rowOff>
    </xdr:to>
    <xdr:sp macro="" textlink="">
      <xdr:nvSpPr>
        <xdr:cNvPr id="6" name="Freeform 5">
          <a:extLst>
            <a:ext uri="{FF2B5EF4-FFF2-40B4-BE49-F238E27FC236}">
              <a16:creationId xmlns:a16="http://schemas.microsoft.com/office/drawing/2014/main" id="{00000000-0008-0000-1100-000006000000}"/>
            </a:ext>
          </a:extLst>
        </xdr:cNvPr>
        <xdr:cNvSpPr>
          <a:spLocks/>
        </xdr:cNvSpPr>
      </xdr:nvSpPr>
      <xdr:spPr bwMode="auto">
        <a:xfrm>
          <a:off x="1219200" y="2057400"/>
          <a:ext cx="0" cy="171450"/>
        </a:xfrm>
        <a:custGeom>
          <a:avLst/>
          <a:gdLst>
            <a:gd name="T0" fmla="*/ 0 w 1"/>
            <a:gd name="T1" fmla="*/ 0 h 275"/>
            <a:gd name="T2" fmla="*/ 0 w 1"/>
            <a:gd name="T3" fmla="*/ 275 h 275"/>
          </a:gdLst>
          <a:ahLst/>
          <a:cxnLst>
            <a:cxn ang="0">
              <a:pos x="T0" y="T1"/>
            </a:cxn>
            <a:cxn ang="0">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xdr:colOff>
      <xdr:row>12</xdr:row>
      <xdr:rowOff>47625</xdr:rowOff>
    </xdr:from>
    <xdr:to>
      <xdr:col>2</xdr:col>
      <xdr:colOff>9525</xdr:colOff>
      <xdr:row>13</xdr:row>
      <xdr:rowOff>76200</xdr:rowOff>
    </xdr:to>
    <xdr:sp macro="" textlink="">
      <xdr:nvSpPr>
        <xdr:cNvPr id="7" name="Line 2">
          <a:extLst>
            <a:ext uri="{FF2B5EF4-FFF2-40B4-BE49-F238E27FC236}">
              <a16:creationId xmlns:a16="http://schemas.microsoft.com/office/drawing/2014/main" id="{00000000-0008-0000-1100-000007000000}"/>
            </a:ext>
          </a:extLst>
        </xdr:cNvPr>
        <xdr:cNvSpPr>
          <a:spLocks noChangeShapeType="1"/>
        </xdr:cNvSpPr>
      </xdr:nvSpPr>
      <xdr:spPr bwMode="auto">
        <a:xfrm>
          <a:off x="1228725" y="2676525"/>
          <a:ext cx="0" cy="219075"/>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35</xdr:row>
      <xdr:rowOff>161925</xdr:rowOff>
    </xdr:from>
    <xdr:to>
      <xdr:col>2</xdr:col>
      <xdr:colOff>0</xdr:colOff>
      <xdr:row>37</xdr:row>
      <xdr:rowOff>0</xdr:rowOff>
    </xdr:to>
    <xdr:sp macro="" textlink="">
      <xdr:nvSpPr>
        <xdr:cNvPr id="8" name="Line 2">
          <a:extLst>
            <a:ext uri="{FF2B5EF4-FFF2-40B4-BE49-F238E27FC236}">
              <a16:creationId xmlns:a16="http://schemas.microsoft.com/office/drawing/2014/main" id="{00000000-0008-0000-1100-000008000000}"/>
            </a:ext>
          </a:extLst>
        </xdr:cNvPr>
        <xdr:cNvSpPr>
          <a:spLocks noChangeShapeType="1"/>
        </xdr:cNvSpPr>
      </xdr:nvSpPr>
      <xdr:spPr bwMode="auto">
        <a:xfrm>
          <a:off x="1219200" y="7572375"/>
          <a:ext cx="0" cy="219075"/>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39</xdr:row>
      <xdr:rowOff>0</xdr:rowOff>
    </xdr:from>
    <xdr:to>
      <xdr:col>2</xdr:col>
      <xdr:colOff>0</xdr:colOff>
      <xdr:row>39</xdr:row>
      <xdr:rowOff>171450</xdr:rowOff>
    </xdr:to>
    <xdr:sp macro="" textlink="">
      <xdr:nvSpPr>
        <xdr:cNvPr id="9" name="Freeform 1">
          <a:extLst>
            <a:ext uri="{FF2B5EF4-FFF2-40B4-BE49-F238E27FC236}">
              <a16:creationId xmlns:a16="http://schemas.microsoft.com/office/drawing/2014/main" id="{00000000-0008-0000-1100-000009000000}"/>
            </a:ext>
          </a:extLst>
        </xdr:cNvPr>
        <xdr:cNvSpPr>
          <a:spLocks/>
        </xdr:cNvSpPr>
      </xdr:nvSpPr>
      <xdr:spPr bwMode="auto">
        <a:xfrm>
          <a:off x="1219200" y="8172450"/>
          <a:ext cx="0" cy="171450"/>
        </a:xfrm>
        <a:custGeom>
          <a:avLst/>
          <a:gdLst>
            <a:gd name="T0" fmla="*/ 0 w 1"/>
            <a:gd name="T1" fmla="*/ 0 h 275"/>
            <a:gd name="T2" fmla="*/ 0 w 1"/>
            <a:gd name="T3" fmla="*/ 275 h 275"/>
          </a:gdLst>
          <a:ahLst/>
          <a:cxnLst>
            <a:cxn ang="0">
              <a:pos x="T0" y="T1"/>
            </a:cxn>
            <a:cxn ang="0">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0</xdr:rowOff>
    </xdr:from>
    <xdr:to>
      <xdr:col>1</xdr:col>
      <xdr:colOff>716404</xdr:colOff>
      <xdr:row>2</xdr:row>
      <xdr:rowOff>21065</xdr:rowOff>
    </xdr:to>
    <xdr:sp macro="" textlink="">
      <xdr:nvSpPr>
        <xdr:cNvPr id="3" name="Rectangle: Rounded Corners 3">
          <a:hlinkClick xmlns:r="http://schemas.openxmlformats.org/officeDocument/2006/relationships" r:id="rId1"/>
          <a:extLst>
            <a:ext uri="{FF2B5EF4-FFF2-40B4-BE49-F238E27FC236}">
              <a16:creationId xmlns:a16="http://schemas.microsoft.com/office/drawing/2014/main" id="{00000000-0008-0000-1500-000003000000}"/>
            </a:ext>
          </a:extLst>
        </xdr:cNvPr>
        <xdr:cNvSpPr/>
      </xdr:nvSpPr>
      <xdr:spPr>
        <a:xfrm>
          <a:off x="0" y="0"/>
          <a:ext cx="1326004" cy="402065"/>
        </a:xfrm>
        <a:prstGeom prst="roundRect">
          <a:avLst/>
        </a:prstGeom>
        <a:solidFill>
          <a:schemeClr val="accent5">
            <a:lumMod val="40000"/>
            <a:lumOff val="60000"/>
          </a:schemeClr>
        </a:solidFill>
        <a:ln>
          <a:solidFill>
            <a:schemeClr val="accent5">
              <a:lumMod val="40000"/>
              <a:lumOff val="6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lt-LT" sz="1200" b="1">
              <a:solidFill>
                <a:srgbClr val="000000"/>
              </a:solidFill>
              <a:latin typeface="Calibri" panose="020F0502020204030204" pitchFamily="34" charset="0"/>
            </a:rPr>
            <a:t>GRĮŽTI</a:t>
          </a:r>
          <a:r>
            <a:rPr lang="lt-LT" sz="1200" b="1" baseline="0">
              <a:solidFill>
                <a:srgbClr val="000000"/>
              </a:solidFill>
              <a:latin typeface="Calibri" panose="020F0502020204030204" pitchFamily="34" charset="0"/>
            </a:rPr>
            <a:t> ATGAL</a:t>
          </a:r>
          <a:endParaRPr lang="en-US" sz="1200" b="1" baseline="0">
            <a:solidFill>
              <a:srgbClr val="000000"/>
            </a:solidFill>
            <a:latin typeface="Calibri" panose="020F0502020204030204" pitchFamily="34" charset="0"/>
          </a:endParaRPr>
        </a:p>
        <a:p>
          <a:pPr algn="ctr"/>
          <a:r>
            <a:rPr lang="lt-LT" sz="1200" b="1" baseline="0">
              <a:solidFill>
                <a:srgbClr val="000000"/>
              </a:solidFill>
              <a:latin typeface="Calibri" panose="020F0502020204030204" pitchFamily="34" charset="0"/>
            </a:rPr>
            <a:t> Į TURINĮ</a:t>
          </a:r>
          <a:endParaRPr lang="lt-LT" sz="1200" b="1">
            <a:solidFill>
              <a:srgbClr val="000000"/>
            </a:solidFill>
            <a:latin typeface="Calibri" panose="020F0502020204030204" pitchFamily="34" charset="0"/>
          </a:endParaRPr>
        </a:p>
      </xdr:txBody>
    </xdr:sp>
    <xdr:clientData/>
  </xdr:twoCellAnchor>
  <xdr:twoCellAnchor>
    <xdr:from>
      <xdr:col>0</xdr:col>
      <xdr:colOff>0</xdr:colOff>
      <xdr:row>169</xdr:row>
      <xdr:rowOff>0</xdr:rowOff>
    </xdr:from>
    <xdr:to>
      <xdr:col>1</xdr:col>
      <xdr:colOff>716404</xdr:colOff>
      <xdr:row>169</xdr:row>
      <xdr:rowOff>21065</xdr:rowOff>
    </xdr:to>
    <xdr:sp macro="" textlink="">
      <xdr:nvSpPr>
        <xdr:cNvPr id="4" name="Rectangle: Rounded Corners 3">
          <a:hlinkClick xmlns:r="http://schemas.openxmlformats.org/officeDocument/2006/relationships" r:id="rId1"/>
          <a:extLst>
            <a:ext uri="{FF2B5EF4-FFF2-40B4-BE49-F238E27FC236}">
              <a16:creationId xmlns:a16="http://schemas.microsoft.com/office/drawing/2014/main" id="{AC5E12BA-3401-4B53-B984-4A75AA301DEC}"/>
            </a:ext>
          </a:extLst>
        </xdr:cNvPr>
        <xdr:cNvSpPr/>
      </xdr:nvSpPr>
      <xdr:spPr>
        <a:xfrm>
          <a:off x="0" y="365760"/>
          <a:ext cx="1326004" cy="21065"/>
        </a:xfrm>
        <a:prstGeom prst="roundRect">
          <a:avLst/>
        </a:prstGeom>
        <a:solidFill>
          <a:schemeClr val="accent5">
            <a:lumMod val="40000"/>
            <a:lumOff val="60000"/>
          </a:schemeClr>
        </a:solidFill>
        <a:ln>
          <a:solidFill>
            <a:schemeClr val="accent5">
              <a:lumMod val="40000"/>
              <a:lumOff val="6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lt-LT" sz="1200" b="1">
              <a:solidFill>
                <a:srgbClr val="000000"/>
              </a:solidFill>
              <a:latin typeface="Calibri" panose="020F0502020204030204" pitchFamily="34" charset="0"/>
            </a:rPr>
            <a:t>GRĮŽTI</a:t>
          </a:r>
          <a:r>
            <a:rPr lang="lt-LT" sz="1200" b="1" baseline="0">
              <a:solidFill>
                <a:srgbClr val="000000"/>
              </a:solidFill>
              <a:latin typeface="Calibri" panose="020F0502020204030204" pitchFamily="34" charset="0"/>
            </a:rPr>
            <a:t> ATGAL</a:t>
          </a:r>
          <a:endParaRPr lang="en-US" sz="1200" b="1" baseline="0">
            <a:solidFill>
              <a:srgbClr val="000000"/>
            </a:solidFill>
            <a:latin typeface="Calibri" panose="020F0502020204030204" pitchFamily="34" charset="0"/>
          </a:endParaRPr>
        </a:p>
        <a:p>
          <a:pPr algn="ctr"/>
          <a:r>
            <a:rPr lang="lt-LT" sz="1200" b="1" baseline="0">
              <a:solidFill>
                <a:srgbClr val="000000"/>
              </a:solidFill>
              <a:latin typeface="Calibri" panose="020F0502020204030204" pitchFamily="34" charset="0"/>
            </a:rPr>
            <a:t> Į TURINĮ</a:t>
          </a:r>
          <a:endParaRPr lang="lt-LT" sz="1200" b="1">
            <a:solidFill>
              <a:srgbClr val="000000"/>
            </a:solidFill>
            <a:latin typeface="Calibri" panose="020F0502020204030204" pitchFamily="34" charset="0"/>
          </a:endParaRPr>
        </a:p>
      </xdr:txBody>
    </xdr:sp>
    <xdr:clientData/>
  </xdr:twoCellAnchor>
  <xdr:twoCellAnchor>
    <xdr:from>
      <xdr:col>0</xdr:col>
      <xdr:colOff>0</xdr:colOff>
      <xdr:row>334</xdr:row>
      <xdr:rowOff>0</xdr:rowOff>
    </xdr:from>
    <xdr:to>
      <xdr:col>1</xdr:col>
      <xdr:colOff>716404</xdr:colOff>
      <xdr:row>334</xdr:row>
      <xdr:rowOff>21065</xdr:rowOff>
    </xdr:to>
    <xdr:sp macro="" textlink="">
      <xdr:nvSpPr>
        <xdr:cNvPr id="5" name="Rectangle: Rounded Corners 4">
          <a:hlinkClick xmlns:r="http://schemas.openxmlformats.org/officeDocument/2006/relationships" r:id="rId1"/>
          <a:extLst>
            <a:ext uri="{FF2B5EF4-FFF2-40B4-BE49-F238E27FC236}">
              <a16:creationId xmlns:a16="http://schemas.microsoft.com/office/drawing/2014/main" id="{9272D49A-B921-41B1-BD0D-9D9B3121926E}"/>
            </a:ext>
          </a:extLst>
        </xdr:cNvPr>
        <xdr:cNvSpPr/>
      </xdr:nvSpPr>
      <xdr:spPr>
        <a:xfrm>
          <a:off x="0" y="31798260"/>
          <a:ext cx="1326004" cy="21065"/>
        </a:xfrm>
        <a:prstGeom prst="roundRect">
          <a:avLst/>
        </a:prstGeom>
        <a:solidFill>
          <a:schemeClr val="accent5">
            <a:lumMod val="40000"/>
            <a:lumOff val="60000"/>
          </a:schemeClr>
        </a:solidFill>
        <a:ln>
          <a:solidFill>
            <a:schemeClr val="accent5">
              <a:lumMod val="40000"/>
              <a:lumOff val="6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lt-LT" sz="1200" b="1">
              <a:solidFill>
                <a:srgbClr val="000000"/>
              </a:solidFill>
              <a:latin typeface="Calibri" panose="020F0502020204030204" pitchFamily="34" charset="0"/>
            </a:rPr>
            <a:t>GRĮŽTI</a:t>
          </a:r>
          <a:r>
            <a:rPr lang="lt-LT" sz="1200" b="1" baseline="0">
              <a:solidFill>
                <a:srgbClr val="000000"/>
              </a:solidFill>
              <a:latin typeface="Calibri" panose="020F0502020204030204" pitchFamily="34" charset="0"/>
            </a:rPr>
            <a:t> ATGAL</a:t>
          </a:r>
          <a:endParaRPr lang="en-US" sz="1200" b="1" baseline="0">
            <a:solidFill>
              <a:srgbClr val="000000"/>
            </a:solidFill>
            <a:latin typeface="Calibri" panose="020F0502020204030204" pitchFamily="34" charset="0"/>
          </a:endParaRPr>
        </a:p>
        <a:p>
          <a:pPr algn="ctr"/>
          <a:r>
            <a:rPr lang="lt-LT" sz="1200" b="1" baseline="0">
              <a:solidFill>
                <a:srgbClr val="000000"/>
              </a:solidFill>
              <a:latin typeface="Calibri" panose="020F0502020204030204" pitchFamily="34" charset="0"/>
            </a:rPr>
            <a:t> Į TURINĮ</a:t>
          </a:r>
          <a:endParaRPr lang="lt-LT" sz="1200" b="1">
            <a:solidFill>
              <a:srgbClr val="000000"/>
            </a:solidFill>
            <a:latin typeface="Calibri" panose="020F050202020403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106804</xdr:colOff>
      <xdr:row>2</xdr:row>
      <xdr:rowOff>21065</xdr:rowOff>
    </xdr:to>
    <xdr:sp macro="" textlink="">
      <xdr:nvSpPr>
        <xdr:cNvPr id="2" name="Rectangle: Rounded Corners 3">
          <a:hlinkClick xmlns:r="http://schemas.openxmlformats.org/officeDocument/2006/relationships" r:id="rId1"/>
          <a:extLst>
            <a:ext uri="{FF2B5EF4-FFF2-40B4-BE49-F238E27FC236}">
              <a16:creationId xmlns:a16="http://schemas.microsoft.com/office/drawing/2014/main" id="{00000000-0008-0000-1600-000002000000}"/>
            </a:ext>
          </a:extLst>
        </xdr:cNvPr>
        <xdr:cNvSpPr/>
      </xdr:nvSpPr>
      <xdr:spPr>
        <a:xfrm>
          <a:off x="0" y="0"/>
          <a:ext cx="1326004" cy="402065"/>
        </a:xfrm>
        <a:prstGeom prst="roundRect">
          <a:avLst/>
        </a:prstGeom>
        <a:solidFill>
          <a:schemeClr val="accent5">
            <a:lumMod val="40000"/>
            <a:lumOff val="60000"/>
          </a:schemeClr>
        </a:solidFill>
        <a:ln>
          <a:solidFill>
            <a:schemeClr val="accent5">
              <a:lumMod val="40000"/>
              <a:lumOff val="6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lt-LT" sz="1200" b="1">
              <a:solidFill>
                <a:srgbClr val="000000"/>
              </a:solidFill>
              <a:latin typeface="Calibri" panose="020F0502020204030204" pitchFamily="34" charset="0"/>
            </a:rPr>
            <a:t>GRĮŽTI</a:t>
          </a:r>
          <a:r>
            <a:rPr lang="lt-LT" sz="1200" b="1" baseline="0">
              <a:solidFill>
                <a:srgbClr val="000000"/>
              </a:solidFill>
              <a:latin typeface="Calibri" panose="020F0502020204030204" pitchFamily="34" charset="0"/>
            </a:rPr>
            <a:t> ATGAL</a:t>
          </a:r>
          <a:endParaRPr lang="en-US" sz="1200" b="1" baseline="0">
            <a:solidFill>
              <a:srgbClr val="000000"/>
            </a:solidFill>
            <a:latin typeface="Calibri" panose="020F0502020204030204" pitchFamily="34" charset="0"/>
          </a:endParaRPr>
        </a:p>
        <a:p>
          <a:pPr algn="ctr"/>
          <a:r>
            <a:rPr lang="lt-LT" sz="1200" b="1" baseline="0">
              <a:solidFill>
                <a:srgbClr val="000000"/>
              </a:solidFill>
              <a:latin typeface="Calibri" panose="020F0502020204030204" pitchFamily="34" charset="0"/>
            </a:rPr>
            <a:t> Į TURINĮ</a:t>
          </a:r>
          <a:endParaRPr lang="lt-LT" sz="1200" b="1">
            <a:solidFill>
              <a:srgbClr val="000000"/>
            </a:solidFill>
            <a:latin typeface="Calibri" panose="020F050202020403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716404</xdr:colOff>
      <xdr:row>1</xdr:row>
      <xdr:rowOff>21065</xdr:rowOff>
    </xdr:to>
    <xdr:sp macro="" textlink="">
      <xdr:nvSpPr>
        <xdr:cNvPr id="2" name="Rectangle: Rounded Corners 3">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0" y="0"/>
          <a:ext cx="1326004" cy="402065"/>
        </a:xfrm>
        <a:prstGeom prst="roundRect">
          <a:avLst/>
        </a:prstGeom>
        <a:solidFill>
          <a:schemeClr val="accent5">
            <a:lumMod val="40000"/>
            <a:lumOff val="60000"/>
          </a:schemeClr>
        </a:solidFill>
        <a:ln>
          <a:solidFill>
            <a:schemeClr val="accent5">
              <a:lumMod val="40000"/>
              <a:lumOff val="6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lt-LT" sz="1200" b="1">
              <a:solidFill>
                <a:srgbClr val="000000"/>
              </a:solidFill>
              <a:latin typeface="Calibri" panose="020F0502020204030204" pitchFamily="34" charset="0"/>
            </a:rPr>
            <a:t>GRĮŽTI</a:t>
          </a:r>
          <a:r>
            <a:rPr lang="lt-LT" sz="1200" b="1" baseline="0">
              <a:solidFill>
                <a:srgbClr val="000000"/>
              </a:solidFill>
              <a:latin typeface="Calibri" panose="020F0502020204030204" pitchFamily="34" charset="0"/>
            </a:rPr>
            <a:t> ATGAL</a:t>
          </a:r>
          <a:endParaRPr lang="en-US" sz="1200" b="1" baseline="0">
            <a:solidFill>
              <a:srgbClr val="000000"/>
            </a:solidFill>
            <a:latin typeface="Calibri" panose="020F0502020204030204" pitchFamily="34" charset="0"/>
          </a:endParaRPr>
        </a:p>
        <a:p>
          <a:pPr algn="ctr"/>
          <a:r>
            <a:rPr lang="lt-LT" sz="1200" b="1" baseline="0">
              <a:solidFill>
                <a:srgbClr val="000000"/>
              </a:solidFill>
              <a:latin typeface="Calibri" panose="020F0502020204030204" pitchFamily="34" charset="0"/>
            </a:rPr>
            <a:t> Į TURINĮ</a:t>
          </a:r>
          <a:endParaRPr lang="lt-LT" sz="1200" b="1">
            <a:solidFill>
              <a:srgbClr val="000000"/>
            </a:solidFill>
            <a:latin typeface="Calibri" panose="020F0502020204030204" pitchFamily="34" charset="0"/>
          </a:endParaRPr>
        </a:p>
      </xdr:txBody>
    </xdr:sp>
    <xdr:clientData/>
  </xdr:twoCellAnchor>
  <xdr:twoCellAnchor>
    <xdr:from>
      <xdr:col>0</xdr:col>
      <xdr:colOff>0</xdr:colOff>
      <xdr:row>319</xdr:row>
      <xdr:rowOff>0</xdr:rowOff>
    </xdr:from>
    <xdr:to>
      <xdr:col>1</xdr:col>
      <xdr:colOff>716404</xdr:colOff>
      <xdr:row>320</xdr:row>
      <xdr:rowOff>21065</xdr:rowOff>
    </xdr:to>
    <xdr:sp macro="" textlink="">
      <xdr:nvSpPr>
        <xdr:cNvPr id="3" name="Rectangle: Rounded Corners 3">
          <a:hlinkClick xmlns:r="http://schemas.openxmlformats.org/officeDocument/2006/relationships" r:id="rId1"/>
          <a:extLst>
            <a:ext uri="{FF2B5EF4-FFF2-40B4-BE49-F238E27FC236}">
              <a16:creationId xmlns:a16="http://schemas.microsoft.com/office/drawing/2014/main" id="{9F6A8FF9-1820-4FC4-8B08-82C20972DF66}"/>
            </a:ext>
          </a:extLst>
        </xdr:cNvPr>
        <xdr:cNvSpPr/>
      </xdr:nvSpPr>
      <xdr:spPr>
        <a:xfrm>
          <a:off x="0" y="0"/>
          <a:ext cx="1326004" cy="203945"/>
        </a:xfrm>
        <a:prstGeom prst="roundRect">
          <a:avLst/>
        </a:prstGeom>
        <a:solidFill>
          <a:schemeClr val="accent5">
            <a:lumMod val="40000"/>
            <a:lumOff val="60000"/>
          </a:schemeClr>
        </a:solidFill>
        <a:ln>
          <a:solidFill>
            <a:schemeClr val="accent5">
              <a:lumMod val="40000"/>
              <a:lumOff val="6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lt-LT" sz="1200" b="1">
              <a:solidFill>
                <a:srgbClr val="000000"/>
              </a:solidFill>
              <a:latin typeface="Calibri" panose="020F0502020204030204" pitchFamily="34" charset="0"/>
            </a:rPr>
            <a:t>GRĮŽTI</a:t>
          </a:r>
          <a:r>
            <a:rPr lang="lt-LT" sz="1200" b="1" baseline="0">
              <a:solidFill>
                <a:srgbClr val="000000"/>
              </a:solidFill>
              <a:latin typeface="Calibri" panose="020F0502020204030204" pitchFamily="34" charset="0"/>
            </a:rPr>
            <a:t> ATGAL</a:t>
          </a:r>
          <a:endParaRPr lang="en-US" sz="1200" b="1" baseline="0">
            <a:solidFill>
              <a:srgbClr val="000000"/>
            </a:solidFill>
            <a:latin typeface="Calibri" panose="020F0502020204030204" pitchFamily="34" charset="0"/>
          </a:endParaRPr>
        </a:p>
        <a:p>
          <a:pPr algn="ctr"/>
          <a:r>
            <a:rPr lang="lt-LT" sz="1200" b="1" baseline="0">
              <a:solidFill>
                <a:srgbClr val="000000"/>
              </a:solidFill>
              <a:latin typeface="Calibri" panose="020F0502020204030204" pitchFamily="34" charset="0"/>
            </a:rPr>
            <a:t> Į TURINĮ</a:t>
          </a:r>
          <a:endParaRPr lang="lt-LT" sz="1200" b="1">
            <a:solidFill>
              <a:srgbClr val="000000"/>
            </a:solidFill>
            <a:latin typeface="Calibri" panose="020F0502020204030204" pitchFamily="34" charset="0"/>
          </a:endParaRPr>
        </a:p>
      </xdr:txBody>
    </xdr:sp>
    <xdr:clientData/>
  </xdr:twoCellAnchor>
  <xdr:twoCellAnchor>
    <xdr:from>
      <xdr:col>0</xdr:col>
      <xdr:colOff>0</xdr:colOff>
      <xdr:row>639</xdr:row>
      <xdr:rowOff>0</xdr:rowOff>
    </xdr:from>
    <xdr:to>
      <xdr:col>1</xdr:col>
      <xdr:colOff>716404</xdr:colOff>
      <xdr:row>640</xdr:row>
      <xdr:rowOff>21065</xdr:rowOff>
    </xdr:to>
    <xdr:sp macro="" textlink="">
      <xdr:nvSpPr>
        <xdr:cNvPr id="4" name="Rectangle: Rounded Corners 3">
          <a:hlinkClick xmlns:r="http://schemas.openxmlformats.org/officeDocument/2006/relationships" r:id="rId1"/>
          <a:extLst>
            <a:ext uri="{FF2B5EF4-FFF2-40B4-BE49-F238E27FC236}">
              <a16:creationId xmlns:a16="http://schemas.microsoft.com/office/drawing/2014/main" id="{78742DE1-4B69-45E8-947D-753A2269EB80}"/>
            </a:ext>
          </a:extLst>
        </xdr:cNvPr>
        <xdr:cNvSpPr/>
      </xdr:nvSpPr>
      <xdr:spPr>
        <a:xfrm>
          <a:off x="0" y="59047380"/>
          <a:ext cx="1326004" cy="203945"/>
        </a:xfrm>
        <a:prstGeom prst="roundRect">
          <a:avLst/>
        </a:prstGeom>
        <a:solidFill>
          <a:schemeClr val="accent5">
            <a:lumMod val="40000"/>
            <a:lumOff val="60000"/>
          </a:schemeClr>
        </a:solidFill>
        <a:ln>
          <a:solidFill>
            <a:schemeClr val="accent5">
              <a:lumMod val="40000"/>
              <a:lumOff val="6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lt-LT" sz="1200" b="1">
              <a:solidFill>
                <a:srgbClr val="000000"/>
              </a:solidFill>
              <a:latin typeface="Calibri" panose="020F0502020204030204" pitchFamily="34" charset="0"/>
            </a:rPr>
            <a:t>GRĮŽTI</a:t>
          </a:r>
          <a:r>
            <a:rPr lang="lt-LT" sz="1200" b="1" baseline="0">
              <a:solidFill>
                <a:srgbClr val="000000"/>
              </a:solidFill>
              <a:latin typeface="Calibri" panose="020F0502020204030204" pitchFamily="34" charset="0"/>
            </a:rPr>
            <a:t> ATGAL</a:t>
          </a:r>
          <a:endParaRPr lang="en-US" sz="1200" b="1" baseline="0">
            <a:solidFill>
              <a:srgbClr val="000000"/>
            </a:solidFill>
            <a:latin typeface="Calibri" panose="020F0502020204030204" pitchFamily="34" charset="0"/>
          </a:endParaRPr>
        </a:p>
        <a:p>
          <a:pPr algn="ctr"/>
          <a:r>
            <a:rPr lang="lt-LT" sz="1200" b="1" baseline="0">
              <a:solidFill>
                <a:srgbClr val="000000"/>
              </a:solidFill>
              <a:latin typeface="Calibri" panose="020F0502020204030204" pitchFamily="34" charset="0"/>
            </a:rPr>
            <a:t> Į TURINĮ</a:t>
          </a:r>
          <a:endParaRPr lang="lt-LT" sz="1200" b="1">
            <a:solidFill>
              <a:srgbClr val="000000"/>
            </a:solidFill>
            <a:latin typeface="Calibri" panose="020F050202020403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106804</xdr:colOff>
      <xdr:row>2</xdr:row>
      <xdr:rowOff>21065</xdr:rowOff>
    </xdr:to>
    <xdr:sp macro="" textlink="">
      <xdr:nvSpPr>
        <xdr:cNvPr id="2" name="Rectangle: Rounded Corners 3">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0" y="0"/>
          <a:ext cx="1326004" cy="402065"/>
        </a:xfrm>
        <a:prstGeom prst="roundRect">
          <a:avLst/>
        </a:prstGeom>
        <a:solidFill>
          <a:schemeClr val="accent5">
            <a:lumMod val="40000"/>
            <a:lumOff val="60000"/>
          </a:schemeClr>
        </a:solidFill>
        <a:ln>
          <a:solidFill>
            <a:schemeClr val="accent5">
              <a:lumMod val="40000"/>
              <a:lumOff val="6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lt-LT" sz="1200" b="1">
              <a:solidFill>
                <a:srgbClr val="000000"/>
              </a:solidFill>
              <a:latin typeface="Calibri" panose="020F0502020204030204" pitchFamily="34" charset="0"/>
            </a:rPr>
            <a:t>GRĮŽTI</a:t>
          </a:r>
          <a:r>
            <a:rPr lang="lt-LT" sz="1200" b="1" baseline="0">
              <a:solidFill>
                <a:srgbClr val="000000"/>
              </a:solidFill>
              <a:latin typeface="Calibri" panose="020F0502020204030204" pitchFamily="34" charset="0"/>
            </a:rPr>
            <a:t> ATGAL</a:t>
          </a:r>
          <a:endParaRPr lang="en-US" sz="1200" b="1" baseline="0">
            <a:solidFill>
              <a:srgbClr val="000000"/>
            </a:solidFill>
            <a:latin typeface="Calibri" panose="020F0502020204030204" pitchFamily="34" charset="0"/>
          </a:endParaRPr>
        </a:p>
        <a:p>
          <a:pPr algn="ctr"/>
          <a:r>
            <a:rPr lang="lt-LT" sz="1200" b="1" baseline="0">
              <a:solidFill>
                <a:srgbClr val="000000"/>
              </a:solidFill>
              <a:latin typeface="Calibri" panose="020F0502020204030204" pitchFamily="34" charset="0"/>
            </a:rPr>
            <a:t> Į TURINĮ</a:t>
          </a:r>
          <a:endParaRPr lang="lt-LT" sz="1200" b="1">
            <a:solidFill>
              <a:srgbClr val="000000"/>
            </a:solidFill>
            <a:latin typeface="Calibri" panose="020F050202020403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592579</xdr:colOff>
      <xdr:row>1</xdr:row>
      <xdr:rowOff>21065</xdr:rowOff>
    </xdr:to>
    <xdr:sp macro="" textlink="">
      <xdr:nvSpPr>
        <xdr:cNvPr id="2" name="Rectangle: Rounded Corners 3">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0" y="0"/>
          <a:ext cx="1326004" cy="402065"/>
        </a:xfrm>
        <a:prstGeom prst="roundRect">
          <a:avLst/>
        </a:prstGeom>
        <a:solidFill>
          <a:schemeClr val="accent5">
            <a:lumMod val="40000"/>
            <a:lumOff val="60000"/>
          </a:schemeClr>
        </a:solidFill>
        <a:ln>
          <a:solidFill>
            <a:schemeClr val="accent5">
              <a:lumMod val="40000"/>
              <a:lumOff val="6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lt-LT" sz="1200" b="1">
              <a:solidFill>
                <a:srgbClr val="000000"/>
              </a:solidFill>
              <a:latin typeface="Calibri" panose="020F0502020204030204" pitchFamily="34" charset="0"/>
            </a:rPr>
            <a:t>GRĮŽTI</a:t>
          </a:r>
          <a:r>
            <a:rPr lang="lt-LT" sz="1200" b="1" baseline="0">
              <a:solidFill>
                <a:srgbClr val="000000"/>
              </a:solidFill>
              <a:latin typeface="Calibri" panose="020F0502020204030204" pitchFamily="34" charset="0"/>
            </a:rPr>
            <a:t> ATGAL</a:t>
          </a:r>
          <a:endParaRPr lang="en-US" sz="1200" b="1" baseline="0">
            <a:solidFill>
              <a:srgbClr val="000000"/>
            </a:solidFill>
            <a:latin typeface="Calibri" panose="020F0502020204030204" pitchFamily="34" charset="0"/>
          </a:endParaRPr>
        </a:p>
        <a:p>
          <a:pPr algn="ctr"/>
          <a:r>
            <a:rPr lang="lt-LT" sz="1200" b="1" baseline="0">
              <a:solidFill>
                <a:srgbClr val="000000"/>
              </a:solidFill>
              <a:latin typeface="Calibri" panose="020F0502020204030204" pitchFamily="34" charset="0"/>
            </a:rPr>
            <a:t> Į TURINĮ</a:t>
          </a:r>
          <a:endParaRPr lang="lt-LT" sz="1200" b="1">
            <a:solidFill>
              <a:srgbClr val="000000"/>
            </a:solidFill>
            <a:latin typeface="Calibri" panose="020F0502020204030204" pitchFamily="34" charset="0"/>
          </a:endParaRPr>
        </a:p>
      </xdr:txBody>
    </xdr:sp>
    <xdr:clientData/>
  </xdr:twoCellAnchor>
  <xdr:twoCellAnchor>
    <xdr:from>
      <xdr:col>0</xdr:col>
      <xdr:colOff>0</xdr:colOff>
      <xdr:row>300</xdr:row>
      <xdr:rowOff>0</xdr:rowOff>
    </xdr:from>
    <xdr:to>
      <xdr:col>1</xdr:col>
      <xdr:colOff>592579</xdr:colOff>
      <xdr:row>300</xdr:row>
      <xdr:rowOff>0</xdr:rowOff>
    </xdr:to>
    <xdr:sp macro="" textlink="">
      <xdr:nvSpPr>
        <xdr:cNvPr id="3" name="Rectangle: Rounded Corners 3">
          <a:hlinkClick xmlns:r="http://schemas.openxmlformats.org/officeDocument/2006/relationships" r:id="rId1"/>
          <a:extLst>
            <a:ext uri="{FF2B5EF4-FFF2-40B4-BE49-F238E27FC236}">
              <a16:creationId xmlns:a16="http://schemas.microsoft.com/office/drawing/2014/main" id="{00000000-0008-0000-1900-000003000000}"/>
            </a:ext>
          </a:extLst>
        </xdr:cNvPr>
        <xdr:cNvSpPr/>
      </xdr:nvSpPr>
      <xdr:spPr>
        <a:xfrm>
          <a:off x="0" y="0"/>
          <a:ext cx="1326004" cy="402065"/>
        </a:xfrm>
        <a:prstGeom prst="roundRect">
          <a:avLst/>
        </a:prstGeom>
        <a:solidFill>
          <a:schemeClr val="accent5">
            <a:lumMod val="40000"/>
            <a:lumOff val="60000"/>
          </a:schemeClr>
        </a:solidFill>
        <a:ln>
          <a:solidFill>
            <a:schemeClr val="accent5">
              <a:lumMod val="40000"/>
              <a:lumOff val="6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lt-LT" sz="1200" b="1">
              <a:solidFill>
                <a:srgbClr val="000000"/>
              </a:solidFill>
              <a:latin typeface="Calibri" panose="020F0502020204030204" pitchFamily="34" charset="0"/>
            </a:rPr>
            <a:t>GRĮŽTI</a:t>
          </a:r>
          <a:r>
            <a:rPr lang="lt-LT" sz="1200" b="1" baseline="0">
              <a:solidFill>
                <a:srgbClr val="000000"/>
              </a:solidFill>
              <a:latin typeface="Calibri" panose="020F0502020204030204" pitchFamily="34" charset="0"/>
            </a:rPr>
            <a:t> ATGAL</a:t>
          </a:r>
          <a:endParaRPr lang="en-US" sz="1200" b="1" baseline="0">
            <a:solidFill>
              <a:srgbClr val="000000"/>
            </a:solidFill>
            <a:latin typeface="Calibri" panose="020F0502020204030204" pitchFamily="34" charset="0"/>
          </a:endParaRPr>
        </a:p>
        <a:p>
          <a:pPr algn="ctr"/>
          <a:r>
            <a:rPr lang="lt-LT" sz="1200" b="1" baseline="0">
              <a:solidFill>
                <a:srgbClr val="000000"/>
              </a:solidFill>
              <a:latin typeface="Calibri" panose="020F0502020204030204" pitchFamily="34" charset="0"/>
            </a:rPr>
            <a:t> Į TURINĮ</a:t>
          </a:r>
          <a:endParaRPr lang="lt-LT" sz="1200" b="1">
            <a:solidFill>
              <a:srgbClr val="000000"/>
            </a:solidFill>
            <a:latin typeface="Calibri" panose="020F0502020204030204" pitchFamily="34" charset="0"/>
          </a:endParaRPr>
        </a:p>
      </xdr:txBody>
    </xdr:sp>
    <xdr:clientData/>
  </xdr:twoCellAnchor>
  <xdr:twoCellAnchor>
    <xdr:from>
      <xdr:col>0</xdr:col>
      <xdr:colOff>0</xdr:colOff>
      <xdr:row>302</xdr:row>
      <xdr:rowOff>0</xdr:rowOff>
    </xdr:from>
    <xdr:to>
      <xdr:col>1</xdr:col>
      <xdr:colOff>592579</xdr:colOff>
      <xdr:row>303</xdr:row>
      <xdr:rowOff>21065</xdr:rowOff>
    </xdr:to>
    <xdr:sp macro="" textlink="">
      <xdr:nvSpPr>
        <xdr:cNvPr id="4" name="Rectangle: Rounded Corners 3">
          <a:hlinkClick xmlns:r="http://schemas.openxmlformats.org/officeDocument/2006/relationships" r:id="rId1"/>
          <a:extLst>
            <a:ext uri="{FF2B5EF4-FFF2-40B4-BE49-F238E27FC236}">
              <a16:creationId xmlns:a16="http://schemas.microsoft.com/office/drawing/2014/main" id="{32DD9BF1-97A0-4A87-A6A6-8DD58977B88C}"/>
            </a:ext>
          </a:extLst>
        </xdr:cNvPr>
        <xdr:cNvSpPr/>
      </xdr:nvSpPr>
      <xdr:spPr>
        <a:xfrm>
          <a:off x="0" y="0"/>
          <a:ext cx="1346959" cy="203945"/>
        </a:xfrm>
        <a:prstGeom prst="roundRect">
          <a:avLst/>
        </a:prstGeom>
        <a:solidFill>
          <a:schemeClr val="accent5">
            <a:lumMod val="40000"/>
            <a:lumOff val="60000"/>
          </a:schemeClr>
        </a:solidFill>
        <a:ln>
          <a:solidFill>
            <a:schemeClr val="accent5">
              <a:lumMod val="40000"/>
              <a:lumOff val="6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lt-LT" sz="1200" b="1">
              <a:solidFill>
                <a:srgbClr val="000000"/>
              </a:solidFill>
              <a:latin typeface="Calibri" panose="020F0502020204030204" pitchFamily="34" charset="0"/>
            </a:rPr>
            <a:t>GRĮŽTI</a:t>
          </a:r>
          <a:r>
            <a:rPr lang="lt-LT" sz="1200" b="1" baseline="0">
              <a:solidFill>
                <a:srgbClr val="000000"/>
              </a:solidFill>
              <a:latin typeface="Calibri" panose="020F0502020204030204" pitchFamily="34" charset="0"/>
            </a:rPr>
            <a:t> ATGAL</a:t>
          </a:r>
          <a:endParaRPr lang="en-US" sz="1200" b="1" baseline="0">
            <a:solidFill>
              <a:srgbClr val="000000"/>
            </a:solidFill>
            <a:latin typeface="Calibri" panose="020F0502020204030204" pitchFamily="34" charset="0"/>
          </a:endParaRPr>
        </a:p>
        <a:p>
          <a:pPr algn="ctr"/>
          <a:r>
            <a:rPr lang="lt-LT" sz="1200" b="1" baseline="0">
              <a:solidFill>
                <a:srgbClr val="000000"/>
              </a:solidFill>
              <a:latin typeface="Calibri" panose="020F0502020204030204" pitchFamily="34" charset="0"/>
            </a:rPr>
            <a:t> Į TURINĮ</a:t>
          </a:r>
          <a:endParaRPr lang="lt-LT" sz="1200" b="1">
            <a:solidFill>
              <a:srgbClr val="000000"/>
            </a:solidFill>
            <a:latin typeface="Calibri" panose="020F0502020204030204" pitchFamily="34" charset="0"/>
          </a:endParaRPr>
        </a:p>
      </xdr:txBody>
    </xdr:sp>
    <xdr:clientData/>
  </xdr:twoCellAnchor>
  <xdr:twoCellAnchor>
    <xdr:from>
      <xdr:col>0</xdr:col>
      <xdr:colOff>0</xdr:colOff>
      <xdr:row>602</xdr:row>
      <xdr:rowOff>0</xdr:rowOff>
    </xdr:from>
    <xdr:to>
      <xdr:col>1</xdr:col>
      <xdr:colOff>592579</xdr:colOff>
      <xdr:row>603</xdr:row>
      <xdr:rowOff>21065</xdr:rowOff>
    </xdr:to>
    <xdr:sp macro="" textlink="">
      <xdr:nvSpPr>
        <xdr:cNvPr id="5" name="Rectangle: Rounded Corners 4">
          <a:hlinkClick xmlns:r="http://schemas.openxmlformats.org/officeDocument/2006/relationships" r:id="rId1"/>
          <a:extLst>
            <a:ext uri="{FF2B5EF4-FFF2-40B4-BE49-F238E27FC236}">
              <a16:creationId xmlns:a16="http://schemas.microsoft.com/office/drawing/2014/main" id="{3E0FE8B5-3119-42E3-897B-29799190145C}"/>
            </a:ext>
          </a:extLst>
        </xdr:cNvPr>
        <xdr:cNvSpPr/>
      </xdr:nvSpPr>
      <xdr:spPr>
        <a:xfrm>
          <a:off x="0" y="55923180"/>
          <a:ext cx="1346959" cy="203945"/>
        </a:xfrm>
        <a:prstGeom prst="roundRect">
          <a:avLst/>
        </a:prstGeom>
        <a:solidFill>
          <a:schemeClr val="accent5">
            <a:lumMod val="40000"/>
            <a:lumOff val="60000"/>
          </a:schemeClr>
        </a:solidFill>
        <a:ln>
          <a:solidFill>
            <a:schemeClr val="accent5">
              <a:lumMod val="40000"/>
              <a:lumOff val="6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lt-LT" sz="1200" b="1">
              <a:solidFill>
                <a:srgbClr val="000000"/>
              </a:solidFill>
              <a:latin typeface="Calibri" panose="020F0502020204030204" pitchFamily="34" charset="0"/>
            </a:rPr>
            <a:t>GRĮŽTI</a:t>
          </a:r>
          <a:r>
            <a:rPr lang="lt-LT" sz="1200" b="1" baseline="0">
              <a:solidFill>
                <a:srgbClr val="000000"/>
              </a:solidFill>
              <a:latin typeface="Calibri" panose="020F0502020204030204" pitchFamily="34" charset="0"/>
            </a:rPr>
            <a:t> ATGAL</a:t>
          </a:r>
          <a:endParaRPr lang="en-US" sz="1200" b="1" baseline="0">
            <a:solidFill>
              <a:srgbClr val="000000"/>
            </a:solidFill>
            <a:latin typeface="Calibri" panose="020F0502020204030204" pitchFamily="34" charset="0"/>
          </a:endParaRPr>
        </a:p>
        <a:p>
          <a:pPr algn="ctr"/>
          <a:r>
            <a:rPr lang="lt-LT" sz="1200" b="1" baseline="0">
              <a:solidFill>
                <a:srgbClr val="000000"/>
              </a:solidFill>
              <a:latin typeface="Calibri" panose="020F0502020204030204" pitchFamily="34" charset="0"/>
            </a:rPr>
            <a:t> Į TURINĮ</a:t>
          </a:r>
          <a:endParaRPr lang="lt-LT" sz="1200" b="1">
            <a:solidFill>
              <a:srgbClr val="000000"/>
            </a:solidFill>
            <a:latin typeface="Calibri" panose="020F0502020204030204" pitchFamily="34" charset="0"/>
          </a:endParaRPr>
        </a:p>
      </xdr:txBody>
    </xdr:sp>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D46"/>
  <sheetViews>
    <sheetView topLeftCell="A13" workbookViewId="0">
      <selection activeCell="B13" sqref="B13"/>
    </sheetView>
  </sheetViews>
  <sheetFormatPr defaultRowHeight="15"/>
  <cols>
    <col min="2" max="2" width="51.140625" customWidth="1"/>
  </cols>
  <sheetData>
    <row r="2" spans="1:4" ht="51" customHeight="1">
      <c r="A2" s="549"/>
      <c r="B2" s="549"/>
      <c r="C2" s="549"/>
      <c r="D2" s="549"/>
    </row>
    <row r="6" spans="1:4" s="549" customFormat="1"/>
    <row r="7" spans="1:4" ht="18.75">
      <c r="A7" s="549"/>
      <c r="B7" s="489" t="s">
        <v>0</v>
      </c>
      <c r="C7" s="549"/>
      <c r="D7" s="549"/>
    </row>
    <row r="8" spans="1:4" ht="46.5">
      <c r="A8" s="549"/>
      <c r="B8" s="490" t="s">
        <v>1</v>
      </c>
      <c r="C8" s="549"/>
      <c r="D8" s="549"/>
    </row>
    <row r="9" spans="1:4">
      <c r="A9" s="549"/>
      <c r="B9" s="870" t="s">
        <v>2</v>
      </c>
      <c r="C9" s="549"/>
      <c r="D9" s="549"/>
    </row>
    <row r="10" spans="1:4" ht="6.95" customHeight="1">
      <c r="A10" s="549"/>
      <c r="B10" s="549"/>
      <c r="C10" s="549"/>
      <c r="D10" s="549"/>
    </row>
    <row r="11" spans="1:4">
      <c r="A11" s="549"/>
      <c r="B11" s="904" t="s">
        <v>3</v>
      </c>
      <c r="C11" s="549"/>
      <c r="D11" s="549"/>
    </row>
    <row r="12" spans="1:4">
      <c r="A12" s="549"/>
      <c r="B12" s="904" t="s">
        <v>4</v>
      </c>
      <c r="C12" s="549"/>
      <c r="D12" s="549"/>
    </row>
    <row r="13" spans="1:4">
      <c r="A13" s="549"/>
      <c r="B13" s="904" t="s">
        <v>5</v>
      </c>
      <c r="C13" s="549"/>
      <c r="D13" s="549"/>
    </row>
    <row r="14" spans="1:4" ht="21" customHeight="1">
      <c r="A14" s="549"/>
      <c r="B14" s="905" t="s">
        <v>6</v>
      </c>
      <c r="C14" s="549"/>
      <c r="D14" s="549"/>
    </row>
    <row r="15" spans="1:4">
      <c r="A15" s="549"/>
      <c r="B15" s="904" t="s">
        <v>7</v>
      </c>
      <c r="C15" s="549"/>
      <c r="D15" s="549"/>
    </row>
    <row r="16" spans="1:4">
      <c r="A16" s="549"/>
      <c r="B16" s="904" t="s">
        <v>8</v>
      </c>
      <c r="C16" s="549"/>
      <c r="D16" s="549"/>
    </row>
    <row r="17" spans="1:4" ht="21" customHeight="1">
      <c r="A17" s="549"/>
      <c r="B17" s="906" t="s">
        <v>9</v>
      </c>
      <c r="C17" s="549"/>
      <c r="D17" s="549"/>
    </row>
    <row r="18" spans="1:4">
      <c r="A18" s="549"/>
      <c r="B18" s="904" t="s">
        <v>10</v>
      </c>
      <c r="C18" s="549"/>
      <c r="D18" s="549"/>
    </row>
    <row r="19" spans="1:4">
      <c r="A19" s="549"/>
      <c r="B19" s="904" t="s">
        <v>11</v>
      </c>
      <c r="C19" s="549"/>
      <c r="D19" s="549"/>
    </row>
    <row r="20" spans="1:4">
      <c r="A20" s="549"/>
      <c r="B20" s="904" t="s">
        <v>12</v>
      </c>
      <c r="C20" s="549"/>
      <c r="D20" s="549"/>
    </row>
    <row r="21" spans="1:4">
      <c r="A21" s="549"/>
      <c r="B21" s="904" t="s">
        <v>13</v>
      </c>
      <c r="C21" s="549"/>
      <c r="D21" s="549"/>
    </row>
    <row r="22" spans="1:4">
      <c r="A22" s="549"/>
      <c r="B22" s="904" t="s">
        <v>14</v>
      </c>
      <c r="C22" s="549"/>
      <c r="D22" s="549"/>
    </row>
    <row r="23" spans="1:4">
      <c r="A23" s="549"/>
      <c r="B23" s="904" t="s">
        <v>15</v>
      </c>
      <c r="C23" s="549"/>
      <c r="D23" s="549"/>
    </row>
    <row r="24" spans="1:4">
      <c r="A24" s="549"/>
      <c r="B24" s="904" t="s">
        <v>16</v>
      </c>
      <c r="C24" s="549"/>
      <c r="D24" s="549"/>
    </row>
    <row r="25" spans="1:4">
      <c r="A25" s="549"/>
      <c r="B25" s="904" t="s">
        <v>17</v>
      </c>
      <c r="C25" s="549"/>
      <c r="D25" s="549"/>
    </row>
    <row r="26" spans="1:4">
      <c r="A26" s="549"/>
      <c r="B26" s="904" t="s">
        <v>18</v>
      </c>
      <c r="C26" s="549"/>
      <c r="D26" s="549"/>
    </row>
    <row r="27" spans="1:4">
      <c r="A27" s="549"/>
      <c r="B27" s="904" t="s">
        <v>19</v>
      </c>
      <c r="C27" s="549"/>
      <c r="D27" s="549"/>
    </row>
    <row r="28" spans="1:4">
      <c r="A28" s="549"/>
      <c r="B28" s="549"/>
      <c r="C28" s="549"/>
      <c r="D28" s="549"/>
    </row>
    <row r="29" spans="1:4">
      <c r="A29" s="549"/>
      <c r="B29" s="549"/>
      <c r="C29" s="549"/>
      <c r="D29" s="549"/>
    </row>
    <row r="30" spans="1:4">
      <c r="A30" s="549"/>
      <c r="B30" s="549"/>
      <c r="C30" s="549"/>
      <c r="D30" s="549"/>
    </row>
    <row r="31" spans="1:4">
      <c r="A31" s="549"/>
      <c r="B31" s="549"/>
      <c r="C31" s="549"/>
      <c r="D31" s="549"/>
    </row>
    <row r="32" spans="1:4">
      <c r="A32" s="549"/>
      <c r="B32" s="549"/>
      <c r="C32" s="549"/>
      <c r="D32" s="549"/>
    </row>
    <row r="33" spans="1:4">
      <c r="A33" s="549"/>
      <c r="B33" s="549"/>
      <c r="C33" s="549"/>
      <c r="D33" s="549"/>
    </row>
    <row r="34" spans="1:4">
      <c r="A34" s="549"/>
      <c r="B34" s="549"/>
      <c r="C34" s="549"/>
      <c r="D34" s="549"/>
    </row>
    <row r="35" spans="1:4">
      <c r="A35" s="549"/>
      <c r="B35" s="549"/>
      <c r="C35" s="549"/>
      <c r="D35" s="549"/>
    </row>
    <row r="36" spans="1:4">
      <c r="A36" s="549"/>
      <c r="B36" s="549"/>
      <c r="C36" s="549"/>
      <c r="D36" s="549"/>
    </row>
    <row r="37" spans="1:4">
      <c r="A37" s="549"/>
      <c r="B37" s="549"/>
      <c r="C37" s="549"/>
      <c r="D37" s="549"/>
    </row>
    <row r="38" spans="1:4">
      <c r="A38" s="549"/>
      <c r="B38" s="549"/>
      <c r="C38" s="549"/>
      <c r="D38" s="549"/>
    </row>
    <row r="39" spans="1:4">
      <c r="A39" s="549"/>
      <c r="B39" s="549"/>
      <c r="C39" s="549"/>
      <c r="D39" s="549"/>
    </row>
    <row r="40" spans="1:4">
      <c r="A40" s="549"/>
      <c r="B40" s="549"/>
      <c r="C40" s="549"/>
      <c r="D40" s="549"/>
    </row>
    <row r="41" spans="1:4">
      <c r="A41" s="549"/>
      <c r="B41" s="549"/>
      <c r="C41" s="549"/>
      <c r="D41" s="549"/>
    </row>
    <row r="42" spans="1:4">
      <c r="A42" s="549"/>
      <c r="B42" s="549"/>
      <c r="C42" s="549"/>
      <c r="D42" s="549"/>
    </row>
    <row r="43" spans="1:4">
      <c r="A43" s="549"/>
      <c r="B43" s="549"/>
      <c r="C43" s="549"/>
      <c r="D43" s="549"/>
    </row>
    <row r="44" spans="1:4">
      <c r="A44" s="549"/>
      <c r="B44" s="549"/>
      <c r="C44" s="549"/>
      <c r="D44" s="549"/>
    </row>
    <row r="45" spans="1:4">
      <c r="A45" s="549"/>
      <c r="B45" s="549"/>
      <c r="C45" s="549"/>
      <c r="D45" s="549"/>
    </row>
    <row r="46" spans="1:4">
      <c r="A46" s="549"/>
      <c r="B46" s="549"/>
      <c r="C46" s="549"/>
      <c r="D46" s="549"/>
    </row>
  </sheetData>
  <sheetProtection formatCells="0" formatColumns="0" formatRows="0" insertColumns="0" insertRows="0" insertHyperlinks="0" deleteColumns="0" deleteRows="0" sort="0" autoFilter="0" pivotTables="0"/>
  <hyperlinks>
    <hyperlink ref="B11" location="Žemėlapis!A1" display="Maršrutų žemėlapis" xr:uid="{00000000-0004-0000-0000-000000000000}"/>
    <hyperlink ref="B12" location="Paaiškinimai!A1" display="Trumpinių paaiškinimai" xr:uid="{00000000-0004-0000-0000-000003000000}"/>
    <hyperlink ref="B13" location="'Laiko palyginimo lentele'!A1" display="Laiko palyginimo lentelė" xr:uid="{00000000-0004-0000-0000-000004000000}"/>
    <hyperlink ref="B15" location="'Vln-Siaul-KLP'!A1" display="Vilnius–Šiauliai–Klaipėda" xr:uid="{00000000-0004-0000-0000-000013000000}"/>
    <hyperlink ref="B16" location="'Vln-Siaul-KLP'!A73" display="Klaipėda–Šiauliai–Vilnius" xr:uid="{00000000-0004-0000-0000-000014000000}"/>
    <hyperlink ref="B18" location="'Kaliningradas-Maskva'!A1" display="Kaliningrad–Vilnius–Moskva–Kaliningrad" xr:uid="{00000000-0004-0000-0000-00001C000000}"/>
    <hyperlink ref="B19" location="'Kaliningradas-Maskva'!A83" display="Moskva-Vilnius-Kaliningrad" xr:uid="{00000000-0004-0000-0000-00001D000000}"/>
    <hyperlink ref="B20" location="'Kalining-Adleris'!A1" display="Kaliningrad–Adler–Kaliningrad" xr:uid="{00000000-0004-0000-0000-00001E000000}"/>
    <hyperlink ref="B21" location="'Kalining-Adleris'!A161" display="Adler-Kaliningrad" xr:uid="{00000000-0004-0000-0000-00001F000000}"/>
    <hyperlink ref="B22" location="'Kaliningrad-Čeliabinskas'!A1" display="Kaliningrad–Čeliabinsk" xr:uid="{00000000-0004-0000-0000-000020000000}"/>
    <hyperlink ref="B23" location="'Kaliningrad-Čeliabinskas'!A151" display="Čeliabinsk-Kaliningrad" xr:uid="{00000000-0004-0000-0000-000021000000}"/>
    <hyperlink ref="B24" location="'Kaliningrad-S.Peterburg'!A1" display="Kaliningrad–Sankt Peterburg" xr:uid="{00000000-0004-0000-0000-000022000000}"/>
    <hyperlink ref="B25" location="'Kaliningrad-S.Peterburg'!A96" display="Sankt Peterburg–Kaliningrad" xr:uid="{00000000-0004-0000-0000-000023000000}"/>
    <hyperlink ref="B26" location="'Kijevas-Ryga'!A1" display="Kiev–Minsk–Vilnius–Riga" xr:uid="{00000000-0004-0000-0000-000024000000}"/>
    <hyperlink ref="B27" location="'Kijevas-Ryga'!A81" display="Riga-Vilnius-Minsk-Kiev" xr:uid="{00000000-0004-0000-0000-000025000000}"/>
  </hyperlinks>
  <pageMargins left="0.7" right="0.7" top="0.75" bottom="0.75" header="0.3" footer="0.3"/>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B1:I30"/>
  <sheetViews>
    <sheetView workbookViewId="0">
      <selection activeCell="B11" sqref="B11:H12"/>
    </sheetView>
  </sheetViews>
  <sheetFormatPr defaultRowHeight="15"/>
  <cols>
    <col min="5" max="5" width="29.28515625" bestFit="1" customWidth="1"/>
    <col min="7" max="7" width="23.28515625" bestFit="1" customWidth="1"/>
    <col min="8" max="8" width="13.42578125" bestFit="1" customWidth="1"/>
  </cols>
  <sheetData>
    <row r="1" spans="2:9" s="549" customFormat="1"/>
    <row r="3" spans="2:9" ht="23.25">
      <c r="B3" s="549"/>
      <c r="C3" s="339" t="s">
        <v>902</v>
      </c>
      <c r="D3" s="339"/>
      <c r="E3" s="339"/>
      <c r="F3" s="409"/>
      <c r="G3" s="549"/>
      <c r="H3" s="549"/>
      <c r="I3" s="549"/>
    </row>
    <row r="5" spans="2:9">
      <c r="B5" s="442" t="s">
        <v>903</v>
      </c>
      <c r="C5" s="442"/>
      <c r="D5" s="442"/>
      <c r="E5" s="442"/>
      <c r="F5" s="419"/>
      <c r="G5" s="419"/>
      <c r="H5" s="419"/>
      <c r="I5" s="419"/>
    </row>
    <row r="6" spans="2:9" ht="15.75">
      <c r="B6" s="321" t="s">
        <v>904</v>
      </c>
      <c r="C6" s="321"/>
      <c r="D6" s="321"/>
      <c r="E6" s="321"/>
      <c r="F6" s="321"/>
      <c r="G6" s="321"/>
      <c r="H6" s="321"/>
      <c r="I6" s="419"/>
    </row>
    <row r="7" spans="2:9" ht="15.75">
      <c r="B7" s="321" t="s">
        <v>905</v>
      </c>
      <c r="C7" s="321"/>
      <c r="D7" s="321"/>
      <c r="E7" s="321"/>
      <c r="F7" s="321"/>
      <c r="G7" s="321"/>
      <c r="H7" s="321"/>
      <c r="I7" s="419"/>
    </row>
    <row r="8" spans="2:9" ht="15.75">
      <c r="B8" s="321" t="s">
        <v>906</v>
      </c>
      <c r="C8" s="321"/>
      <c r="D8" s="321"/>
      <c r="E8" s="321"/>
      <c r="F8" s="321"/>
      <c r="G8" s="321"/>
      <c r="H8" s="321"/>
      <c r="I8" s="419"/>
    </row>
    <row r="9" spans="2:9">
      <c r="B9" s="442" t="s">
        <v>417</v>
      </c>
      <c r="C9" s="442"/>
      <c r="D9" s="419" t="s">
        <v>907</v>
      </c>
      <c r="E9" s="419"/>
      <c r="F9" s="419"/>
      <c r="G9" s="419"/>
      <c r="H9" s="419"/>
      <c r="I9" s="419"/>
    </row>
    <row r="11" spans="2:9">
      <c r="B11" s="953" t="s">
        <v>419</v>
      </c>
      <c r="C11" s="953"/>
      <c r="D11" s="953"/>
      <c r="E11" s="954" t="s">
        <v>420</v>
      </c>
      <c r="F11" s="953" t="s">
        <v>421</v>
      </c>
      <c r="G11" s="953"/>
      <c r="H11" s="953" t="s">
        <v>422</v>
      </c>
      <c r="I11" s="549"/>
    </row>
    <row r="12" spans="2:9">
      <c r="B12" s="652" t="s">
        <v>423</v>
      </c>
      <c r="C12" s="652" t="s">
        <v>424</v>
      </c>
      <c r="D12" s="652" t="s">
        <v>39</v>
      </c>
      <c r="E12" s="955"/>
      <c r="F12" s="953"/>
      <c r="G12" s="953"/>
      <c r="H12" s="953"/>
      <c r="I12" s="549"/>
    </row>
    <row r="13" spans="2:9">
      <c r="B13" s="893">
        <v>1</v>
      </c>
      <c r="C13" s="894" t="s">
        <v>35</v>
      </c>
      <c r="D13" s="893">
        <v>2</v>
      </c>
      <c r="E13" s="956" t="s">
        <v>908</v>
      </c>
      <c r="F13" s="687" t="s">
        <v>429</v>
      </c>
      <c r="G13" s="417"/>
      <c r="H13" s="385"/>
      <c r="I13" s="549"/>
    </row>
    <row r="14" spans="2:9">
      <c r="B14" s="893">
        <v>2</v>
      </c>
      <c r="C14" s="894" t="s">
        <v>35</v>
      </c>
      <c r="D14" s="893">
        <v>2</v>
      </c>
      <c r="E14" s="957"/>
      <c r="F14" s="895" t="s">
        <v>909</v>
      </c>
      <c r="G14" s="417" t="s">
        <v>432</v>
      </c>
      <c r="H14" s="686"/>
      <c r="I14" s="549"/>
    </row>
    <row r="15" spans="2:9">
      <c r="B15" s="893">
        <v>3</v>
      </c>
      <c r="C15" s="894" t="s">
        <v>35</v>
      </c>
      <c r="D15" s="893">
        <v>2</v>
      </c>
      <c r="E15" s="957"/>
      <c r="F15" s="687" t="s">
        <v>429</v>
      </c>
      <c r="G15" s="417"/>
      <c r="H15" s="686"/>
      <c r="I15" s="549"/>
    </row>
    <row r="16" spans="2:9">
      <c r="B16" s="893">
        <v>4</v>
      </c>
      <c r="C16" s="894" t="s">
        <v>35</v>
      </c>
      <c r="D16" s="893">
        <v>2</v>
      </c>
      <c r="E16" s="957"/>
      <c r="F16" s="895" t="s">
        <v>909</v>
      </c>
      <c r="G16" s="417" t="s">
        <v>432</v>
      </c>
      <c r="H16" s="686"/>
      <c r="I16" s="549"/>
    </row>
    <row r="17" spans="2:8">
      <c r="B17" s="893">
        <v>5</v>
      </c>
      <c r="C17" s="894" t="s">
        <v>35</v>
      </c>
      <c r="D17" s="893">
        <v>2</v>
      </c>
      <c r="E17" s="957"/>
      <c r="F17" s="687" t="s">
        <v>429</v>
      </c>
      <c r="G17" s="417"/>
      <c r="H17" s="686"/>
    </row>
    <row r="18" spans="2:8">
      <c r="B18" s="893">
        <v>6</v>
      </c>
      <c r="C18" s="894" t="s">
        <v>35</v>
      </c>
      <c r="D18" s="893">
        <v>2</v>
      </c>
      <c r="E18" s="957"/>
      <c r="F18" s="895" t="s">
        <v>909</v>
      </c>
      <c r="G18" s="417" t="s">
        <v>432</v>
      </c>
      <c r="H18" s="686"/>
    </row>
    <row r="19" spans="2:8">
      <c r="B19" s="968">
        <v>7</v>
      </c>
      <c r="C19" s="969" t="s">
        <v>430</v>
      </c>
      <c r="D19" s="968">
        <v>2</v>
      </c>
      <c r="E19" s="957"/>
      <c r="F19" s="970" t="s">
        <v>910</v>
      </c>
      <c r="G19" s="417" t="s">
        <v>432</v>
      </c>
      <c r="H19" s="686"/>
    </row>
    <row r="20" spans="2:8">
      <c r="B20" s="968"/>
      <c r="C20" s="969"/>
      <c r="D20" s="968"/>
      <c r="E20" s="957"/>
      <c r="F20" s="970"/>
      <c r="G20" s="417" t="s">
        <v>911</v>
      </c>
      <c r="H20" s="686"/>
    </row>
    <row r="21" spans="2:8">
      <c r="B21" s="968"/>
      <c r="C21" s="969"/>
      <c r="D21" s="968"/>
      <c r="E21" s="957"/>
      <c r="F21" s="970"/>
      <c r="G21" s="417" t="s">
        <v>912</v>
      </c>
      <c r="H21" s="384"/>
    </row>
    <row r="22" spans="2:8">
      <c r="B22" s="968"/>
      <c r="C22" s="969"/>
      <c r="D22" s="968"/>
      <c r="E22" s="957"/>
      <c r="F22" s="970"/>
      <c r="G22" s="418" t="s">
        <v>913</v>
      </c>
      <c r="H22" s="384"/>
    </row>
    <row r="23" spans="2:8">
      <c r="B23" s="893">
        <v>8</v>
      </c>
      <c r="C23" s="894" t="s">
        <v>35</v>
      </c>
      <c r="D23" s="893">
        <v>2</v>
      </c>
      <c r="E23" s="957"/>
      <c r="F23" s="385">
        <v>36</v>
      </c>
      <c r="G23" s="384"/>
      <c r="H23" s="384"/>
    </row>
    <row r="24" spans="2:8">
      <c r="B24" s="893">
        <v>9</v>
      </c>
      <c r="C24" s="894" t="s">
        <v>439</v>
      </c>
      <c r="D24" s="893">
        <v>2</v>
      </c>
      <c r="E24" s="957"/>
      <c r="F24" s="687" t="s">
        <v>914</v>
      </c>
      <c r="G24" s="417" t="s">
        <v>432</v>
      </c>
      <c r="H24" s="385"/>
    </row>
    <row r="25" spans="2:8">
      <c r="B25" s="898">
        <v>10</v>
      </c>
      <c r="C25" s="899" t="s">
        <v>439</v>
      </c>
      <c r="D25" s="898">
        <v>2</v>
      </c>
      <c r="E25" s="957"/>
      <c r="F25" s="895" t="s">
        <v>915</v>
      </c>
      <c r="G25" s="385"/>
      <c r="H25" s="385"/>
    </row>
    <row r="26" spans="2:8">
      <c r="B26" s="898">
        <v>11</v>
      </c>
      <c r="C26" s="899" t="s">
        <v>439</v>
      </c>
      <c r="D26" s="898">
        <v>2</v>
      </c>
      <c r="E26" s="957"/>
      <c r="F26" s="895" t="s">
        <v>915</v>
      </c>
      <c r="G26" s="385"/>
      <c r="H26" s="385"/>
    </row>
    <row r="27" spans="2:8">
      <c r="B27" s="898">
        <v>12</v>
      </c>
      <c r="C27" s="899" t="s">
        <v>439</v>
      </c>
      <c r="D27" s="898">
        <v>2</v>
      </c>
      <c r="E27" s="957"/>
      <c r="F27" s="895" t="s">
        <v>915</v>
      </c>
      <c r="G27" s="385"/>
      <c r="H27" s="385"/>
    </row>
    <row r="28" spans="2:8">
      <c r="B28" s="898">
        <v>13</v>
      </c>
      <c r="C28" s="899" t="s">
        <v>439</v>
      </c>
      <c r="D28" s="898">
        <v>2</v>
      </c>
      <c r="E28" s="957"/>
      <c r="F28" s="895" t="s">
        <v>915</v>
      </c>
      <c r="G28" s="385"/>
      <c r="H28" s="385"/>
    </row>
    <row r="29" spans="2:8">
      <c r="B29" s="898">
        <v>14</v>
      </c>
      <c r="C29" s="899" t="s">
        <v>439</v>
      </c>
      <c r="D29" s="898">
        <v>2</v>
      </c>
      <c r="E29" s="958"/>
      <c r="F29" s="895" t="s">
        <v>915</v>
      </c>
      <c r="G29" s="385"/>
      <c r="H29" s="385"/>
    </row>
    <row r="30" spans="2:8">
      <c r="B30" s="898">
        <v>18</v>
      </c>
      <c r="C30" s="899" t="s">
        <v>35</v>
      </c>
      <c r="D30" s="898">
        <v>2</v>
      </c>
      <c r="E30" s="897" t="s">
        <v>916</v>
      </c>
      <c r="F30" s="687" t="s">
        <v>429</v>
      </c>
      <c r="G30" s="385"/>
      <c r="H30" s="385"/>
    </row>
  </sheetData>
  <mergeCells count="9">
    <mergeCell ref="B11:D11"/>
    <mergeCell ref="E11:E12"/>
    <mergeCell ref="F11:G12"/>
    <mergeCell ref="H11:H12"/>
    <mergeCell ref="B19:B22"/>
    <mergeCell ref="C19:C22"/>
    <mergeCell ref="D19:D22"/>
    <mergeCell ref="F19:F22"/>
    <mergeCell ref="E13:E29"/>
  </mergeCells>
  <pageMargins left="0.7" right="0.7" top="0.75" bottom="0.75" header="0.3" footer="0.3"/>
  <pageSetup paperSize="9"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B1:R763"/>
  <sheetViews>
    <sheetView workbookViewId="0">
      <selection activeCell="E659" sqref="E659"/>
    </sheetView>
  </sheetViews>
  <sheetFormatPr defaultRowHeight="15"/>
  <cols>
    <col min="2" max="3" width="11" customWidth="1"/>
    <col min="4" max="4" width="21.85546875" customWidth="1"/>
    <col min="5" max="5" width="20.140625" customWidth="1"/>
    <col min="6" max="6" width="14.5703125" customWidth="1"/>
    <col min="7" max="7" width="16.5703125" customWidth="1"/>
    <col min="8" max="8" width="25.85546875" customWidth="1"/>
    <col min="9" max="9" width="11" customWidth="1"/>
    <col min="10" max="10" width="19.85546875" customWidth="1"/>
    <col min="11" max="11" width="21" customWidth="1"/>
  </cols>
  <sheetData>
    <row r="1" spans="2:18" s="549" customFormat="1"/>
    <row r="2" spans="2:18" ht="23.25">
      <c r="B2" s="550" t="s">
        <v>917</v>
      </c>
      <c r="C2" s="339"/>
      <c r="D2" s="339"/>
      <c r="E2" s="549"/>
      <c r="F2" s="549"/>
      <c r="G2" s="549"/>
      <c r="H2" s="549"/>
      <c r="I2" s="549"/>
      <c r="J2" s="549"/>
      <c r="K2" s="549"/>
      <c r="L2" s="549"/>
      <c r="M2" s="549"/>
      <c r="N2" s="549"/>
      <c r="O2" s="549"/>
      <c r="P2" s="549"/>
      <c r="Q2" s="549"/>
      <c r="R2" s="549"/>
    </row>
    <row r="3" spans="2:18">
      <c r="B3" s="549"/>
      <c r="C3" s="549"/>
      <c r="D3" s="549"/>
      <c r="E3" s="710">
        <v>1</v>
      </c>
      <c r="F3" s="364"/>
      <c r="G3" s="549"/>
      <c r="H3" s="549"/>
      <c r="I3" s="549"/>
      <c r="J3" s="549"/>
      <c r="K3" s="549"/>
      <c r="L3" s="364"/>
      <c r="M3" s="549"/>
      <c r="N3" s="549"/>
      <c r="O3" s="549"/>
      <c r="P3" s="549"/>
      <c r="Q3" s="549"/>
      <c r="R3" s="549"/>
    </row>
    <row r="4" spans="2:18" ht="15" customHeight="1">
      <c r="B4" s="912" t="s">
        <v>22</v>
      </c>
      <c r="C4" s="914" t="s">
        <v>226</v>
      </c>
      <c r="D4" s="472" t="s">
        <v>25</v>
      </c>
      <c r="E4" s="396" t="s">
        <v>918</v>
      </c>
      <c r="F4" s="419"/>
      <c r="G4" s="419"/>
      <c r="H4" s="549"/>
      <c r="I4" s="549"/>
      <c r="J4" s="549"/>
      <c r="K4" s="549"/>
      <c r="L4" s="549"/>
      <c r="M4" s="549"/>
      <c r="N4" s="549"/>
      <c r="O4" s="549"/>
      <c r="P4" s="549"/>
      <c r="Q4" s="549"/>
      <c r="R4" s="549"/>
    </row>
    <row r="5" spans="2:18">
      <c r="B5" s="912"/>
      <c r="C5" s="915"/>
      <c r="D5" s="473" t="s">
        <v>34</v>
      </c>
      <c r="E5" s="454" t="s">
        <v>230</v>
      </c>
      <c r="F5" s="419"/>
      <c r="G5" s="419"/>
      <c r="H5" s="549"/>
      <c r="I5" s="549"/>
      <c r="J5" s="549"/>
      <c r="K5" s="549"/>
      <c r="L5" s="549"/>
      <c r="M5" s="549"/>
      <c r="N5" s="549"/>
      <c r="O5" s="549"/>
      <c r="P5" s="549"/>
      <c r="Q5" s="549"/>
      <c r="R5" s="549"/>
    </row>
    <row r="6" spans="2:18" ht="29.25">
      <c r="B6" s="949"/>
      <c r="C6" s="916"/>
      <c r="D6" s="474" t="s">
        <v>197</v>
      </c>
      <c r="E6" s="449" t="s">
        <v>919</v>
      </c>
      <c r="F6" s="419"/>
      <c r="G6" s="419"/>
      <c r="H6" s="549"/>
      <c r="I6" s="549"/>
      <c r="J6" s="549"/>
      <c r="K6" s="549"/>
      <c r="L6" s="549"/>
      <c r="M6" s="549"/>
      <c r="N6" s="549"/>
      <c r="O6" s="817"/>
      <c r="P6" s="549"/>
      <c r="Q6" s="549"/>
      <c r="R6" s="549"/>
    </row>
    <row r="7" spans="2:18" ht="15" customHeight="1">
      <c r="B7" s="940" t="s">
        <v>232</v>
      </c>
      <c r="C7" s="941"/>
      <c r="D7" s="973"/>
      <c r="E7" s="974"/>
      <c r="F7" s="549"/>
      <c r="G7" s="549"/>
      <c r="H7" s="549"/>
      <c r="I7" s="549"/>
      <c r="J7" s="549"/>
      <c r="K7" s="549"/>
      <c r="L7" s="549"/>
      <c r="M7" s="549"/>
      <c r="N7" s="549"/>
      <c r="O7" s="549"/>
      <c r="P7" s="549"/>
      <c r="Q7" s="549"/>
      <c r="R7" s="549"/>
    </row>
    <row r="8" spans="2:18">
      <c r="B8" s="388">
        <v>0</v>
      </c>
      <c r="C8" s="388">
        <v>2058001</v>
      </c>
      <c r="D8" s="388" t="s">
        <v>233</v>
      </c>
      <c r="E8" s="628">
        <v>0.7104166666666667</v>
      </c>
      <c r="F8" s="549"/>
      <c r="G8" s="549"/>
      <c r="H8" s="549"/>
      <c r="I8" s="549"/>
      <c r="J8" s="549"/>
      <c r="K8" s="549"/>
      <c r="L8" s="549"/>
      <c r="M8" s="549"/>
      <c r="N8" s="549"/>
      <c r="O8" s="371"/>
      <c r="P8" s="549"/>
      <c r="Q8" s="549"/>
      <c r="R8" s="549"/>
    </row>
    <row r="9" spans="2:18">
      <c r="B9" s="348">
        <v>40</v>
      </c>
      <c r="C9" s="406">
        <v>2058442</v>
      </c>
      <c r="D9" s="348" t="s">
        <v>235</v>
      </c>
      <c r="E9" s="355" t="s">
        <v>236</v>
      </c>
      <c r="F9" s="549"/>
      <c r="G9" s="549"/>
      <c r="H9" s="549"/>
      <c r="I9" s="549"/>
      <c r="J9" s="549"/>
      <c r="K9" s="549"/>
      <c r="L9" s="549"/>
      <c r="M9" s="549"/>
      <c r="N9" s="549"/>
      <c r="O9" s="549"/>
      <c r="P9" s="549"/>
      <c r="Q9" s="549"/>
      <c r="R9" s="364"/>
    </row>
    <row r="10" spans="2:18">
      <c r="B10" s="604">
        <v>50</v>
      </c>
      <c r="C10" s="407">
        <v>2058441</v>
      </c>
      <c r="D10" s="604" t="s">
        <v>238</v>
      </c>
      <c r="E10" s="358">
        <v>0.7402777777777777</v>
      </c>
      <c r="F10" s="549"/>
      <c r="G10" s="549"/>
      <c r="H10" s="549"/>
      <c r="I10" s="549"/>
      <c r="J10" s="549"/>
      <c r="K10" s="549"/>
      <c r="L10" s="549"/>
      <c r="M10" s="549"/>
      <c r="N10" s="549"/>
      <c r="O10" s="549"/>
      <c r="P10" s="549"/>
      <c r="Q10" s="549"/>
      <c r="R10" s="364"/>
    </row>
    <row r="11" spans="2:18">
      <c r="B11" s="388">
        <v>90</v>
      </c>
      <c r="C11" s="388">
        <v>2058450</v>
      </c>
      <c r="D11" s="388" t="s">
        <v>239</v>
      </c>
      <c r="E11" s="628" t="s">
        <v>241</v>
      </c>
      <c r="F11" s="549"/>
      <c r="G11" s="549"/>
      <c r="H11" s="549"/>
      <c r="I11" s="549"/>
      <c r="J11" s="549"/>
      <c r="K11" s="549"/>
      <c r="L11" s="549"/>
      <c r="M11" s="549"/>
      <c r="N11" s="549"/>
      <c r="O11" s="549"/>
      <c r="P11" s="549"/>
      <c r="Q11" s="549"/>
      <c r="R11" s="364"/>
    </row>
    <row r="12" spans="2:18" ht="20.25" customHeight="1">
      <c r="B12" s="348">
        <v>115</v>
      </c>
      <c r="C12" s="406">
        <v>2058395</v>
      </c>
      <c r="D12" s="348" t="s">
        <v>243</v>
      </c>
      <c r="E12" s="360" t="s">
        <v>244</v>
      </c>
      <c r="F12" s="549"/>
      <c r="G12" s="549"/>
      <c r="H12" s="549"/>
      <c r="I12" s="549"/>
      <c r="J12" s="549"/>
      <c r="K12" s="549"/>
      <c r="L12" s="549"/>
      <c r="M12" s="549"/>
      <c r="N12" s="549"/>
      <c r="O12" s="549"/>
      <c r="P12" s="549"/>
      <c r="Q12" s="549"/>
      <c r="R12" s="364"/>
    </row>
    <row r="13" spans="2:18">
      <c r="B13" s="388">
        <v>140</v>
      </c>
      <c r="C13" s="388">
        <v>2058434</v>
      </c>
      <c r="D13" s="388" t="s">
        <v>246</v>
      </c>
      <c r="E13" s="386" t="s">
        <v>247</v>
      </c>
      <c r="F13" s="549"/>
      <c r="G13" s="549"/>
      <c r="H13" s="549"/>
      <c r="I13" s="549"/>
      <c r="J13" s="549"/>
      <c r="K13" s="549"/>
      <c r="L13" s="549"/>
      <c r="M13" s="549"/>
      <c r="N13" s="549"/>
      <c r="O13" s="549"/>
      <c r="P13" s="549"/>
      <c r="Q13" s="549"/>
      <c r="R13" s="549"/>
    </row>
    <row r="14" spans="2:18">
      <c r="B14" s="890" t="s">
        <v>43</v>
      </c>
      <c r="C14" s="636">
        <v>9991012</v>
      </c>
      <c r="D14" s="636" t="s">
        <v>249</v>
      </c>
      <c r="E14" s="651" t="s">
        <v>251</v>
      </c>
      <c r="F14" s="549"/>
      <c r="G14" s="549"/>
      <c r="H14" s="549"/>
      <c r="I14" s="549"/>
      <c r="J14" s="549"/>
      <c r="K14" s="549"/>
      <c r="L14" s="549"/>
      <c r="M14" s="549"/>
      <c r="N14" s="549"/>
      <c r="O14" s="371"/>
      <c r="P14" s="549"/>
      <c r="Q14" s="549"/>
      <c r="R14" s="549"/>
    </row>
    <row r="15" spans="2:18">
      <c r="B15" s="943" t="s">
        <v>253</v>
      </c>
      <c r="C15" s="944"/>
      <c r="D15" s="980"/>
      <c r="E15" s="981"/>
      <c r="F15" s="549"/>
      <c r="G15" s="549"/>
      <c r="H15" s="549"/>
      <c r="I15" s="549"/>
      <c r="J15" s="549"/>
      <c r="K15" s="549"/>
      <c r="L15" s="549"/>
      <c r="M15" s="549"/>
      <c r="N15" s="549"/>
      <c r="O15" s="549"/>
      <c r="P15" s="549"/>
      <c r="Q15" s="549"/>
      <c r="R15" s="549"/>
    </row>
    <row r="16" spans="2:18">
      <c r="B16" s="604">
        <v>151</v>
      </c>
      <c r="C16" s="639" t="s">
        <v>254</v>
      </c>
      <c r="D16" s="604" t="s">
        <v>255</v>
      </c>
      <c r="E16" s="578">
        <v>0.79236111111111107</v>
      </c>
      <c r="F16" s="549"/>
      <c r="G16" s="549"/>
      <c r="H16" s="549"/>
      <c r="I16" s="549"/>
      <c r="J16" s="549"/>
      <c r="K16" s="549"/>
      <c r="L16" s="549"/>
      <c r="M16" s="549"/>
      <c r="N16" s="549"/>
      <c r="O16" s="549"/>
      <c r="P16" s="549"/>
      <c r="Q16" s="549"/>
      <c r="R16" s="364"/>
    </row>
    <row r="17" spans="2:18">
      <c r="B17" s="388">
        <v>152</v>
      </c>
      <c r="C17" s="388">
        <v>2400433</v>
      </c>
      <c r="D17" s="388" t="s">
        <v>256</v>
      </c>
      <c r="E17" s="568" t="s">
        <v>258</v>
      </c>
      <c r="F17" s="549"/>
      <c r="G17" s="549"/>
      <c r="H17" s="549"/>
      <c r="I17" s="549"/>
      <c r="J17" s="549"/>
      <c r="K17" s="549"/>
      <c r="L17" s="549"/>
      <c r="M17" s="549"/>
      <c r="N17" s="549"/>
      <c r="O17" s="549"/>
      <c r="P17" s="549"/>
      <c r="Q17" s="549"/>
      <c r="R17" s="364"/>
    </row>
    <row r="18" spans="2:18">
      <c r="B18" s="348">
        <v>170</v>
      </c>
      <c r="C18" s="406">
        <v>2400432</v>
      </c>
      <c r="D18" s="348" t="s">
        <v>260</v>
      </c>
      <c r="E18" s="567">
        <v>0.84583333333333333</v>
      </c>
      <c r="F18" s="549"/>
      <c r="G18" s="549"/>
      <c r="H18" s="549"/>
      <c r="I18" s="549"/>
      <c r="J18" s="549"/>
      <c r="K18" s="549"/>
      <c r="L18" s="549"/>
      <c r="M18" s="549"/>
      <c r="N18" s="549"/>
      <c r="O18" s="549"/>
      <c r="P18" s="549"/>
      <c r="Q18" s="549"/>
      <c r="R18" s="364"/>
    </row>
    <row r="19" spans="2:18">
      <c r="B19" s="348">
        <v>182</v>
      </c>
      <c r="C19" s="406">
        <v>2400431</v>
      </c>
      <c r="D19" s="348" t="s">
        <v>261</v>
      </c>
      <c r="E19" s="567">
        <v>0.85069444444444453</v>
      </c>
      <c r="F19" s="549"/>
      <c r="G19" s="549"/>
      <c r="H19" s="549"/>
      <c r="I19" s="549"/>
      <c r="J19" s="549"/>
      <c r="K19" s="549"/>
      <c r="L19" s="549"/>
      <c r="M19" s="549"/>
      <c r="N19" s="549"/>
      <c r="O19" s="549"/>
      <c r="P19" s="549"/>
      <c r="Q19" s="549"/>
      <c r="R19" s="364"/>
    </row>
    <row r="20" spans="2:18">
      <c r="B20" s="348">
        <v>201</v>
      </c>
      <c r="C20" s="406">
        <v>2400429</v>
      </c>
      <c r="D20" s="348" t="s">
        <v>262</v>
      </c>
      <c r="E20" s="567">
        <v>0.85902777777777783</v>
      </c>
      <c r="F20" s="549"/>
      <c r="G20" s="549"/>
      <c r="H20" s="549"/>
      <c r="I20" s="549"/>
      <c r="J20" s="549"/>
      <c r="K20" s="549"/>
      <c r="L20" s="549"/>
      <c r="M20" s="549"/>
      <c r="N20" s="549"/>
      <c r="O20" s="549"/>
      <c r="P20" s="549"/>
      <c r="Q20" s="549"/>
      <c r="R20" s="549"/>
    </row>
    <row r="21" spans="2:18">
      <c r="B21" s="348">
        <v>219</v>
      </c>
      <c r="C21" s="406">
        <v>2400362</v>
      </c>
      <c r="D21" s="348" t="s">
        <v>263</v>
      </c>
      <c r="E21" s="567">
        <v>0.86597222222222225</v>
      </c>
      <c r="F21" s="549"/>
      <c r="G21" s="549"/>
      <c r="H21" s="549"/>
      <c r="I21" s="549"/>
      <c r="J21" s="549"/>
      <c r="K21" s="549"/>
      <c r="L21" s="549"/>
      <c r="M21" s="549"/>
      <c r="N21" s="549"/>
      <c r="O21" s="549"/>
      <c r="P21" s="549"/>
      <c r="Q21" s="549"/>
      <c r="R21" s="549"/>
    </row>
    <row r="22" spans="2:18">
      <c r="B22" s="348">
        <v>230</v>
      </c>
      <c r="C22" s="406">
        <v>2400003</v>
      </c>
      <c r="D22" s="348" t="s">
        <v>264</v>
      </c>
      <c r="E22" s="567">
        <v>0.87083333333333335</v>
      </c>
      <c r="F22" s="549"/>
      <c r="G22" s="549"/>
      <c r="H22" s="549"/>
      <c r="I22" s="549"/>
      <c r="J22" s="549"/>
      <c r="K22" s="549"/>
      <c r="L22" s="549"/>
      <c r="M22" s="549"/>
      <c r="N22" s="549"/>
      <c r="O22" s="549"/>
      <c r="P22" s="549"/>
      <c r="Q22" s="549"/>
      <c r="R22" s="549"/>
    </row>
    <row r="23" spans="2:18">
      <c r="B23" s="348">
        <v>234</v>
      </c>
      <c r="C23" s="406">
        <v>9991215</v>
      </c>
      <c r="D23" s="348" t="s">
        <v>265</v>
      </c>
      <c r="E23" s="567">
        <v>0.875</v>
      </c>
      <c r="F23" s="549"/>
      <c r="G23" s="549"/>
      <c r="H23" s="549"/>
      <c r="I23" s="549"/>
      <c r="J23" s="549"/>
      <c r="K23" s="549"/>
      <c r="L23" s="549"/>
      <c r="M23" s="549"/>
      <c r="N23" s="549"/>
      <c r="O23" s="549"/>
      <c r="P23" s="549"/>
      <c r="Q23" s="549"/>
      <c r="R23" s="549"/>
    </row>
    <row r="24" spans="2:18">
      <c r="B24" s="388" t="s">
        <v>43</v>
      </c>
      <c r="C24" s="388">
        <v>2400440</v>
      </c>
      <c r="D24" s="388" t="s">
        <v>266</v>
      </c>
      <c r="E24" s="596" t="s">
        <v>43</v>
      </c>
      <c r="F24" s="549"/>
      <c r="G24" s="549"/>
      <c r="H24" s="549"/>
      <c r="I24" s="549"/>
      <c r="J24" s="549"/>
      <c r="K24" s="549"/>
      <c r="L24" s="549"/>
      <c r="M24" s="549"/>
      <c r="N24" s="549"/>
      <c r="O24" s="549"/>
      <c r="P24" s="549"/>
      <c r="Q24" s="549"/>
      <c r="R24" s="549"/>
    </row>
    <row r="25" spans="2:18">
      <c r="B25" s="815" t="s">
        <v>43</v>
      </c>
      <c r="C25" s="406"/>
      <c r="D25" s="348" t="s">
        <v>267</v>
      </c>
      <c r="E25" s="554" t="s">
        <v>43</v>
      </c>
      <c r="F25" s="549"/>
      <c r="G25" s="549"/>
      <c r="H25" s="549"/>
      <c r="I25" s="549"/>
      <c r="J25" s="549"/>
      <c r="K25" s="549"/>
      <c r="L25" s="549"/>
      <c r="M25" s="549"/>
      <c r="N25" s="549"/>
      <c r="O25" s="549"/>
      <c r="P25" s="549"/>
      <c r="Q25" s="549"/>
      <c r="R25" s="549"/>
    </row>
    <row r="26" spans="2:18">
      <c r="B26" s="348">
        <v>245</v>
      </c>
      <c r="C26" s="406">
        <v>2400364</v>
      </c>
      <c r="D26" s="348" t="s">
        <v>268</v>
      </c>
      <c r="E26" s="567">
        <v>0.88402777777777775</v>
      </c>
      <c r="F26" s="549"/>
      <c r="G26" s="549"/>
      <c r="H26" s="549"/>
      <c r="I26" s="549"/>
      <c r="J26" s="549"/>
      <c r="K26" s="549"/>
      <c r="L26" s="549"/>
      <c r="M26" s="549"/>
      <c r="N26" s="549"/>
      <c r="O26" s="549"/>
      <c r="P26" s="549"/>
      <c r="Q26" s="549"/>
      <c r="R26" s="549"/>
    </row>
    <row r="27" spans="2:18">
      <c r="B27" s="348">
        <v>256</v>
      </c>
      <c r="C27" s="406">
        <v>2400365</v>
      </c>
      <c r="D27" s="348" t="s">
        <v>269</v>
      </c>
      <c r="E27" s="567">
        <v>0.89097222222222228</v>
      </c>
      <c r="F27" s="549"/>
      <c r="G27" s="549"/>
      <c r="H27" s="549"/>
      <c r="I27" s="549"/>
      <c r="J27" s="549"/>
      <c r="K27" s="549"/>
      <c r="L27" s="549"/>
      <c r="M27" s="549"/>
      <c r="N27" s="549"/>
      <c r="O27" s="549"/>
      <c r="P27" s="549"/>
      <c r="Q27" s="549"/>
      <c r="R27" s="549"/>
    </row>
    <row r="28" spans="2:18">
      <c r="B28" s="348">
        <v>272</v>
      </c>
      <c r="C28" s="406">
        <v>2400416</v>
      </c>
      <c r="D28" s="348" t="s">
        <v>50</v>
      </c>
      <c r="E28" s="567">
        <v>0.89861111111111114</v>
      </c>
      <c r="F28" s="549"/>
      <c r="G28" s="549"/>
      <c r="H28" s="549"/>
      <c r="I28" s="549"/>
      <c r="J28" s="549"/>
      <c r="K28" s="549"/>
      <c r="L28" s="549"/>
      <c r="M28" s="549"/>
      <c r="N28" s="549"/>
      <c r="O28" s="549"/>
      <c r="P28" s="549"/>
      <c r="Q28" s="549"/>
      <c r="R28" s="549"/>
    </row>
    <row r="29" spans="2:18">
      <c r="B29" s="348">
        <v>282</v>
      </c>
      <c r="C29" s="406">
        <v>2400366</v>
      </c>
      <c r="D29" s="348" t="s">
        <v>48</v>
      </c>
      <c r="E29" s="567">
        <v>0.90277777777777779</v>
      </c>
      <c r="F29" s="549"/>
      <c r="G29" s="549"/>
      <c r="H29" s="549"/>
      <c r="I29" s="549"/>
      <c r="J29" s="549"/>
      <c r="K29" s="549"/>
      <c r="L29" s="549"/>
      <c r="M29" s="549"/>
      <c r="N29" s="549"/>
      <c r="O29" s="549"/>
      <c r="P29" s="549"/>
      <c r="Q29" s="549"/>
      <c r="R29" s="549"/>
    </row>
    <row r="30" spans="2:18">
      <c r="B30" s="348">
        <v>298</v>
      </c>
      <c r="C30" s="406">
        <v>2400456</v>
      </c>
      <c r="D30" s="348" t="s">
        <v>47</v>
      </c>
      <c r="E30" s="567">
        <v>0.90972222222222221</v>
      </c>
      <c r="F30" s="549"/>
      <c r="G30" s="549"/>
      <c r="H30" s="549"/>
      <c r="I30" s="549"/>
      <c r="J30" s="549"/>
      <c r="K30" s="549"/>
      <c r="L30" s="549"/>
      <c r="M30" s="549"/>
      <c r="N30" s="549"/>
      <c r="O30" s="549"/>
      <c r="P30" s="549"/>
      <c r="Q30" s="549"/>
      <c r="R30" s="549"/>
    </row>
    <row r="31" spans="2:18" ht="15" customHeight="1">
      <c r="B31" s="348">
        <v>321</v>
      </c>
      <c r="C31" s="406">
        <v>2400417</v>
      </c>
      <c r="D31" s="348" t="s">
        <v>46</v>
      </c>
      <c r="E31" s="582">
        <v>0.92083333333333328</v>
      </c>
      <c r="F31" s="549"/>
      <c r="G31" s="549"/>
      <c r="H31" s="549"/>
      <c r="I31" s="549"/>
      <c r="J31" s="549"/>
      <c r="K31" s="549"/>
      <c r="L31" s="549"/>
      <c r="M31" s="549"/>
      <c r="N31" s="549"/>
      <c r="O31" s="549"/>
      <c r="P31" s="549"/>
      <c r="Q31" s="549"/>
      <c r="R31" s="549"/>
    </row>
    <row r="32" spans="2:18">
      <c r="B32" s="348">
        <v>330</v>
      </c>
      <c r="C32" s="406">
        <v>2400446</v>
      </c>
      <c r="D32" s="348" t="s">
        <v>45</v>
      </c>
      <c r="E32" s="582">
        <v>0.92569444444444438</v>
      </c>
      <c r="F32" s="549"/>
      <c r="G32" s="549"/>
      <c r="H32" s="549"/>
      <c r="I32" s="549"/>
      <c r="J32" s="549"/>
      <c r="K32" s="549"/>
      <c r="L32" s="549"/>
      <c r="M32" s="549"/>
      <c r="N32" s="549"/>
      <c r="O32" s="549"/>
      <c r="P32" s="549"/>
      <c r="Q32" s="549"/>
      <c r="R32" s="549"/>
    </row>
    <row r="33" spans="2:5">
      <c r="B33" s="815" t="s">
        <v>43</v>
      </c>
      <c r="C33" s="407"/>
      <c r="D33" s="604" t="s">
        <v>270</v>
      </c>
      <c r="E33" s="569">
        <v>0.92986111111111103</v>
      </c>
    </row>
    <row r="34" spans="2:5">
      <c r="B34" s="388">
        <v>339</v>
      </c>
      <c r="C34" s="388">
        <v>2400000</v>
      </c>
      <c r="D34" s="388" t="s">
        <v>42</v>
      </c>
      <c r="E34" s="580" t="s">
        <v>272</v>
      </c>
    </row>
    <row r="35" spans="2:5">
      <c r="B35" s="348">
        <v>348</v>
      </c>
      <c r="C35" s="406">
        <v>2401432</v>
      </c>
      <c r="D35" s="348" t="s">
        <v>274</v>
      </c>
      <c r="E35" s="582">
        <v>0.94513888888888886</v>
      </c>
    </row>
    <row r="36" spans="2:5">
      <c r="B36" s="348">
        <v>356</v>
      </c>
      <c r="C36" s="406">
        <v>2400461</v>
      </c>
      <c r="D36" s="348" t="s">
        <v>275</v>
      </c>
      <c r="E36" s="582">
        <v>0.94930555555555551</v>
      </c>
    </row>
    <row r="37" spans="2:5">
      <c r="B37" s="388">
        <v>368</v>
      </c>
      <c r="C37" s="388">
        <v>2400450</v>
      </c>
      <c r="D37" s="388" t="s">
        <v>276</v>
      </c>
      <c r="E37" s="580" t="s">
        <v>278</v>
      </c>
    </row>
    <row r="38" spans="2:5">
      <c r="B38" s="362">
        <v>375</v>
      </c>
      <c r="C38" s="638" t="s">
        <v>280</v>
      </c>
      <c r="D38" s="362" t="s">
        <v>255</v>
      </c>
      <c r="E38" s="595">
        <v>5.5555555555555558E-3</v>
      </c>
    </row>
    <row r="39" spans="2:5">
      <c r="B39" s="943" t="s">
        <v>281</v>
      </c>
      <c r="C39" s="944"/>
      <c r="D39" s="971"/>
      <c r="E39" s="972"/>
    </row>
    <row r="40" spans="2:5">
      <c r="B40" s="815" t="s">
        <v>43</v>
      </c>
      <c r="C40" s="407">
        <v>163034</v>
      </c>
      <c r="D40" s="604" t="s">
        <v>282</v>
      </c>
      <c r="E40" s="357">
        <v>5.2083333333333336E-2</v>
      </c>
    </row>
    <row r="41" spans="2:5">
      <c r="B41" s="388">
        <v>384</v>
      </c>
      <c r="C41" s="388">
        <v>2100024</v>
      </c>
      <c r="D41" s="388" t="s">
        <v>283</v>
      </c>
      <c r="E41" s="386" t="s">
        <v>285</v>
      </c>
    </row>
    <row r="42" spans="2:5">
      <c r="B42" s="604">
        <v>398</v>
      </c>
      <c r="C42" s="407">
        <v>2100301</v>
      </c>
      <c r="D42" s="604" t="s">
        <v>287</v>
      </c>
      <c r="E42" s="357">
        <v>9.1666666666666674E-2</v>
      </c>
    </row>
    <row r="43" spans="2:5">
      <c r="B43" s="604">
        <v>406</v>
      </c>
      <c r="C43" s="407">
        <v>2100023</v>
      </c>
      <c r="D43" s="604" t="s">
        <v>288</v>
      </c>
      <c r="E43" s="357">
        <v>9.5138888888888884E-2</v>
      </c>
    </row>
    <row r="44" spans="2:5">
      <c r="B44" s="604">
        <v>418</v>
      </c>
      <c r="C44" s="407">
        <v>2100205</v>
      </c>
      <c r="D44" s="604" t="s">
        <v>289</v>
      </c>
      <c r="E44" s="357" t="s">
        <v>290</v>
      </c>
    </row>
    <row r="45" spans="2:5">
      <c r="B45" s="388">
        <v>455</v>
      </c>
      <c r="C45" s="388">
        <v>2100280</v>
      </c>
      <c r="D45" s="388" t="s">
        <v>292</v>
      </c>
      <c r="E45" s="386" t="s">
        <v>920</v>
      </c>
    </row>
    <row r="46" spans="2:5">
      <c r="B46" s="487">
        <v>479</v>
      </c>
      <c r="C46" s="341">
        <v>2100265</v>
      </c>
      <c r="D46" s="487" t="s">
        <v>921</v>
      </c>
      <c r="E46" s="667" t="s">
        <v>922</v>
      </c>
    </row>
    <row r="47" spans="2:5">
      <c r="B47" s="487">
        <v>562</v>
      </c>
      <c r="C47" s="341">
        <v>2100285</v>
      </c>
      <c r="D47" s="487" t="s">
        <v>923</v>
      </c>
      <c r="E47" s="357" t="s">
        <v>924</v>
      </c>
    </row>
    <row r="48" spans="2:5">
      <c r="B48" s="388">
        <v>654</v>
      </c>
      <c r="C48" s="388">
        <v>2100190</v>
      </c>
      <c r="D48" s="388" t="s">
        <v>925</v>
      </c>
      <c r="E48" s="386" t="s">
        <v>926</v>
      </c>
    </row>
    <row r="49" spans="2:5">
      <c r="B49" s="487">
        <v>658</v>
      </c>
      <c r="C49" s="341">
        <v>2100483</v>
      </c>
      <c r="D49" s="487" t="s">
        <v>927</v>
      </c>
      <c r="E49" s="357">
        <v>0.26874999999999999</v>
      </c>
    </row>
    <row r="50" spans="2:5">
      <c r="B50" s="487">
        <v>666</v>
      </c>
      <c r="C50" s="341">
        <v>2100852</v>
      </c>
      <c r="D50" s="487" t="s">
        <v>928</v>
      </c>
      <c r="E50" s="357">
        <v>0.27291666666666664</v>
      </c>
    </row>
    <row r="51" spans="2:5">
      <c r="B51" s="487">
        <v>672</v>
      </c>
      <c r="C51" s="341">
        <v>2100277</v>
      </c>
      <c r="D51" s="487" t="s">
        <v>929</v>
      </c>
      <c r="E51" s="357">
        <v>0.27638888888888885</v>
      </c>
    </row>
    <row r="52" spans="2:5">
      <c r="B52" s="487">
        <v>713</v>
      </c>
      <c r="C52" s="341">
        <v>2100037</v>
      </c>
      <c r="D52" s="487" t="s">
        <v>930</v>
      </c>
      <c r="E52" s="357" t="s">
        <v>931</v>
      </c>
    </row>
    <row r="53" spans="2:5" ht="15" customHeight="1">
      <c r="B53" s="388">
        <v>752</v>
      </c>
      <c r="C53" s="388">
        <v>2100050</v>
      </c>
      <c r="D53" s="388" t="s">
        <v>932</v>
      </c>
      <c r="E53" s="386" t="s">
        <v>933</v>
      </c>
    </row>
    <row r="54" spans="2:5">
      <c r="B54" s="487">
        <v>771</v>
      </c>
      <c r="C54" s="341">
        <v>2100611</v>
      </c>
      <c r="D54" s="487" t="s">
        <v>934</v>
      </c>
      <c r="E54" s="357">
        <v>0.36249999999999999</v>
      </c>
    </row>
    <row r="55" spans="2:5">
      <c r="B55" s="487">
        <v>780</v>
      </c>
      <c r="C55" s="341">
        <v>2100495</v>
      </c>
      <c r="D55" s="487" t="s">
        <v>935</v>
      </c>
      <c r="E55" s="357">
        <v>0.36805555555555558</v>
      </c>
    </row>
    <row r="56" spans="2:5">
      <c r="B56" s="487">
        <v>788</v>
      </c>
      <c r="C56" s="341">
        <v>2100496</v>
      </c>
      <c r="D56" s="487" t="s">
        <v>936</v>
      </c>
      <c r="E56" s="357">
        <v>0.375</v>
      </c>
    </row>
    <row r="57" spans="2:5">
      <c r="B57" s="487">
        <v>803</v>
      </c>
      <c r="C57" s="341">
        <v>2100497</v>
      </c>
      <c r="D57" s="487" t="s">
        <v>937</v>
      </c>
      <c r="E57" s="357">
        <v>0.37986111111111115</v>
      </c>
    </row>
    <row r="58" spans="2:5">
      <c r="B58" s="487">
        <v>813</v>
      </c>
      <c r="C58" s="341">
        <v>2100238</v>
      </c>
      <c r="D58" s="487" t="s">
        <v>938</v>
      </c>
      <c r="E58" s="357">
        <v>0.38541666666666669</v>
      </c>
    </row>
    <row r="59" spans="2:5">
      <c r="B59" s="487">
        <v>824</v>
      </c>
      <c r="C59" s="341">
        <v>2100484</v>
      </c>
      <c r="D59" s="487" t="s">
        <v>939</v>
      </c>
      <c r="E59" s="357">
        <v>0.39097222222222222</v>
      </c>
    </row>
    <row r="60" spans="2:5">
      <c r="B60" s="487">
        <v>833</v>
      </c>
      <c r="C60" s="341">
        <v>2100041</v>
      </c>
      <c r="D60" s="487" t="s">
        <v>940</v>
      </c>
      <c r="E60" s="357" t="s">
        <v>941</v>
      </c>
    </row>
    <row r="61" spans="2:5">
      <c r="B61" s="487">
        <v>835</v>
      </c>
      <c r="C61" s="342" t="s">
        <v>942</v>
      </c>
      <c r="D61" s="487" t="s">
        <v>255</v>
      </c>
      <c r="E61" s="357">
        <v>0.40208333333333335</v>
      </c>
    </row>
    <row r="62" spans="2:5">
      <c r="B62" s="975" t="s">
        <v>943</v>
      </c>
      <c r="C62" s="976"/>
      <c r="D62" s="976"/>
      <c r="E62" s="979"/>
    </row>
    <row r="63" spans="2:5">
      <c r="B63" s="487">
        <v>845</v>
      </c>
      <c r="C63" s="341">
        <v>2004038</v>
      </c>
      <c r="D63" s="487" t="s">
        <v>944</v>
      </c>
      <c r="E63" s="357">
        <v>0.40625</v>
      </c>
    </row>
    <row r="64" spans="2:5" ht="15.75">
      <c r="B64" s="388">
        <v>855</v>
      </c>
      <c r="C64" s="388">
        <v>2004550</v>
      </c>
      <c r="D64" s="388" t="s">
        <v>945</v>
      </c>
      <c r="E64" s="386" t="s">
        <v>946</v>
      </c>
    </row>
    <row r="65" spans="2:5">
      <c r="B65" s="487">
        <v>860</v>
      </c>
      <c r="C65" s="341">
        <v>2005189</v>
      </c>
      <c r="D65" s="487" t="s">
        <v>947</v>
      </c>
      <c r="E65" s="357">
        <v>0.41944444444444445</v>
      </c>
    </row>
    <row r="66" spans="2:5">
      <c r="B66" s="487">
        <v>870</v>
      </c>
      <c r="C66" s="341">
        <v>2005337</v>
      </c>
      <c r="D66" s="487" t="s">
        <v>948</v>
      </c>
      <c r="E66" s="534">
        <v>0.42499999999999999</v>
      </c>
    </row>
    <row r="67" spans="2:5">
      <c r="B67" s="487">
        <v>877</v>
      </c>
      <c r="C67" s="341">
        <v>2004506</v>
      </c>
      <c r="D67" s="487" t="s">
        <v>949</v>
      </c>
      <c r="E67" s="357">
        <v>0.42777777777777781</v>
      </c>
    </row>
    <row r="68" spans="2:5">
      <c r="B68" s="487">
        <v>889</v>
      </c>
      <c r="C68" s="341">
        <v>2004507</v>
      </c>
      <c r="D68" s="487" t="s">
        <v>950</v>
      </c>
      <c r="E68" s="357">
        <v>0.43333333333333335</v>
      </c>
    </row>
    <row r="69" spans="2:5">
      <c r="B69" s="388">
        <v>899</v>
      </c>
      <c r="C69" s="388">
        <v>2004508</v>
      </c>
      <c r="D69" s="388" t="s">
        <v>951</v>
      </c>
      <c r="E69" s="386" t="s">
        <v>952</v>
      </c>
    </row>
    <row r="70" spans="2:5">
      <c r="B70" s="487">
        <v>907</v>
      </c>
      <c r="C70" s="341">
        <v>2004048</v>
      </c>
      <c r="D70" s="487" t="s">
        <v>953</v>
      </c>
      <c r="E70" s="357">
        <v>0.47083333333333338</v>
      </c>
    </row>
    <row r="71" spans="2:5">
      <c r="B71" s="487">
        <v>917</v>
      </c>
      <c r="C71" s="341">
        <v>2004517</v>
      </c>
      <c r="D71" s="487" t="s">
        <v>954</v>
      </c>
      <c r="E71" s="534">
        <v>0.47638888888888892</v>
      </c>
    </row>
    <row r="72" spans="2:5">
      <c r="B72" s="487">
        <v>935</v>
      </c>
      <c r="C72" s="341">
        <v>2004519</v>
      </c>
      <c r="D72" s="487" t="s">
        <v>955</v>
      </c>
      <c r="E72" s="357">
        <v>0.48402777777777778</v>
      </c>
    </row>
    <row r="73" spans="2:5" s="549" customFormat="1">
      <c r="B73" s="815" t="s">
        <v>43</v>
      </c>
      <c r="C73" s="341">
        <v>2004521</v>
      </c>
      <c r="D73" s="487" t="s">
        <v>956</v>
      </c>
      <c r="E73" s="357" t="s">
        <v>957</v>
      </c>
    </row>
    <row r="74" spans="2:5">
      <c r="B74" s="487">
        <v>955</v>
      </c>
      <c r="C74" s="341">
        <v>2004522</v>
      </c>
      <c r="D74" s="487" t="s">
        <v>958</v>
      </c>
      <c r="E74" s="357">
        <v>0.49861111111111112</v>
      </c>
    </row>
    <row r="75" spans="2:5">
      <c r="B75" s="487">
        <v>980</v>
      </c>
      <c r="C75" s="341">
        <v>2004560</v>
      </c>
      <c r="D75" s="487" t="s">
        <v>959</v>
      </c>
      <c r="E75" s="357" t="s">
        <v>960</v>
      </c>
    </row>
    <row r="76" spans="2:5">
      <c r="B76" s="487">
        <v>1043</v>
      </c>
      <c r="C76" s="341">
        <v>2004527</v>
      </c>
      <c r="D76" s="487" t="s">
        <v>961</v>
      </c>
      <c r="E76" s="357" t="s">
        <v>962</v>
      </c>
    </row>
    <row r="77" spans="2:5" ht="15.75">
      <c r="B77" s="388">
        <v>1075</v>
      </c>
      <c r="C77" s="388">
        <v>2004570</v>
      </c>
      <c r="D77" s="388" t="s">
        <v>963</v>
      </c>
      <c r="E77" s="386" t="s">
        <v>964</v>
      </c>
    </row>
    <row r="78" spans="2:5" ht="15" customHeight="1">
      <c r="B78" s="487">
        <v>1114</v>
      </c>
      <c r="C78" s="341">
        <v>2004606</v>
      </c>
      <c r="D78" s="487" t="s">
        <v>965</v>
      </c>
      <c r="E78" s="357" t="s">
        <v>966</v>
      </c>
    </row>
    <row r="79" spans="2:5">
      <c r="B79" s="487">
        <v>1132</v>
      </c>
      <c r="C79" s="341">
        <v>2004608</v>
      </c>
      <c r="D79" s="487" t="s">
        <v>967</v>
      </c>
      <c r="E79" s="357" t="s">
        <v>968</v>
      </c>
    </row>
    <row r="80" spans="2:5">
      <c r="B80" s="487">
        <v>1173</v>
      </c>
      <c r="C80" s="341">
        <v>2004612</v>
      </c>
      <c r="D80" s="487" t="s">
        <v>969</v>
      </c>
      <c r="E80" s="357" t="s">
        <v>744</v>
      </c>
    </row>
    <row r="81" spans="2:6">
      <c r="B81" s="388">
        <v>1233</v>
      </c>
      <c r="C81" s="388">
        <v>2004400</v>
      </c>
      <c r="D81" s="388" t="s">
        <v>970</v>
      </c>
      <c r="E81" s="386" t="s">
        <v>971</v>
      </c>
      <c r="F81" s="549"/>
    </row>
    <row r="82" spans="2:6">
      <c r="B82" s="487">
        <v>1237</v>
      </c>
      <c r="C82" s="341">
        <v>2005312</v>
      </c>
      <c r="D82" s="487" t="s">
        <v>972</v>
      </c>
      <c r="E82" s="357">
        <v>0.71805555555555556</v>
      </c>
      <c r="F82" s="549"/>
    </row>
    <row r="83" spans="2:6" s="549" customFormat="1">
      <c r="B83" s="815" t="s">
        <v>43</v>
      </c>
      <c r="C83" s="341">
        <v>2004616</v>
      </c>
      <c r="D83" s="487" t="s">
        <v>973</v>
      </c>
      <c r="E83" s="357" t="s">
        <v>974</v>
      </c>
    </row>
    <row r="84" spans="2:6">
      <c r="B84" s="815" t="s">
        <v>43</v>
      </c>
      <c r="C84" s="341">
        <v>2004145</v>
      </c>
      <c r="D84" s="487" t="s">
        <v>975</v>
      </c>
      <c r="E84" s="534">
        <v>0.8027777777777777</v>
      </c>
      <c r="F84" s="549"/>
    </row>
    <row r="85" spans="2:6">
      <c r="B85" s="487">
        <v>1372</v>
      </c>
      <c r="C85" s="341">
        <v>2004148</v>
      </c>
      <c r="D85" s="487" t="s">
        <v>976</v>
      </c>
      <c r="E85" s="357">
        <v>0.81041666666666667</v>
      </c>
      <c r="F85" s="549"/>
    </row>
    <row r="86" spans="2:6">
      <c r="B86" s="386">
        <v>1434</v>
      </c>
      <c r="C86" s="386">
        <v>2004003</v>
      </c>
      <c r="D86" s="386" t="s">
        <v>977</v>
      </c>
      <c r="E86" s="643">
        <v>0.84097222222222223</v>
      </c>
      <c r="F86" s="549"/>
    </row>
    <row r="87" spans="2:6" ht="15" customHeight="1">
      <c r="B87" s="982" t="s">
        <v>123</v>
      </c>
      <c r="C87" s="983"/>
      <c r="D87" s="984"/>
      <c r="E87" s="351">
        <v>79</v>
      </c>
      <c r="F87" s="549"/>
    </row>
    <row r="88" spans="2:6" ht="15" customHeight="1">
      <c r="B88" s="985" t="s">
        <v>125</v>
      </c>
      <c r="C88" s="986"/>
      <c r="D88" s="987"/>
      <c r="E88" s="521">
        <v>28</v>
      </c>
      <c r="F88" s="549"/>
    </row>
    <row r="89" spans="2:6" ht="15" customHeight="1">
      <c r="B89" s="937" t="s">
        <v>126</v>
      </c>
      <c r="C89" s="938"/>
      <c r="D89" s="939"/>
      <c r="E89" s="484">
        <v>0.29375000000000001</v>
      </c>
      <c r="F89" s="549"/>
    </row>
    <row r="90" spans="2:6" ht="15" customHeight="1">
      <c r="B90" s="936" t="s">
        <v>127</v>
      </c>
      <c r="C90" s="936"/>
      <c r="D90" s="936"/>
      <c r="E90" s="368">
        <f>E86-E8+E3</f>
        <v>1.1305555555555555</v>
      </c>
      <c r="F90" s="363"/>
    </row>
    <row r="91" spans="2:6" ht="15" customHeight="1">
      <c r="B91" s="935" t="s">
        <v>128</v>
      </c>
      <c r="C91" s="935"/>
      <c r="D91" s="935"/>
      <c r="E91" s="435">
        <f>B86/((HOUR(E86-E8+E3)+24)*60+MINUTE(E86-E8+E3))*60</f>
        <v>52.850122850122851</v>
      </c>
      <c r="F91" s="549"/>
    </row>
    <row r="92" spans="2:6" ht="15" customHeight="1">
      <c r="B92" s="936" t="s">
        <v>129</v>
      </c>
      <c r="C92" s="936"/>
      <c r="D92" s="936"/>
      <c r="E92" s="483">
        <f>E86-E8-E89+E3</f>
        <v>0.83680555555555558</v>
      </c>
      <c r="F92" s="549"/>
    </row>
    <row r="93" spans="2:6" ht="15" customHeight="1">
      <c r="B93" s="937" t="s">
        <v>130</v>
      </c>
      <c r="C93" s="938"/>
      <c r="D93" s="939"/>
      <c r="E93" s="435">
        <f>B86/(HOUR(E86-E8-E89+E3)*60+MINUTE(E86-E8-E89+E3))*60</f>
        <v>71.402489626556019</v>
      </c>
      <c r="F93" s="549"/>
    </row>
    <row r="95" spans="2:6" ht="15.75">
      <c r="B95" s="315" t="s">
        <v>978</v>
      </c>
      <c r="C95" s="314"/>
      <c r="D95" s="313"/>
      <c r="E95" s="525"/>
      <c r="F95" s="549"/>
    </row>
    <row r="97" spans="2:5" ht="23.25">
      <c r="B97" s="550" t="s">
        <v>979</v>
      </c>
      <c r="C97" s="339"/>
      <c r="D97" s="339"/>
      <c r="E97" s="549"/>
    </row>
    <row r="98" spans="2:5">
      <c r="B98" s="549"/>
      <c r="C98" s="549"/>
      <c r="D98" s="549"/>
      <c r="E98" s="710">
        <v>1</v>
      </c>
    </row>
    <row r="99" spans="2:5">
      <c r="B99" s="912" t="s">
        <v>22</v>
      </c>
      <c r="C99" s="914" t="s">
        <v>226</v>
      </c>
      <c r="D99" s="472" t="s">
        <v>25</v>
      </c>
      <c r="E99" s="396" t="s">
        <v>980</v>
      </c>
    </row>
    <row r="100" spans="2:5">
      <c r="B100" s="912"/>
      <c r="C100" s="915"/>
      <c r="D100" s="473" t="s">
        <v>34</v>
      </c>
      <c r="E100" s="454" t="s">
        <v>230</v>
      </c>
    </row>
    <row r="101" spans="2:5" ht="28.5">
      <c r="B101" s="949"/>
      <c r="C101" s="916"/>
      <c r="D101" s="474" t="s">
        <v>197</v>
      </c>
      <c r="E101" s="471" t="s">
        <v>981</v>
      </c>
    </row>
    <row r="102" spans="2:5">
      <c r="B102" s="940" t="s">
        <v>943</v>
      </c>
      <c r="C102" s="941"/>
      <c r="D102" s="973"/>
      <c r="E102" s="974"/>
    </row>
    <row r="103" spans="2:5">
      <c r="B103" s="386">
        <v>1434</v>
      </c>
      <c r="C103" s="386">
        <v>2004003</v>
      </c>
      <c r="D103" s="386" t="s">
        <v>977</v>
      </c>
      <c r="E103" s="404">
        <v>0.35069444444444442</v>
      </c>
    </row>
    <row r="104" spans="2:5" s="549" customFormat="1">
      <c r="B104" s="815" t="s">
        <v>43</v>
      </c>
      <c r="C104" s="644">
        <v>2004149</v>
      </c>
      <c r="D104" s="555" t="s">
        <v>982</v>
      </c>
      <c r="E104" s="357" t="s">
        <v>983</v>
      </c>
    </row>
    <row r="105" spans="2:5">
      <c r="B105" s="487">
        <v>1372</v>
      </c>
      <c r="C105" s="341">
        <v>2004148</v>
      </c>
      <c r="D105" s="487" t="s">
        <v>976</v>
      </c>
      <c r="E105" s="358">
        <v>0.42222222222222222</v>
      </c>
    </row>
    <row r="106" spans="2:5">
      <c r="B106" s="815" t="s">
        <v>43</v>
      </c>
      <c r="C106" s="341">
        <v>2004145</v>
      </c>
      <c r="D106" s="487" t="s">
        <v>975</v>
      </c>
      <c r="E106" s="358">
        <v>0.42986111111111108</v>
      </c>
    </row>
    <row r="107" spans="2:5">
      <c r="B107" s="487">
        <v>1237</v>
      </c>
      <c r="C107" s="341">
        <v>2005312</v>
      </c>
      <c r="D107" s="487" t="s">
        <v>972</v>
      </c>
      <c r="E107" s="358">
        <v>0.50138888888888888</v>
      </c>
    </row>
    <row r="108" spans="2:5">
      <c r="B108" s="386">
        <v>1233</v>
      </c>
      <c r="C108" s="386">
        <v>2004400</v>
      </c>
      <c r="D108" s="395" t="s">
        <v>970</v>
      </c>
      <c r="E108" s="649" t="s">
        <v>984</v>
      </c>
    </row>
    <row r="109" spans="2:5">
      <c r="B109" s="487">
        <v>1173</v>
      </c>
      <c r="C109" s="341">
        <v>2004612</v>
      </c>
      <c r="D109" s="487" t="s">
        <v>969</v>
      </c>
      <c r="E109" s="361" t="s">
        <v>985</v>
      </c>
    </row>
    <row r="110" spans="2:5" s="549" customFormat="1">
      <c r="B110" s="815" t="s">
        <v>43</v>
      </c>
      <c r="C110" s="341">
        <v>2004115</v>
      </c>
      <c r="D110" s="487" t="s">
        <v>986</v>
      </c>
      <c r="E110" s="361" t="s">
        <v>987</v>
      </c>
    </row>
    <row r="111" spans="2:5">
      <c r="B111" s="487">
        <v>1132</v>
      </c>
      <c r="C111" s="341">
        <v>2004608</v>
      </c>
      <c r="D111" s="487" t="s">
        <v>967</v>
      </c>
      <c r="E111" s="361" t="s">
        <v>988</v>
      </c>
    </row>
    <row r="112" spans="2:5">
      <c r="B112" s="487">
        <v>1114</v>
      </c>
      <c r="C112" s="341">
        <v>2004606</v>
      </c>
      <c r="D112" s="487" t="s">
        <v>965</v>
      </c>
      <c r="E112" s="361" t="s">
        <v>989</v>
      </c>
    </row>
    <row r="113" spans="2:5" s="549" customFormat="1">
      <c r="B113" s="815" t="s">
        <v>43</v>
      </c>
      <c r="C113" s="341">
        <v>2005067</v>
      </c>
      <c r="D113" s="487" t="s">
        <v>990</v>
      </c>
      <c r="E113" s="361" t="s">
        <v>991</v>
      </c>
    </row>
    <row r="114" spans="2:5" ht="15.75">
      <c r="B114" s="386">
        <v>1075</v>
      </c>
      <c r="C114" s="386">
        <v>2004570</v>
      </c>
      <c r="D114" s="386" t="s">
        <v>963</v>
      </c>
      <c r="E114" s="386" t="s">
        <v>992</v>
      </c>
    </row>
    <row r="115" spans="2:5">
      <c r="B115" s="487">
        <v>1043</v>
      </c>
      <c r="C115" s="341">
        <v>2004527</v>
      </c>
      <c r="D115" s="487" t="s">
        <v>961</v>
      </c>
      <c r="E115" s="641" t="s">
        <v>993</v>
      </c>
    </row>
    <row r="116" spans="2:5" s="549" customFormat="1">
      <c r="B116" s="815" t="s">
        <v>43</v>
      </c>
      <c r="C116" s="341">
        <v>2004524</v>
      </c>
      <c r="D116" s="487" t="s">
        <v>994</v>
      </c>
      <c r="E116" s="641" t="s">
        <v>995</v>
      </c>
    </row>
    <row r="117" spans="2:5">
      <c r="B117" s="487">
        <v>980</v>
      </c>
      <c r="C117" s="341">
        <v>2004560</v>
      </c>
      <c r="D117" s="487" t="s">
        <v>959</v>
      </c>
      <c r="E117" s="641" t="s">
        <v>996</v>
      </c>
    </row>
    <row r="118" spans="2:5">
      <c r="B118" s="487">
        <v>955</v>
      </c>
      <c r="C118" s="341">
        <v>2004522</v>
      </c>
      <c r="D118" s="487" t="s">
        <v>958</v>
      </c>
      <c r="E118" s="361">
        <v>0.78402777777777777</v>
      </c>
    </row>
    <row r="119" spans="2:5">
      <c r="B119" s="487">
        <v>935</v>
      </c>
      <c r="C119" s="341">
        <v>2004519</v>
      </c>
      <c r="D119" s="487" t="s">
        <v>955</v>
      </c>
      <c r="E119" s="361">
        <v>0.79652777777777783</v>
      </c>
    </row>
    <row r="120" spans="2:5">
      <c r="B120" s="487">
        <v>917</v>
      </c>
      <c r="C120" s="341">
        <v>2004517</v>
      </c>
      <c r="D120" s="487" t="s">
        <v>954</v>
      </c>
      <c r="E120" s="361">
        <v>0.80555555555555547</v>
      </c>
    </row>
    <row r="121" spans="2:5">
      <c r="B121" s="487">
        <v>907</v>
      </c>
      <c r="C121" s="341">
        <v>2004048</v>
      </c>
      <c r="D121" s="487" t="s">
        <v>953</v>
      </c>
      <c r="E121" s="361">
        <v>0.81180555555555556</v>
      </c>
    </row>
    <row r="122" spans="2:5">
      <c r="B122" s="386">
        <v>899</v>
      </c>
      <c r="C122" s="386">
        <v>2004508</v>
      </c>
      <c r="D122" s="386" t="s">
        <v>951</v>
      </c>
      <c r="E122" s="386" t="s">
        <v>997</v>
      </c>
    </row>
    <row r="123" spans="2:5">
      <c r="B123" s="487">
        <v>889</v>
      </c>
      <c r="C123" s="341">
        <v>2004507</v>
      </c>
      <c r="D123" s="487" t="s">
        <v>950</v>
      </c>
      <c r="E123" s="361">
        <v>0.86111111111111116</v>
      </c>
    </row>
    <row r="124" spans="2:5">
      <c r="B124" s="487">
        <v>877</v>
      </c>
      <c r="C124" s="341">
        <v>2004506</v>
      </c>
      <c r="D124" s="487" t="s">
        <v>949</v>
      </c>
      <c r="E124" s="361">
        <v>0.86597222222222225</v>
      </c>
    </row>
    <row r="125" spans="2:5">
      <c r="B125" s="487">
        <v>870</v>
      </c>
      <c r="C125" s="341">
        <v>2005337</v>
      </c>
      <c r="D125" s="487" t="s">
        <v>948</v>
      </c>
      <c r="E125" s="361">
        <v>0.86875000000000002</v>
      </c>
    </row>
    <row r="126" spans="2:5">
      <c r="B126" s="487">
        <v>860</v>
      </c>
      <c r="C126" s="341">
        <v>2005189</v>
      </c>
      <c r="D126" s="487" t="s">
        <v>947</v>
      </c>
      <c r="E126" s="361" t="s">
        <v>998</v>
      </c>
    </row>
    <row r="127" spans="2:5" ht="15.75">
      <c r="B127" s="386">
        <v>855</v>
      </c>
      <c r="C127" s="386">
        <v>2004550</v>
      </c>
      <c r="D127" s="386" t="s">
        <v>945</v>
      </c>
      <c r="E127" s="386" t="s">
        <v>999</v>
      </c>
    </row>
    <row r="128" spans="2:5">
      <c r="B128" s="487">
        <v>845</v>
      </c>
      <c r="C128" s="341">
        <v>2004038</v>
      </c>
      <c r="D128" s="487" t="s">
        <v>944</v>
      </c>
      <c r="E128" s="361">
        <v>0.9</v>
      </c>
    </row>
    <row r="129" spans="2:5">
      <c r="B129" s="487">
        <v>835</v>
      </c>
      <c r="C129" s="342" t="s">
        <v>942</v>
      </c>
      <c r="D129" s="487" t="s">
        <v>255</v>
      </c>
      <c r="E129" s="642">
        <v>0.90555555555555556</v>
      </c>
    </row>
    <row r="130" spans="2:5">
      <c r="B130" s="975" t="s">
        <v>281</v>
      </c>
      <c r="C130" s="976"/>
      <c r="D130" s="976"/>
      <c r="E130" s="979"/>
    </row>
    <row r="131" spans="2:5">
      <c r="B131" s="487">
        <v>833</v>
      </c>
      <c r="C131" s="341">
        <v>2100041</v>
      </c>
      <c r="D131" s="487" t="s">
        <v>940</v>
      </c>
      <c r="E131" s="642">
        <v>0.90625</v>
      </c>
    </row>
    <row r="132" spans="2:5">
      <c r="B132" s="487">
        <v>824</v>
      </c>
      <c r="C132" s="341">
        <v>2100484</v>
      </c>
      <c r="D132" s="487" t="s">
        <v>939</v>
      </c>
      <c r="E132" s="642">
        <v>0.91111111111111109</v>
      </c>
    </row>
    <row r="133" spans="2:5">
      <c r="B133" s="487">
        <v>813</v>
      </c>
      <c r="C133" s="341">
        <v>2100238</v>
      </c>
      <c r="D133" s="487" t="s">
        <v>938</v>
      </c>
      <c r="E133" s="642">
        <v>0.9159722222222223</v>
      </c>
    </row>
    <row r="134" spans="2:5">
      <c r="B134" s="487">
        <v>803</v>
      </c>
      <c r="C134" s="341">
        <v>2100497</v>
      </c>
      <c r="D134" s="487" t="s">
        <v>937</v>
      </c>
      <c r="E134" s="674">
        <v>0.92083333333333339</v>
      </c>
    </row>
    <row r="135" spans="2:5">
      <c r="B135" s="487">
        <v>788</v>
      </c>
      <c r="C135" s="341">
        <v>2100496</v>
      </c>
      <c r="D135" s="487" t="s">
        <v>936</v>
      </c>
      <c r="E135" s="642">
        <v>0.92569444444444438</v>
      </c>
    </row>
    <row r="136" spans="2:5">
      <c r="B136" s="487">
        <v>780</v>
      </c>
      <c r="C136" s="341">
        <v>2100495</v>
      </c>
      <c r="D136" s="487" t="s">
        <v>935</v>
      </c>
      <c r="E136" s="642">
        <v>0.93125000000000002</v>
      </c>
    </row>
    <row r="137" spans="2:5">
      <c r="B137" s="487">
        <v>771</v>
      </c>
      <c r="C137" s="341">
        <v>2100611</v>
      </c>
      <c r="D137" s="487" t="s">
        <v>934</v>
      </c>
      <c r="E137" s="667">
        <v>0.93541666666666667</v>
      </c>
    </row>
    <row r="138" spans="2:5">
      <c r="B138" s="386">
        <v>752</v>
      </c>
      <c r="C138" s="386">
        <v>2100050</v>
      </c>
      <c r="D138" s="386" t="s">
        <v>932</v>
      </c>
      <c r="E138" s="386" t="s">
        <v>1000</v>
      </c>
    </row>
    <row r="139" spans="2:5">
      <c r="B139" s="487">
        <v>713</v>
      </c>
      <c r="C139" s="341">
        <v>2100037</v>
      </c>
      <c r="D139" s="487" t="s">
        <v>930</v>
      </c>
      <c r="E139" s="357" t="s">
        <v>1001</v>
      </c>
    </row>
    <row r="140" spans="2:5">
      <c r="B140" s="487">
        <v>672</v>
      </c>
      <c r="C140" s="341">
        <v>2100277</v>
      </c>
      <c r="D140" s="487" t="s">
        <v>929</v>
      </c>
      <c r="E140" s="357">
        <v>1.6666666666666666E-2</v>
      </c>
    </row>
    <row r="141" spans="2:5">
      <c r="B141" s="487">
        <v>666</v>
      </c>
      <c r="C141" s="341">
        <v>2100852</v>
      </c>
      <c r="D141" s="487" t="s">
        <v>928</v>
      </c>
      <c r="E141" s="357">
        <v>1.9444444444444445E-2</v>
      </c>
    </row>
    <row r="142" spans="2:5">
      <c r="B142" s="487">
        <v>658</v>
      </c>
      <c r="C142" s="341">
        <v>2100483</v>
      </c>
      <c r="D142" s="487" t="s">
        <v>927</v>
      </c>
      <c r="E142" s="357">
        <v>2.2916666666666669E-2</v>
      </c>
    </row>
    <row r="143" spans="2:5">
      <c r="B143" s="386">
        <v>654</v>
      </c>
      <c r="C143" s="386">
        <v>2100190</v>
      </c>
      <c r="D143" s="386" t="s">
        <v>925</v>
      </c>
      <c r="E143" s="386" t="s">
        <v>1002</v>
      </c>
    </row>
    <row r="144" spans="2:5">
      <c r="B144" s="487">
        <v>562</v>
      </c>
      <c r="C144" s="341">
        <v>2100285</v>
      </c>
      <c r="D144" s="487" t="s">
        <v>923</v>
      </c>
      <c r="E144" s="357" t="s">
        <v>1003</v>
      </c>
    </row>
    <row r="145" spans="2:5">
      <c r="B145" s="487">
        <v>479</v>
      </c>
      <c r="C145" s="341">
        <v>2100265</v>
      </c>
      <c r="D145" s="487" t="s">
        <v>921</v>
      </c>
      <c r="E145" s="357" t="s">
        <v>1004</v>
      </c>
    </row>
    <row r="146" spans="2:5">
      <c r="B146" s="386">
        <v>455</v>
      </c>
      <c r="C146" s="386">
        <v>2100280</v>
      </c>
      <c r="D146" s="386" t="s">
        <v>292</v>
      </c>
      <c r="E146" s="386" t="s">
        <v>1005</v>
      </c>
    </row>
    <row r="147" spans="2:5">
      <c r="B147" s="604">
        <v>418</v>
      </c>
      <c r="C147" s="407">
        <v>2100205</v>
      </c>
      <c r="D147" s="604" t="s">
        <v>289</v>
      </c>
      <c r="E147" s="357" t="s">
        <v>366</v>
      </c>
    </row>
    <row r="148" spans="2:5">
      <c r="B148" s="604">
        <v>406</v>
      </c>
      <c r="C148" s="407">
        <v>2100023</v>
      </c>
      <c r="D148" s="604" t="s">
        <v>288</v>
      </c>
      <c r="E148" s="357">
        <v>0.19583333333333333</v>
      </c>
    </row>
    <row r="149" spans="2:5">
      <c r="B149" s="604">
        <v>398</v>
      </c>
      <c r="C149" s="407">
        <v>2100301</v>
      </c>
      <c r="D149" s="604" t="s">
        <v>287</v>
      </c>
      <c r="E149" s="357">
        <v>0.19930555555555554</v>
      </c>
    </row>
    <row r="150" spans="2:5">
      <c r="B150" s="386">
        <v>384</v>
      </c>
      <c r="C150" s="386">
        <v>2100024</v>
      </c>
      <c r="D150" s="386" t="s">
        <v>283</v>
      </c>
      <c r="E150" s="386" t="s">
        <v>369</v>
      </c>
    </row>
    <row r="151" spans="2:5">
      <c r="B151" s="815" t="s">
        <v>43</v>
      </c>
      <c r="C151" s="407">
        <v>163034</v>
      </c>
      <c r="D151" s="604" t="s">
        <v>282</v>
      </c>
      <c r="E151" s="357">
        <v>0.23750000000000002</v>
      </c>
    </row>
    <row r="152" spans="2:5">
      <c r="B152" s="943" t="s">
        <v>253</v>
      </c>
      <c r="C152" s="944"/>
      <c r="D152" s="944"/>
      <c r="E152" s="945"/>
    </row>
    <row r="153" spans="2:5">
      <c r="B153" s="362">
        <v>375</v>
      </c>
      <c r="C153" s="638" t="s">
        <v>280</v>
      </c>
      <c r="D153" s="362" t="s">
        <v>255</v>
      </c>
      <c r="E153" s="589">
        <v>0.20069444444444443</v>
      </c>
    </row>
    <row r="154" spans="2:5">
      <c r="B154" s="388">
        <v>368</v>
      </c>
      <c r="C154" s="388">
        <v>2400450</v>
      </c>
      <c r="D154" s="388" t="s">
        <v>276</v>
      </c>
      <c r="E154" s="553" t="s">
        <v>372</v>
      </c>
    </row>
    <row r="155" spans="2:5">
      <c r="B155" s="348">
        <v>356</v>
      </c>
      <c r="C155" s="406">
        <v>2400461</v>
      </c>
      <c r="D155" s="348" t="s">
        <v>275</v>
      </c>
      <c r="E155" s="563">
        <v>0.25694444444444442</v>
      </c>
    </row>
    <row r="156" spans="2:5">
      <c r="B156" s="348">
        <v>348</v>
      </c>
      <c r="C156" s="406">
        <v>2401432</v>
      </c>
      <c r="D156" s="348" t="s">
        <v>274</v>
      </c>
      <c r="E156" s="563">
        <v>0.26111111111111113</v>
      </c>
    </row>
    <row r="157" spans="2:5">
      <c r="B157" s="388">
        <v>339</v>
      </c>
      <c r="C157" s="388">
        <v>2400000</v>
      </c>
      <c r="D157" s="388" t="s">
        <v>42</v>
      </c>
      <c r="E157" s="553" t="s">
        <v>375</v>
      </c>
    </row>
    <row r="158" spans="2:5">
      <c r="B158" s="815" t="s">
        <v>43</v>
      </c>
      <c r="C158" s="407"/>
      <c r="D158" s="604" t="s">
        <v>270</v>
      </c>
      <c r="E158" s="562">
        <v>0.27708333333333335</v>
      </c>
    </row>
    <row r="159" spans="2:5">
      <c r="B159" s="348">
        <v>330</v>
      </c>
      <c r="C159" s="406">
        <v>2400446</v>
      </c>
      <c r="D159" s="348" t="s">
        <v>45</v>
      </c>
      <c r="E159" s="563">
        <v>0.28194444444444444</v>
      </c>
    </row>
    <row r="160" spans="2:5">
      <c r="B160" s="348">
        <v>321</v>
      </c>
      <c r="C160" s="406">
        <v>2400417</v>
      </c>
      <c r="D160" s="348" t="s">
        <v>46</v>
      </c>
      <c r="E160" s="563">
        <v>0.28611111111111109</v>
      </c>
    </row>
    <row r="161" spans="2:5">
      <c r="B161" s="348">
        <v>298</v>
      </c>
      <c r="C161" s="406">
        <v>2400456</v>
      </c>
      <c r="D161" s="348" t="s">
        <v>47</v>
      </c>
      <c r="E161" s="563">
        <v>0.2951388888888889</v>
      </c>
    </row>
    <row r="162" spans="2:5">
      <c r="B162" s="348">
        <v>282</v>
      </c>
      <c r="C162" s="406">
        <v>2400366</v>
      </c>
      <c r="D162" s="348" t="s">
        <v>48</v>
      </c>
      <c r="E162" s="563">
        <v>0.30208333333333337</v>
      </c>
    </row>
    <row r="163" spans="2:5">
      <c r="B163" s="348">
        <v>272</v>
      </c>
      <c r="C163" s="406">
        <v>2400416</v>
      </c>
      <c r="D163" s="348" t="s">
        <v>50</v>
      </c>
      <c r="E163" s="563">
        <v>0.30555555555555558</v>
      </c>
    </row>
    <row r="164" spans="2:5">
      <c r="B164" s="348">
        <v>256</v>
      </c>
      <c r="C164" s="406">
        <v>2400365</v>
      </c>
      <c r="D164" s="348" t="s">
        <v>269</v>
      </c>
      <c r="E164" s="563">
        <v>0.3125</v>
      </c>
    </row>
    <row r="165" spans="2:5">
      <c r="B165" s="348">
        <v>245</v>
      </c>
      <c r="C165" s="406">
        <v>2400364</v>
      </c>
      <c r="D165" s="348" t="s">
        <v>268</v>
      </c>
      <c r="E165" s="598">
        <v>0.31805555555555559</v>
      </c>
    </row>
    <row r="166" spans="2:5">
      <c r="B166" s="815" t="s">
        <v>43</v>
      </c>
      <c r="C166" s="406"/>
      <c r="D166" s="348" t="s">
        <v>267</v>
      </c>
      <c r="E166" s="554" t="s">
        <v>43</v>
      </c>
    </row>
    <row r="167" spans="2:5">
      <c r="B167" s="388" t="s">
        <v>43</v>
      </c>
      <c r="C167" s="388">
        <v>2400440</v>
      </c>
      <c r="D167" s="388" t="s">
        <v>266</v>
      </c>
      <c r="E167" s="596" t="s">
        <v>43</v>
      </c>
    </row>
    <row r="168" spans="2:5">
      <c r="B168" s="348">
        <v>234</v>
      </c>
      <c r="C168" s="406">
        <v>9991215</v>
      </c>
      <c r="D168" s="348" t="s">
        <v>265</v>
      </c>
      <c r="E168" s="599">
        <v>0.3263888888888889</v>
      </c>
    </row>
    <row r="169" spans="2:5">
      <c r="B169" s="348">
        <v>230</v>
      </c>
      <c r="C169" s="406">
        <v>2400003</v>
      </c>
      <c r="D169" s="348" t="s">
        <v>264</v>
      </c>
      <c r="E169" s="563">
        <v>0.3298611111111111</v>
      </c>
    </row>
    <row r="170" spans="2:5">
      <c r="B170" s="348">
        <v>219</v>
      </c>
      <c r="C170" s="406">
        <v>2400362</v>
      </c>
      <c r="D170" s="348" t="s">
        <v>263</v>
      </c>
      <c r="E170" s="563">
        <v>0.33749999999999997</v>
      </c>
    </row>
    <row r="171" spans="2:5">
      <c r="B171" s="348">
        <v>201</v>
      </c>
      <c r="C171" s="406">
        <v>2400429</v>
      </c>
      <c r="D171" s="348" t="s">
        <v>262</v>
      </c>
      <c r="E171" s="563">
        <v>0.34444444444444444</v>
      </c>
    </row>
    <row r="172" spans="2:5">
      <c r="B172" s="348">
        <v>182</v>
      </c>
      <c r="C172" s="406">
        <v>2400431</v>
      </c>
      <c r="D172" s="348" t="s">
        <v>261</v>
      </c>
      <c r="E172" s="563">
        <v>0.35416666666666663</v>
      </c>
    </row>
    <row r="173" spans="2:5">
      <c r="B173" s="348">
        <v>170</v>
      </c>
      <c r="C173" s="406">
        <v>2400432</v>
      </c>
      <c r="D173" s="348" t="s">
        <v>260</v>
      </c>
      <c r="E173" s="563">
        <v>0.36319444444444443</v>
      </c>
    </row>
    <row r="174" spans="2:5">
      <c r="B174" s="388">
        <v>152</v>
      </c>
      <c r="C174" s="388">
        <v>2400433</v>
      </c>
      <c r="D174" s="388" t="s">
        <v>256</v>
      </c>
      <c r="E174" s="553" t="s">
        <v>378</v>
      </c>
    </row>
    <row r="175" spans="2:5">
      <c r="B175" s="604">
        <v>151</v>
      </c>
      <c r="C175" s="639" t="s">
        <v>254</v>
      </c>
      <c r="D175" s="604" t="s">
        <v>255</v>
      </c>
      <c r="E175" s="589">
        <v>0.41805555555555557</v>
      </c>
    </row>
    <row r="176" spans="2:5">
      <c r="B176" s="943" t="s">
        <v>232</v>
      </c>
      <c r="C176" s="944"/>
      <c r="D176" s="971"/>
      <c r="E176" s="972"/>
    </row>
    <row r="177" spans="2:5">
      <c r="B177" s="890" t="s">
        <v>43</v>
      </c>
      <c r="C177" s="636">
        <v>9991012</v>
      </c>
      <c r="D177" s="636" t="s">
        <v>249</v>
      </c>
      <c r="E177" s="650" t="s">
        <v>381</v>
      </c>
    </row>
    <row r="178" spans="2:5">
      <c r="B178" s="348">
        <v>140</v>
      </c>
      <c r="C178" s="406">
        <v>2058434</v>
      </c>
      <c r="D178" s="348" t="s">
        <v>246</v>
      </c>
      <c r="E178" s="356" t="s">
        <v>383</v>
      </c>
    </row>
    <row r="179" spans="2:5">
      <c r="B179" s="348">
        <v>115</v>
      </c>
      <c r="C179" s="406">
        <v>2058395</v>
      </c>
      <c r="D179" s="348" t="s">
        <v>243</v>
      </c>
      <c r="E179" s="356" t="s">
        <v>385</v>
      </c>
    </row>
    <row r="180" spans="2:5">
      <c r="B180" s="388">
        <v>90</v>
      </c>
      <c r="C180" s="388">
        <v>2058450</v>
      </c>
      <c r="D180" s="388" t="s">
        <v>239</v>
      </c>
      <c r="E180" s="404" t="s">
        <v>388</v>
      </c>
    </row>
    <row r="181" spans="2:5">
      <c r="B181" s="604">
        <v>50</v>
      </c>
      <c r="C181" s="407">
        <v>2058441</v>
      </c>
      <c r="D181" s="604" t="s">
        <v>238</v>
      </c>
      <c r="E181" s="357">
        <v>0.55902777777777779</v>
      </c>
    </row>
    <row r="182" spans="2:5">
      <c r="B182" s="348">
        <v>40</v>
      </c>
      <c r="C182" s="406">
        <v>2058442</v>
      </c>
      <c r="D182" s="348" t="s">
        <v>235</v>
      </c>
      <c r="E182" s="356" t="s">
        <v>390</v>
      </c>
    </row>
    <row r="183" spans="2:5">
      <c r="B183" s="388">
        <v>0</v>
      </c>
      <c r="C183" s="388">
        <v>2058001</v>
      </c>
      <c r="D183" s="388" t="s">
        <v>233</v>
      </c>
      <c r="E183" s="404">
        <v>0.59236111111111112</v>
      </c>
    </row>
    <row r="184" spans="2:5" s="519" customFormat="1">
      <c r="B184" s="932" t="s">
        <v>125</v>
      </c>
      <c r="C184" s="932"/>
      <c r="D184" s="932"/>
      <c r="E184" s="521">
        <v>30</v>
      </c>
    </row>
    <row r="185" spans="2:5" ht="13.15" customHeight="1">
      <c r="B185" s="937" t="s">
        <v>126</v>
      </c>
      <c r="C185" s="938"/>
      <c r="D185" s="939"/>
      <c r="E185" s="484">
        <v>0.36458333333333331</v>
      </c>
    </row>
    <row r="186" spans="2:5">
      <c r="B186" s="936" t="s">
        <v>127</v>
      </c>
      <c r="C186" s="936"/>
      <c r="D186" s="936"/>
      <c r="E186" s="368">
        <f>E183-E103+E98</f>
        <v>1.2416666666666667</v>
      </c>
    </row>
    <row r="187" spans="2:5">
      <c r="B187" s="935" t="s">
        <v>128</v>
      </c>
      <c r="C187" s="935"/>
      <c r="D187" s="935"/>
      <c r="E187" s="435">
        <f>B103/((HOUR(E183-E103+E98)+24)*60+MINUTE(E183-E103+E98))*60</f>
        <v>48.120805369127517</v>
      </c>
    </row>
    <row r="188" spans="2:5">
      <c r="B188" s="936" t="s">
        <v>129</v>
      </c>
      <c r="C188" s="936"/>
      <c r="D188" s="936"/>
      <c r="E188" s="483">
        <f>E183-E103-E185+E98</f>
        <v>0.87708333333333344</v>
      </c>
    </row>
    <row r="189" spans="2:5">
      <c r="B189" s="937" t="s">
        <v>130</v>
      </c>
      <c r="C189" s="938"/>
      <c r="D189" s="939"/>
      <c r="E189" s="435">
        <f>B103/(HOUR(E183-E103+E98-E185)*60+MINUTE(E183-E103+E98-E185))*60</f>
        <v>68.123515439429923</v>
      </c>
    </row>
    <row r="191" spans="2:5" ht="15.75">
      <c r="B191" s="315" t="s">
        <v>978</v>
      </c>
      <c r="C191" s="549"/>
      <c r="D191" s="549"/>
      <c r="E191" s="549"/>
    </row>
    <row r="195" spans="2:8">
      <c r="B195" s="549"/>
      <c r="C195" s="549"/>
      <c r="D195" s="549"/>
      <c r="E195" s="549"/>
      <c r="F195" s="549"/>
      <c r="G195" s="549"/>
      <c r="H195" s="549"/>
    </row>
    <row r="196" spans="2:8" ht="23.25">
      <c r="B196" s="550" t="s">
        <v>1006</v>
      </c>
      <c r="C196" s="339"/>
      <c r="D196" s="339"/>
      <c r="E196" s="549"/>
      <c r="F196" s="549"/>
      <c r="G196" s="549"/>
      <c r="H196" s="549"/>
    </row>
    <row r="197" spans="2:8">
      <c r="B197" s="549"/>
      <c r="C197" s="549"/>
      <c r="D197" s="549"/>
      <c r="E197" s="710">
        <v>1</v>
      </c>
      <c r="F197" s="364"/>
      <c r="G197" s="549"/>
      <c r="H197" s="549"/>
    </row>
    <row r="198" spans="2:8">
      <c r="B198" s="912" t="s">
        <v>22</v>
      </c>
      <c r="C198" s="914" t="s">
        <v>226</v>
      </c>
      <c r="D198" s="472" t="s">
        <v>25</v>
      </c>
      <c r="E198" s="396" t="s">
        <v>918</v>
      </c>
      <c r="F198" s="419"/>
      <c r="G198" s="419"/>
      <c r="H198" s="549"/>
    </row>
    <row r="199" spans="2:8">
      <c r="B199" s="912"/>
      <c r="C199" s="915"/>
      <c r="D199" s="473" t="s">
        <v>34</v>
      </c>
      <c r="E199" s="454" t="s">
        <v>230</v>
      </c>
      <c r="F199" s="419"/>
      <c r="G199" s="419"/>
      <c r="H199" s="549"/>
    </row>
    <row r="200" spans="2:8" ht="29.25">
      <c r="B200" s="949"/>
      <c r="C200" s="916"/>
      <c r="D200" s="474" t="s">
        <v>197</v>
      </c>
      <c r="E200" s="449" t="s">
        <v>919</v>
      </c>
      <c r="F200" s="419"/>
      <c r="G200" s="419"/>
      <c r="H200" s="549"/>
    </row>
    <row r="201" spans="2:8">
      <c r="B201" s="940" t="s">
        <v>232</v>
      </c>
      <c r="C201" s="941"/>
      <c r="D201" s="973"/>
      <c r="E201" s="974"/>
      <c r="F201" s="549"/>
      <c r="G201" s="549"/>
      <c r="H201" s="549"/>
    </row>
    <row r="202" spans="2:8">
      <c r="B202" s="388">
        <v>0</v>
      </c>
      <c r="C202" s="388">
        <v>2058001</v>
      </c>
      <c r="D202" s="388" t="s">
        <v>233</v>
      </c>
      <c r="E202" s="628">
        <v>0.7104166666666667</v>
      </c>
      <c r="F202" s="549"/>
      <c r="G202" s="549"/>
      <c r="H202" s="549"/>
    </row>
    <row r="203" spans="2:8">
      <c r="B203" s="348">
        <v>40</v>
      </c>
      <c r="C203" s="406">
        <v>2058442</v>
      </c>
      <c r="D203" s="348" t="s">
        <v>235</v>
      </c>
      <c r="E203" s="355" t="s">
        <v>236</v>
      </c>
      <c r="F203" s="549"/>
      <c r="G203" s="549"/>
      <c r="H203" s="549"/>
    </row>
    <row r="204" spans="2:8">
      <c r="B204" s="604">
        <v>50</v>
      </c>
      <c r="C204" s="407">
        <v>2058441</v>
      </c>
      <c r="D204" s="604" t="s">
        <v>238</v>
      </c>
      <c r="E204" s="358">
        <v>0.7402777777777777</v>
      </c>
      <c r="F204" s="549"/>
      <c r="G204" s="549"/>
      <c r="H204" s="549"/>
    </row>
    <row r="205" spans="2:8">
      <c r="B205" s="388">
        <v>90</v>
      </c>
      <c r="C205" s="388">
        <v>2058450</v>
      </c>
      <c r="D205" s="388" t="s">
        <v>239</v>
      </c>
      <c r="E205" s="628" t="s">
        <v>241</v>
      </c>
      <c r="F205" s="549"/>
      <c r="G205" s="549"/>
      <c r="H205" s="549"/>
    </row>
    <row r="206" spans="2:8">
      <c r="B206" s="348">
        <v>115</v>
      </c>
      <c r="C206" s="406">
        <v>2058395</v>
      </c>
      <c r="D206" s="348" t="s">
        <v>243</v>
      </c>
      <c r="E206" s="360" t="s">
        <v>244</v>
      </c>
      <c r="F206" s="549"/>
      <c r="G206" s="549"/>
      <c r="H206" s="549"/>
    </row>
    <row r="207" spans="2:8">
      <c r="B207" s="388">
        <v>140</v>
      </c>
      <c r="C207" s="388">
        <v>2058434</v>
      </c>
      <c r="D207" s="388" t="s">
        <v>246</v>
      </c>
      <c r="E207" s="386" t="s">
        <v>247</v>
      </c>
      <c r="F207" s="549"/>
      <c r="G207" s="549"/>
      <c r="H207" s="549"/>
    </row>
    <row r="208" spans="2:8">
      <c r="B208" s="890" t="s">
        <v>43</v>
      </c>
      <c r="C208" s="636">
        <v>9991012</v>
      </c>
      <c r="D208" s="636" t="s">
        <v>249</v>
      </c>
      <c r="E208" s="651" t="s">
        <v>251</v>
      </c>
      <c r="F208" s="549"/>
      <c r="G208" s="549"/>
      <c r="H208" s="549"/>
    </row>
    <row r="209" spans="2:8">
      <c r="B209" s="943" t="s">
        <v>253</v>
      </c>
      <c r="C209" s="944"/>
      <c r="D209" s="980"/>
      <c r="E209" s="981"/>
      <c r="F209" s="549"/>
      <c r="G209" s="549"/>
      <c r="H209" s="549"/>
    </row>
    <row r="210" spans="2:8">
      <c r="B210" s="604">
        <v>151</v>
      </c>
      <c r="C210" s="639" t="s">
        <v>254</v>
      </c>
      <c r="D210" s="604" t="s">
        <v>255</v>
      </c>
      <c r="E210" s="578">
        <v>0.79236111111111107</v>
      </c>
      <c r="F210" s="549"/>
      <c r="G210" s="549"/>
      <c r="H210" s="549"/>
    </row>
    <row r="211" spans="2:8">
      <c r="B211" s="388">
        <v>152</v>
      </c>
      <c r="C211" s="388">
        <v>2400433</v>
      </c>
      <c r="D211" s="388" t="s">
        <v>256</v>
      </c>
      <c r="E211" s="568" t="s">
        <v>258</v>
      </c>
      <c r="F211" s="549"/>
      <c r="G211" s="549"/>
      <c r="H211" s="549"/>
    </row>
    <row r="212" spans="2:8">
      <c r="B212" s="348">
        <v>170</v>
      </c>
      <c r="C212" s="406">
        <v>2400432</v>
      </c>
      <c r="D212" s="348" t="s">
        <v>260</v>
      </c>
      <c r="E212" s="567">
        <v>0.84583333333333333</v>
      </c>
      <c r="F212" s="549"/>
      <c r="G212" s="549"/>
      <c r="H212" s="549"/>
    </row>
    <row r="213" spans="2:8">
      <c r="B213" s="348">
        <v>182</v>
      </c>
      <c r="C213" s="406">
        <v>2400431</v>
      </c>
      <c r="D213" s="348" t="s">
        <v>261</v>
      </c>
      <c r="E213" s="567">
        <v>0.85069444444444453</v>
      </c>
      <c r="F213" s="549"/>
      <c r="G213" s="549"/>
      <c r="H213" s="549"/>
    </row>
    <row r="214" spans="2:8">
      <c r="B214" s="348">
        <v>201</v>
      </c>
      <c r="C214" s="406">
        <v>2400429</v>
      </c>
      <c r="D214" s="348" t="s">
        <v>262</v>
      </c>
      <c r="E214" s="567">
        <v>0.85902777777777783</v>
      </c>
      <c r="F214" s="549"/>
      <c r="G214" s="549"/>
      <c r="H214" s="549"/>
    </row>
    <row r="215" spans="2:8">
      <c r="B215" s="348">
        <v>219</v>
      </c>
      <c r="C215" s="406">
        <v>2400362</v>
      </c>
      <c r="D215" s="348" t="s">
        <v>263</v>
      </c>
      <c r="E215" s="567">
        <v>0.86597222222222225</v>
      </c>
      <c r="F215" s="549"/>
      <c r="G215" s="549"/>
      <c r="H215" s="549"/>
    </row>
    <row r="216" spans="2:8">
      <c r="B216" s="348">
        <v>230</v>
      </c>
      <c r="C216" s="406">
        <v>2400003</v>
      </c>
      <c r="D216" s="348" t="s">
        <v>264</v>
      </c>
      <c r="E216" s="567">
        <v>0.87083333333333335</v>
      </c>
      <c r="F216" s="549"/>
      <c r="G216" s="549"/>
      <c r="H216" s="549"/>
    </row>
    <row r="217" spans="2:8">
      <c r="B217" s="348">
        <v>234</v>
      </c>
      <c r="C217" s="406">
        <v>9991215</v>
      </c>
      <c r="D217" s="348" t="s">
        <v>265</v>
      </c>
      <c r="E217" s="554" t="s">
        <v>43</v>
      </c>
      <c r="F217" s="549"/>
      <c r="G217" s="549"/>
      <c r="H217" s="549"/>
    </row>
    <row r="218" spans="2:8">
      <c r="B218" s="388" t="s">
        <v>43</v>
      </c>
      <c r="C218" s="388">
        <v>2400440</v>
      </c>
      <c r="D218" s="388" t="s">
        <v>266</v>
      </c>
      <c r="E218" s="794">
        <v>0.87569444444444444</v>
      </c>
      <c r="F218" s="549"/>
      <c r="G218" s="549"/>
      <c r="H218" s="549"/>
    </row>
    <row r="219" spans="2:8">
      <c r="B219" s="815" t="s">
        <v>43</v>
      </c>
      <c r="C219" s="406"/>
      <c r="D219" s="348" t="s">
        <v>267</v>
      </c>
      <c r="E219" s="862">
        <v>0.87916666666666676</v>
      </c>
      <c r="F219" s="549"/>
      <c r="G219" s="549"/>
      <c r="H219" s="549"/>
    </row>
    <row r="220" spans="2:8">
      <c r="B220" s="348">
        <v>245</v>
      </c>
      <c r="C220" s="406">
        <v>2400364</v>
      </c>
      <c r="D220" s="348" t="s">
        <v>268</v>
      </c>
      <c r="E220" s="567">
        <v>0.88402777777777775</v>
      </c>
      <c r="F220" s="549"/>
      <c r="G220" s="549"/>
      <c r="H220" s="549"/>
    </row>
    <row r="221" spans="2:8">
      <c r="B221" s="348">
        <v>256</v>
      </c>
      <c r="C221" s="406">
        <v>2400365</v>
      </c>
      <c r="D221" s="348" t="s">
        <v>269</v>
      </c>
      <c r="E221" s="567">
        <v>0.89097222222222228</v>
      </c>
      <c r="F221" s="549"/>
      <c r="G221" s="549"/>
      <c r="H221" s="549"/>
    </row>
    <row r="222" spans="2:8">
      <c r="B222" s="348">
        <v>272</v>
      </c>
      <c r="C222" s="406">
        <v>2400416</v>
      </c>
      <c r="D222" s="348" t="s">
        <v>50</v>
      </c>
      <c r="E222" s="567">
        <v>0.89861111111111114</v>
      </c>
      <c r="F222" s="549"/>
      <c r="G222" s="549"/>
      <c r="H222" s="549"/>
    </row>
    <row r="223" spans="2:8">
      <c r="B223" s="348">
        <v>282</v>
      </c>
      <c r="C223" s="406">
        <v>2400366</v>
      </c>
      <c r="D223" s="348" t="s">
        <v>48</v>
      </c>
      <c r="E223" s="567">
        <v>0.90277777777777779</v>
      </c>
      <c r="F223" s="549"/>
      <c r="G223" s="549"/>
      <c r="H223" s="549"/>
    </row>
    <row r="224" spans="2:8">
      <c r="B224" s="348">
        <v>298</v>
      </c>
      <c r="C224" s="406">
        <v>2400456</v>
      </c>
      <c r="D224" s="348" t="s">
        <v>47</v>
      </c>
      <c r="E224" s="567">
        <v>0.90972222222222221</v>
      </c>
      <c r="F224" s="549"/>
      <c r="G224" s="549"/>
      <c r="H224" s="549"/>
    </row>
    <row r="225" spans="2:8">
      <c r="B225" s="348">
        <v>321</v>
      </c>
      <c r="C225" s="406">
        <v>2400417</v>
      </c>
      <c r="D225" s="348" t="s">
        <v>46</v>
      </c>
      <c r="E225" s="582">
        <v>0.92083333333333328</v>
      </c>
      <c r="F225" s="549"/>
      <c r="G225" s="549"/>
      <c r="H225" s="549"/>
    </row>
    <row r="226" spans="2:8">
      <c r="B226" s="348">
        <v>330</v>
      </c>
      <c r="C226" s="406">
        <v>2400446</v>
      </c>
      <c r="D226" s="348" t="s">
        <v>45</v>
      </c>
      <c r="E226" s="582">
        <v>0.92569444444444438</v>
      </c>
      <c r="F226" s="549"/>
      <c r="G226" s="549"/>
      <c r="H226" s="549"/>
    </row>
    <row r="227" spans="2:8">
      <c r="B227" s="815" t="s">
        <v>43</v>
      </c>
      <c r="C227" s="407"/>
      <c r="D227" s="604" t="s">
        <v>270</v>
      </c>
      <c r="E227" s="569">
        <v>0.92986111111111103</v>
      </c>
      <c r="F227" s="549"/>
      <c r="G227" s="549"/>
      <c r="H227" s="549"/>
    </row>
    <row r="228" spans="2:8">
      <c r="B228" s="388">
        <v>339</v>
      </c>
      <c r="C228" s="388">
        <v>2400000</v>
      </c>
      <c r="D228" s="388" t="s">
        <v>42</v>
      </c>
      <c r="E228" s="580" t="s">
        <v>272</v>
      </c>
      <c r="F228" s="549"/>
      <c r="G228" s="549"/>
      <c r="H228" s="549"/>
    </row>
    <row r="229" spans="2:8">
      <c r="B229" s="348">
        <v>348</v>
      </c>
      <c r="C229" s="406">
        <v>2401432</v>
      </c>
      <c r="D229" s="348" t="s">
        <v>274</v>
      </c>
      <c r="E229" s="582">
        <v>0.94513888888888886</v>
      </c>
      <c r="F229" s="549"/>
      <c r="G229" s="549"/>
      <c r="H229" s="549"/>
    </row>
    <row r="230" spans="2:8">
      <c r="B230" s="348">
        <v>356</v>
      </c>
      <c r="C230" s="406">
        <v>2400461</v>
      </c>
      <c r="D230" s="348" t="s">
        <v>275</v>
      </c>
      <c r="E230" s="582">
        <v>0.94930555555555551</v>
      </c>
      <c r="F230" s="549"/>
      <c r="G230" s="549"/>
      <c r="H230" s="549"/>
    </row>
    <row r="231" spans="2:8">
      <c r="B231" s="388">
        <v>368</v>
      </c>
      <c r="C231" s="388">
        <v>2400450</v>
      </c>
      <c r="D231" s="388" t="s">
        <v>276</v>
      </c>
      <c r="E231" s="580" t="s">
        <v>278</v>
      </c>
      <c r="F231" s="549"/>
      <c r="G231" s="549"/>
      <c r="H231" s="549"/>
    </row>
    <row r="232" spans="2:8">
      <c r="B232" s="362">
        <v>375</v>
      </c>
      <c r="C232" s="638" t="s">
        <v>280</v>
      </c>
      <c r="D232" s="362" t="s">
        <v>255</v>
      </c>
      <c r="E232" s="595">
        <v>5.5555555555555558E-3</v>
      </c>
      <c r="F232" s="549"/>
      <c r="G232" s="549"/>
      <c r="H232" s="549"/>
    </row>
    <row r="233" spans="2:8">
      <c r="B233" s="943" t="s">
        <v>281</v>
      </c>
      <c r="C233" s="944"/>
      <c r="D233" s="971"/>
      <c r="E233" s="972"/>
      <c r="F233" s="549"/>
      <c r="G233" s="549"/>
      <c r="H233" s="549"/>
    </row>
    <row r="234" spans="2:8">
      <c r="B234" s="815" t="s">
        <v>43</v>
      </c>
      <c r="C234" s="407">
        <v>163034</v>
      </c>
      <c r="D234" s="604" t="s">
        <v>282</v>
      </c>
      <c r="E234" s="357">
        <v>5.2083333333333336E-2</v>
      </c>
      <c r="F234" s="549"/>
      <c r="G234" s="549"/>
      <c r="H234" s="549"/>
    </row>
    <row r="235" spans="2:8">
      <c r="B235" s="388">
        <v>384</v>
      </c>
      <c r="C235" s="388">
        <v>2100024</v>
      </c>
      <c r="D235" s="388" t="s">
        <v>283</v>
      </c>
      <c r="E235" s="386" t="s">
        <v>285</v>
      </c>
      <c r="F235" s="549"/>
      <c r="G235" s="549"/>
      <c r="H235" s="549"/>
    </row>
    <row r="236" spans="2:8">
      <c r="B236" s="604">
        <v>398</v>
      </c>
      <c r="C236" s="407">
        <v>2100301</v>
      </c>
      <c r="D236" s="604" t="s">
        <v>287</v>
      </c>
      <c r="E236" s="357">
        <v>9.1666666666666674E-2</v>
      </c>
      <c r="F236" s="549"/>
      <c r="G236" s="549"/>
      <c r="H236" s="549"/>
    </row>
    <row r="237" spans="2:8">
      <c r="B237" s="604">
        <v>406</v>
      </c>
      <c r="C237" s="407">
        <v>2100023</v>
      </c>
      <c r="D237" s="604" t="s">
        <v>288</v>
      </c>
      <c r="E237" s="357">
        <v>9.5138888888888884E-2</v>
      </c>
      <c r="F237" s="549"/>
      <c r="G237" s="549"/>
      <c r="H237" s="549"/>
    </row>
    <row r="238" spans="2:8">
      <c r="B238" s="604">
        <v>418</v>
      </c>
      <c r="C238" s="407">
        <v>2100205</v>
      </c>
      <c r="D238" s="604" t="s">
        <v>289</v>
      </c>
      <c r="E238" s="357" t="s">
        <v>290</v>
      </c>
      <c r="F238" s="549"/>
      <c r="G238" s="549"/>
      <c r="H238" s="549"/>
    </row>
    <row r="239" spans="2:8">
      <c r="B239" s="388">
        <v>455</v>
      </c>
      <c r="C239" s="388">
        <v>2100280</v>
      </c>
      <c r="D239" s="388" t="s">
        <v>292</v>
      </c>
      <c r="E239" s="386" t="s">
        <v>920</v>
      </c>
      <c r="F239" s="549"/>
      <c r="G239" s="549"/>
      <c r="H239" s="549"/>
    </row>
    <row r="240" spans="2:8">
      <c r="B240" s="487">
        <v>479</v>
      </c>
      <c r="C240" s="341">
        <v>2100265</v>
      </c>
      <c r="D240" s="487" t="s">
        <v>921</v>
      </c>
      <c r="E240" s="667" t="s">
        <v>922</v>
      </c>
      <c r="F240" s="549"/>
      <c r="G240" s="549"/>
      <c r="H240" s="549"/>
    </row>
    <row r="241" spans="2:8">
      <c r="B241" s="487">
        <v>562</v>
      </c>
      <c r="C241" s="341">
        <v>2100285</v>
      </c>
      <c r="D241" s="487" t="s">
        <v>923</v>
      </c>
      <c r="E241" s="357" t="s">
        <v>924</v>
      </c>
      <c r="F241" s="549"/>
      <c r="G241" s="549"/>
      <c r="H241" s="549"/>
    </row>
    <row r="242" spans="2:8">
      <c r="B242" s="388">
        <v>654</v>
      </c>
      <c r="C242" s="388">
        <v>2100190</v>
      </c>
      <c r="D242" s="388" t="s">
        <v>925</v>
      </c>
      <c r="E242" s="386" t="s">
        <v>926</v>
      </c>
      <c r="F242" s="549"/>
      <c r="G242" s="549"/>
      <c r="H242" s="549"/>
    </row>
    <row r="243" spans="2:8">
      <c r="B243" s="487">
        <v>658</v>
      </c>
      <c r="C243" s="341">
        <v>2100483</v>
      </c>
      <c r="D243" s="487" t="s">
        <v>927</v>
      </c>
      <c r="E243" s="357">
        <v>0.26874999999999999</v>
      </c>
      <c r="F243" s="549"/>
      <c r="G243" s="549"/>
      <c r="H243" s="549"/>
    </row>
    <row r="244" spans="2:8">
      <c r="B244" s="487">
        <v>666</v>
      </c>
      <c r="C244" s="341">
        <v>2100852</v>
      </c>
      <c r="D244" s="487" t="s">
        <v>928</v>
      </c>
      <c r="E244" s="357">
        <v>0.27291666666666664</v>
      </c>
      <c r="F244" s="549"/>
      <c r="G244" s="549"/>
      <c r="H244" s="549"/>
    </row>
    <row r="245" spans="2:8">
      <c r="B245" s="487">
        <v>672</v>
      </c>
      <c r="C245" s="341">
        <v>2100277</v>
      </c>
      <c r="D245" s="487" t="s">
        <v>929</v>
      </c>
      <c r="E245" s="357">
        <v>0.27638888888888885</v>
      </c>
      <c r="F245" s="549"/>
      <c r="G245" s="549"/>
      <c r="H245" s="549"/>
    </row>
    <row r="246" spans="2:8">
      <c r="B246" s="487">
        <v>713</v>
      </c>
      <c r="C246" s="341">
        <v>2100037</v>
      </c>
      <c r="D246" s="487" t="s">
        <v>930</v>
      </c>
      <c r="E246" s="357" t="s">
        <v>931</v>
      </c>
      <c r="F246" s="549"/>
      <c r="G246" s="549"/>
      <c r="H246" s="549"/>
    </row>
    <row r="247" spans="2:8">
      <c r="B247" s="388">
        <v>752</v>
      </c>
      <c r="C247" s="388">
        <v>2100050</v>
      </c>
      <c r="D247" s="388" t="s">
        <v>932</v>
      </c>
      <c r="E247" s="386" t="s">
        <v>933</v>
      </c>
      <c r="F247" s="549"/>
      <c r="G247" s="549"/>
      <c r="H247" s="549"/>
    </row>
    <row r="248" spans="2:8">
      <c r="B248" s="487">
        <v>771</v>
      </c>
      <c r="C248" s="341">
        <v>2100611</v>
      </c>
      <c r="D248" s="487" t="s">
        <v>934</v>
      </c>
      <c r="E248" s="357">
        <v>0.36249999999999999</v>
      </c>
      <c r="F248" s="549"/>
      <c r="G248" s="549"/>
      <c r="H248" s="549"/>
    </row>
    <row r="249" spans="2:8">
      <c r="B249" s="487">
        <v>780</v>
      </c>
      <c r="C249" s="341">
        <v>2100495</v>
      </c>
      <c r="D249" s="487" t="s">
        <v>935</v>
      </c>
      <c r="E249" s="357">
        <v>0.36805555555555558</v>
      </c>
      <c r="F249" s="549"/>
      <c r="G249" s="549"/>
      <c r="H249" s="549"/>
    </row>
    <row r="250" spans="2:8">
      <c r="B250" s="487">
        <v>788</v>
      </c>
      <c r="C250" s="341">
        <v>2100496</v>
      </c>
      <c r="D250" s="487" t="s">
        <v>936</v>
      </c>
      <c r="E250" s="357">
        <v>0.375</v>
      </c>
      <c r="F250" s="549"/>
      <c r="G250" s="549"/>
      <c r="H250" s="549"/>
    </row>
    <row r="251" spans="2:8">
      <c r="B251" s="487">
        <v>803</v>
      </c>
      <c r="C251" s="341">
        <v>2100497</v>
      </c>
      <c r="D251" s="487" t="s">
        <v>937</v>
      </c>
      <c r="E251" s="357">
        <v>0.37986111111111115</v>
      </c>
      <c r="F251" s="549"/>
      <c r="G251" s="549"/>
      <c r="H251" s="549"/>
    </row>
    <row r="252" spans="2:8">
      <c r="B252" s="487">
        <v>813</v>
      </c>
      <c r="C252" s="341">
        <v>2100238</v>
      </c>
      <c r="D252" s="487" t="s">
        <v>938</v>
      </c>
      <c r="E252" s="357">
        <v>0.38541666666666669</v>
      </c>
      <c r="F252" s="549"/>
      <c r="G252" s="549"/>
      <c r="H252" s="549"/>
    </row>
    <row r="253" spans="2:8">
      <c r="B253" s="487">
        <v>824</v>
      </c>
      <c r="C253" s="341">
        <v>2100484</v>
      </c>
      <c r="D253" s="487" t="s">
        <v>939</v>
      </c>
      <c r="E253" s="357">
        <v>0.39097222222222222</v>
      </c>
      <c r="F253" s="549"/>
      <c r="G253" s="549"/>
      <c r="H253" s="549"/>
    </row>
    <row r="254" spans="2:8">
      <c r="B254" s="487">
        <v>833</v>
      </c>
      <c r="C254" s="341">
        <v>2100041</v>
      </c>
      <c r="D254" s="487" t="s">
        <v>940</v>
      </c>
      <c r="E254" s="357" t="s">
        <v>941</v>
      </c>
      <c r="F254" s="549"/>
      <c r="G254" s="549"/>
      <c r="H254" s="549"/>
    </row>
    <row r="255" spans="2:8">
      <c r="B255" s="487">
        <v>835</v>
      </c>
      <c r="C255" s="342" t="s">
        <v>942</v>
      </c>
      <c r="D255" s="487" t="s">
        <v>255</v>
      </c>
      <c r="E255" s="357">
        <v>0.40208333333333335</v>
      </c>
      <c r="F255" s="549"/>
      <c r="G255" s="549"/>
      <c r="H255" s="549"/>
    </row>
    <row r="256" spans="2:8">
      <c r="B256" s="975" t="s">
        <v>943</v>
      </c>
      <c r="C256" s="976"/>
      <c r="D256" s="976"/>
      <c r="E256" s="979"/>
      <c r="F256" s="549"/>
      <c r="G256" s="549"/>
      <c r="H256" s="549"/>
    </row>
    <row r="257" spans="2:8">
      <c r="B257" s="487">
        <v>845</v>
      </c>
      <c r="C257" s="341">
        <v>2004038</v>
      </c>
      <c r="D257" s="487" t="s">
        <v>944</v>
      </c>
      <c r="E257" s="357">
        <v>0.40625</v>
      </c>
      <c r="F257" s="549"/>
      <c r="G257" s="549"/>
      <c r="H257" s="549"/>
    </row>
    <row r="258" spans="2:8" ht="15.75">
      <c r="B258" s="388">
        <v>855</v>
      </c>
      <c r="C258" s="388">
        <v>2004550</v>
      </c>
      <c r="D258" s="388" t="s">
        <v>945</v>
      </c>
      <c r="E258" s="386" t="s">
        <v>946</v>
      </c>
      <c r="F258" s="549"/>
      <c r="G258" s="549"/>
      <c r="H258" s="549"/>
    </row>
    <row r="259" spans="2:8">
      <c r="B259" s="487">
        <v>860</v>
      </c>
      <c r="C259" s="341">
        <v>2005189</v>
      </c>
      <c r="D259" s="487" t="s">
        <v>947</v>
      </c>
      <c r="E259" s="357">
        <v>0.41944444444444445</v>
      </c>
      <c r="F259" s="549"/>
      <c r="G259" s="549"/>
      <c r="H259" s="549"/>
    </row>
    <row r="260" spans="2:8">
      <c r="B260" s="487">
        <v>870</v>
      </c>
      <c r="C260" s="341">
        <v>2005337</v>
      </c>
      <c r="D260" s="487" t="s">
        <v>948</v>
      </c>
      <c r="E260" s="534">
        <v>0.42499999999999999</v>
      </c>
      <c r="F260" s="549"/>
      <c r="G260" s="549"/>
      <c r="H260" s="549"/>
    </row>
    <row r="261" spans="2:8">
      <c r="B261" s="487">
        <v>877</v>
      </c>
      <c r="C261" s="341">
        <v>2004506</v>
      </c>
      <c r="D261" s="487" t="s">
        <v>949</v>
      </c>
      <c r="E261" s="357">
        <v>0.42777777777777781</v>
      </c>
      <c r="F261" s="549"/>
      <c r="G261" s="549"/>
      <c r="H261" s="549"/>
    </row>
    <row r="262" spans="2:8">
      <c r="B262" s="487">
        <v>889</v>
      </c>
      <c r="C262" s="341">
        <v>2004507</v>
      </c>
      <c r="D262" s="487" t="s">
        <v>950</v>
      </c>
      <c r="E262" s="357">
        <v>0.43333333333333335</v>
      </c>
      <c r="F262" s="549"/>
      <c r="G262" s="549"/>
      <c r="H262" s="549"/>
    </row>
    <row r="263" spans="2:8">
      <c r="B263" s="388">
        <v>899</v>
      </c>
      <c r="C263" s="388">
        <v>2004508</v>
      </c>
      <c r="D263" s="388" t="s">
        <v>951</v>
      </c>
      <c r="E263" s="386" t="s">
        <v>952</v>
      </c>
      <c r="F263" s="549"/>
      <c r="G263" s="549"/>
      <c r="H263" s="549"/>
    </row>
    <row r="264" spans="2:8">
      <c r="B264" s="487">
        <v>907</v>
      </c>
      <c r="C264" s="341">
        <v>2004048</v>
      </c>
      <c r="D264" s="487" t="s">
        <v>953</v>
      </c>
      <c r="E264" s="357">
        <v>0.47083333333333338</v>
      </c>
      <c r="F264" s="549"/>
      <c r="G264" s="549"/>
      <c r="H264" s="549"/>
    </row>
    <row r="265" spans="2:8">
      <c r="B265" s="487">
        <v>917</v>
      </c>
      <c r="C265" s="341">
        <v>2004517</v>
      </c>
      <c r="D265" s="487" t="s">
        <v>954</v>
      </c>
      <c r="E265" s="534">
        <v>0.47638888888888892</v>
      </c>
      <c r="F265" s="549"/>
      <c r="G265" s="549"/>
      <c r="H265" s="549"/>
    </row>
    <row r="266" spans="2:8">
      <c r="B266" s="487">
        <v>935</v>
      </c>
      <c r="C266" s="341">
        <v>2004519</v>
      </c>
      <c r="D266" s="487" t="s">
        <v>955</v>
      </c>
      <c r="E266" s="357">
        <v>0.48402777777777778</v>
      </c>
      <c r="F266" s="549"/>
      <c r="G266" s="549"/>
      <c r="H266" s="549"/>
    </row>
    <row r="267" spans="2:8">
      <c r="B267" s="815" t="s">
        <v>43</v>
      </c>
      <c r="C267" s="341">
        <v>2004521</v>
      </c>
      <c r="D267" s="487" t="s">
        <v>956</v>
      </c>
      <c r="E267" s="357" t="s">
        <v>957</v>
      </c>
      <c r="F267" s="549"/>
      <c r="G267" s="549"/>
      <c r="H267" s="549"/>
    </row>
    <row r="268" spans="2:8">
      <c r="B268" s="487">
        <v>955</v>
      </c>
      <c r="C268" s="341">
        <v>2004522</v>
      </c>
      <c r="D268" s="487" t="s">
        <v>958</v>
      </c>
      <c r="E268" s="357">
        <v>0.49861111111111112</v>
      </c>
      <c r="F268" s="549"/>
      <c r="G268" s="549"/>
      <c r="H268" s="549"/>
    </row>
    <row r="269" spans="2:8">
      <c r="B269" s="487">
        <v>980</v>
      </c>
      <c r="C269" s="341">
        <v>2004560</v>
      </c>
      <c r="D269" s="487" t="s">
        <v>959</v>
      </c>
      <c r="E269" s="357" t="s">
        <v>960</v>
      </c>
      <c r="F269" s="549"/>
      <c r="G269" s="549"/>
      <c r="H269" s="549"/>
    </row>
    <row r="270" spans="2:8">
      <c r="B270" s="487">
        <v>1043</v>
      </c>
      <c r="C270" s="341">
        <v>2004527</v>
      </c>
      <c r="D270" s="487" t="s">
        <v>961</v>
      </c>
      <c r="E270" s="357" t="s">
        <v>962</v>
      </c>
      <c r="F270" s="549"/>
      <c r="G270" s="549"/>
      <c r="H270" s="549"/>
    </row>
    <row r="271" spans="2:8" ht="15.75">
      <c r="B271" s="388">
        <v>1075</v>
      </c>
      <c r="C271" s="388">
        <v>2004570</v>
      </c>
      <c r="D271" s="388" t="s">
        <v>963</v>
      </c>
      <c r="E271" s="386" t="s">
        <v>964</v>
      </c>
      <c r="F271" s="549"/>
      <c r="G271" s="549"/>
      <c r="H271" s="549"/>
    </row>
    <row r="272" spans="2:8">
      <c r="B272" s="487">
        <v>1114</v>
      </c>
      <c r="C272" s="341">
        <v>2004606</v>
      </c>
      <c r="D272" s="487" t="s">
        <v>965</v>
      </c>
      <c r="E272" s="357" t="s">
        <v>966</v>
      </c>
      <c r="F272" s="549"/>
      <c r="G272" s="549"/>
      <c r="H272" s="549"/>
    </row>
    <row r="273" spans="2:8">
      <c r="B273" s="487">
        <v>1132</v>
      </c>
      <c r="C273" s="341">
        <v>2004608</v>
      </c>
      <c r="D273" s="487" t="s">
        <v>967</v>
      </c>
      <c r="E273" s="357" t="s">
        <v>968</v>
      </c>
      <c r="F273" s="549"/>
      <c r="G273" s="549"/>
      <c r="H273" s="549"/>
    </row>
    <row r="274" spans="2:8">
      <c r="B274" s="487">
        <v>1173</v>
      </c>
      <c r="C274" s="341">
        <v>2004612</v>
      </c>
      <c r="D274" s="487" t="s">
        <v>969</v>
      </c>
      <c r="E274" s="357" t="s">
        <v>744</v>
      </c>
      <c r="F274" s="549"/>
      <c r="G274" s="549"/>
      <c r="H274" s="549"/>
    </row>
    <row r="275" spans="2:8">
      <c r="B275" s="388">
        <v>1233</v>
      </c>
      <c r="C275" s="388">
        <v>2004400</v>
      </c>
      <c r="D275" s="388" t="s">
        <v>970</v>
      </c>
      <c r="E275" s="386" t="s">
        <v>971</v>
      </c>
      <c r="F275" s="549"/>
      <c r="G275" s="549"/>
      <c r="H275" s="549"/>
    </row>
    <row r="276" spans="2:8">
      <c r="B276" s="487">
        <v>1237</v>
      </c>
      <c r="C276" s="341">
        <v>2005312</v>
      </c>
      <c r="D276" s="487" t="s">
        <v>972</v>
      </c>
      <c r="E276" s="357">
        <v>0.71805555555555556</v>
      </c>
      <c r="F276" s="549"/>
      <c r="G276" s="549"/>
      <c r="H276" s="549"/>
    </row>
    <row r="277" spans="2:8">
      <c r="B277" s="815" t="s">
        <v>43</v>
      </c>
      <c r="C277" s="341">
        <v>2004616</v>
      </c>
      <c r="D277" s="487" t="s">
        <v>973</v>
      </c>
      <c r="E277" s="357" t="s">
        <v>974</v>
      </c>
      <c r="F277" s="549"/>
      <c r="G277" s="549"/>
      <c r="H277" s="549"/>
    </row>
    <row r="278" spans="2:8">
      <c r="B278" s="815" t="s">
        <v>43</v>
      </c>
      <c r="C278" s="341">
        <v>2004145</v>
      </c>
      <c r="D278" s="487" t="s">
        <v>975</v>
      </c>
      <c r="E278" s="534">
        <v>0.8027777777777777</v>
      </c>
      <c r="F278" s="549"/>
      <c r="G278" s="549"/>
      <c r="H278" s="549"/>
    </row>
    <row r="279" spans="2:8">
      <c r="B279" s="487">
        <v>1372</v>
      </c>
      <c r="C279" s="341">
        <v>2004148</v>
      </c>
      <c r="D279" s="487" t="s">
        <v>976</v>
      </c>
      <c r="E279" s="357">
        <v>0.81041666666666667</v>
      </c>
      <c r="F279" s="549"/>
      <c r="G279" s="549"/>
      <c r="H279" s="549"/>
    </row>
    <row r="280" spans="2:8">
      <c r="B280" s="386">
        <v>1434</v>
      </c>
      <c r="C280" s="386">
        <v>2004003</v>
      </c>
      <c r="D280" s="386" t="s">
        <v>977</v>
      </c>
      <c r="E280" s="643">
        <v>0.84097222222222223</v>
      </c>
      <c r="F280" s="549"/>
      <c r="G280" s="549"/>
      <c r="H280" s="549"/>
    </row>
    <row r="281" spans="2:8">
      <c r="B281" s="982" t="s">
        <v>123</v>
      </c>
      <c r="C281" s="983"/>
      <c r="D281" s="984"/>
      <c r="E281" s="351">
        <v>79</v>
      </c>
      <c r="F281" s="549"/>
      <c r="G281" s="549"/>
      <c r="H281" s="549"/>
    </row>
    <row r="282" spans="2:8">
      <c r="B282" s="985" t="s">
        <v>125</v>
      </c>
      <c r="C282" s="986"/>
      <c r="D282" s="987"/>
      <c r="E282" s="521">
        <v>28</v>
      </c>
      <c r="F282" s="549"/>
      <c r="G282" s="549"/>
      <c r="H282" s="549"/>
    </row>
    <row r="283" spans="2:8">
      <c r="B283" s="937" t="s">
        <v>126</v>
      </c>
      <c r="C283" s="938"/>
      <c r="D283" s="939"/>
      <c r="E283" s="484">
        <v>0.29375000000000001</v>
      </c>
      <c r="F283" s="549"/>
      <c r="G283" s="549"/>
      <c r="H283" s="549"/>
    </row>
    <row r="284" spans="2:8">
      <c r="B284" s="936" t="s">
        <v>127</v>
      </c>
      <c r="C284" s="936"/>
      <c r="D284" s="936"/>
      <c r="E284" s="368">
        <f>E280-E202+E197</f>
        <v>1.1305555555555555</v>
      </c>
      <c r="F284" s="363"/>
      <c r="G284" s="549"/>
      <c r="H284" s="549"/>
    </row>
    <row r="285" spans="2:8">
      <c r="B285" s="935" t="s">
        <v>128</v>
      </c>
      <c r="C285" s="935"/>
      <c r="D285" s="935"/>
      <c r="E285" s="435">
        <f>B280/((HOUR(E280-E202+E197)+24)*60+MINUTE(E280-E202+E197))*60</f>
        <v>52.850122850122851</v>
      </c>
      <c r="F285" s="549"/>
      <c r="G285" s="549"/>
      <c r="H285" s="549"/>
    </row>
    <row r="286" spans="2:8">
      <c r="B286" s="936" t="s">
        <v>129</v>
      </c>
      <c r="C286" s="936"/>
      <c r="D286" s="936"/>
      <c r="E286" s="483">
        <f>E280-E202-E283+E197</f>
        <v>0.83680555555555558</v>
      </c>
      <c r="F286" s="549"/>
      <c r="G286" s="549"/>
      <c r="H286" s="549"/>
    </row>
    <row r="287" spans="2:8">
      <c r="B287" s="937" t="s">
        <v>130</v>
      </c>
      <c r="C287" s="938"/>
      <c r="D287" s="939"/>
      <c r="E287" s="435">
        <f>B280/(HOUR(E280-E202-E283+E197)*60+MINUTE(E280-E202-E283+E197))*60</f>
        <v>71.402489626556019</v>
      </c>
      <c r="F287" s="549"/>
      <c r="G287" s="549"/>
      <c r="H287" s="549"/>
    </row>
    <row r="288" spans="2:8">
      <c r="B288" s="549"/>
      <c r="C288" s="549"/>
      <c r="D288" s="549"/>
      <c r="E288" s="549"/>
      <c r="F288" s="549"/>
      <c r="G288" s="549"/>
      <c r="H288" s="549"/>
    </row>
    <row r="289" spans="2:8" ht="15.75">
      <c r="B289" s="315" t="s">
        <v>978</v>
      </c>
      <c r="C289" s="314"/>
      <c r="D289" s="313"/>
      <c r="E289" s="525"/>
      <c r="F289" s="549"/>
      <c r="G289" s="549"/>
      <c r="H289" s="549"/>
    </row>
    <row r="290" spans="2:8">
      <c r="B290" s="549"/>
      <c r="C290" s="549"/>
      <c r="D290" s="549"/>
      <c r="E290" s="549"/>
      <c r="F290" s="549"/>
      <c r="G290" s="549"/>
      <c r="H290" s="549"/>
    </row>
    <row r="291" spans="2:8" ht="23.25">
      <c r="B291" s="550" t="s">
        <v>1007</v>
      </c>
      <c r="C291" s="339"/>
      <c r="D291" s="339"/>
      <c r="E291" s="549"/>
      <c r="F291" s="549"/>
      <c r="G291" s="549"/>
      <c r="H291" s="549"/>
    </row>
    <row r="292" spans="2:8">
      <c r="B292" s="549"/>
      <c r="C292" s="549"/>
      <c r="D292" s="549"/>
      <c r="E292" s="710">
        <v>1</v>
      </c>
      <c r="F292" s="549"/>
      <c r="G292" s="549"/>
      <c r="H292" s="549"/>
    </row>
    <row r="293" spans="2:8">
      <c r="B293" s="912" t="s">
        <v>22</v>
      </c>
      <c r="C293" s="914" t="s">
        <v>226</v>
      </c>
      <c r="D293" s="472" t="s">
        <v>25</v>
      </c>
      <c r="E293" s="396" t="s">
        <v>980</v>
      </c>
      <c r="F293" s="549"/>
      <c r="G293" s="549"/>
      <c r="H293" s="549"/>
    </row>
    <row r="294" spans="2:8">
      <c r="B294" s="912"/>
      <c r="C294" s="915"/>
      <c r="D294" s="473" t="s">
        <v>34</v>
      </c>
      <c r="E294" s="454" t="s">
        <v>230</v>
      </c>
      <c r="F294" s="549"/>
      <c r="G294" s="549"/>
      <c r="H294" s="549"/>
    </row>
    <row r="295" spans="2:8" ht="28.5">
      <c r="B295" s="949"/>
      <c r="C295" s="916"/>
      <c r="D295" s="474" t="s">
        <v>197</v>
      </c>
      <c r="E295" s="471" t="s">
        <v>981</v>
      </c>
      <c r="F295" s="549"/>
      <c r="G295" s="549"/>
      <c r="H295" s="549"/>
    </row>
    <row r="296" spans="2:8">
      <c r="B296" s="940" t="s">
        <v>943</v>
      </c>
      <c r="C296" s="941"/>
      <c r="D296" s="973"/>
      <c r="E296" s="974"/>
      <c r="F296" s="549"/>
      <c r="G296" s="549"/>
      <c r="H296" s="549"/>
    </row>
    <row r="297" spans="2:8">
      <c r="B297" s="386">
        <v>1434</v>
      </c>
      <c r="C297" s="386">
        <v>2004003</v>
      </c>
      <c r="D297" s="386" t="s">
        <v>977</v>
      </c>
      <c r="E297" s="404">
        <v>0.35069444444444442</v>
      </c>
      <c r="F297" s="549"/>
      <c r="G297" s="549"/>
      <c r="H297" s="549"/>
    </row>
    <row r="298" spans="2:8">
      <c r="B298" s="815" t="s">
        <v>43</v>
      </c>
      <c r="C298" s="644">
        <v>2004149</v>
      </c>
      <c r="D298" s="555" t="s">
        <v>982</v>
      </c>
      <c r="E298" s="357" t="s">
        <v>983</v>
      </c>
      <c r="F298" s="549"/>
      <c r="G298" s="549"/>
      <c r="H298" s="549"/>
    </row>
    <row r="299" spans="2:8">
      <c r="B299" s="487">
        <v>1372</v>
      </c>
      <c r="C299" s="341">
        <v>2004148</v>
      </c>
      <c r="D299" s="487" t="s">
        <v>976</v>
      </c>
      <c r="E299" s="358">
        <v>0.42222222222222222</v>
      </c>
      <c r="F299" s="549"/>
      <c r="G299" s="549"/>
      <c r="H299" s="549"/>
    </row>
    <row r="300" spans="2:8">
      <c r="B300" s="815" t="s">
        <v>43</v>
      </c>
      <c r="C300" s="341">
        <v>2004145</v>
      </c>
      <c r="D300" s="487" t="s">
        <v>975</v>
      </c>
      <c r="E300" s="358">
        <v>0.42986111111111108</v>
      </c>
      <c r="F300" s="549"/>
      <c r="G300" s="549"/>
      <c r="H300" s="549"/>
    </row>
    <row r="301" spans="2:8">
      <c r="B301" s="487">
        <v>1237</v>
      </c>
      <c r="C301" s="341">
        <v>2005312</v>
      </c>
      <c r="D301" s="487" t="s">
        <v>972</v>
      </c>
      <c r="E301" s="358">
        <v>0.50138888888888888</v>
      </c>
      <c r="F301" s="549"/>
      <c r="G301" s="549"/>
      <c r="H301" s="549"/>
    </row>
    <row r="302" spans="2:8">
      <c r="B302" s="386">
        <v>1233</v>
      </c>
      <c r="C302" s="386">
        <v>2004400</v>
      </c>
      <c r="D302" s="395" t="s">
        <v>970</v>
      </c>
      <c r="E302" s="649" t="s">
        <v>984</v>
      </c>
      <c r="F302" s="549"/>
      <c r="G302" s="549"/>
      <c r="H302" s="549"/>
    </row>
    <row r="303" spans="2:8">
      <c r="B303" s="487">
        <v>1173</v>
      </c>
      <c r="C303" s="341">
        <v>2004612</v>
      </c>
      <c r="D303" s="487" t="s">
        <v>969</v>
      </c>
      <c r="E303" s="361" t="s">
        <v>985</v>
      </c>
      <c r="F303" s="549"/>
      <c r="G303" s="549"/>
      <c r="H303" s="549"/>
    </row>
    <row r="304" spans="2:8">
      <c r="B304" s="815" t="s">
        <v>43</v>
      </c>
      <c r="C304" s="341">
        <v>2004115</v>
      </c>
      <c r="D304" s="487" t="s">
        <v>986</v>
      </c>
      <c r="E304" s="361" t="s">
        <v>987</v>
      </c>
      <c r="F304" s="549"/>
      <c r="G304" s="549"/>
      <c r="H304" s="549"/>
    </row>
    <row r="305" spans="2:8">
      <c r="B305" s="487">
        <v>1132</v>
      </c>
      <c r="C305" s="341">
        <v>2004608</v>
      </c>
      <c r="D305" s="487" t="s">
        <v>967</v>
      </c>
      <c r="E305" s="361" t="s">
        <v>988</v>
      </c>
      <c r="F305" s="549"/>
      <c r="G305" s="549"/>
      <c r="H305" s="549"/>
    </row>
    <row r="306" spans="2:8">
      <c r="B306" s="487">
        <v>1114</v>
      </c>
      <c r="C306" s="341">
        <v>2004606</v>
      </c>
      <c r="D306" s="487" t="s">
        <v>965</v>
      </c>
      <c r="E306" s="361" t="s">
        <v>989</v>
      </c>
      <c r="F306" s="549"/>
      <c r="G306" s="549"/>
      <c r="H306" s="549"/>
    </row>
    <row r="307" spans="2:8">
      <c r="B307" s="815" t="s">
        <v>43</v>
      </c>
      <c r="C307" s="341">
        <v>2005067</v>
      </c>
      <c r="D307" s="487" t="s">
        <v>990</v>
      </c>
      <c r="E307" s="361" t="s">
        <v>991</v>
      </c>
      <c r="F307" s="549"/>
      <c r="G307" s="549"/>
      <c r="H307" s="549"/>
    </row>
    <row r="308" spans="2:8" ht="15.75">
      <c r="B308" s="386">
        <v>1075</v>
      </c>
      <c r="C308" s="386">
        <v>2004570</v>
      </c>
      <c r="D308" s="386" t="s">
        <v>963</v>
      </c>
      <c r="E308" s="386" t="s">
        <v>992</v>
      </c>
      <c r="F308" s="549"/>
      <c r="G308" s="549"/>
      <c r="H308" s="549"/>
    </row>
    <row r="309" spans="2:8">
      <c r="B309" s="487">
        <v>1043</v>
      </c>
      <c r="C309" s="341">
        <v>2004527</v>
      </c>
      <c r="D309" s="487" t="s">
        <v>961</v>
      </c>
      <c r="E309" s="641" t="s">
        <v>993</v>
      </c>
      <c r="F309" s="549"/>
      <c r="G309" s="549"/>
      <c r="H309" s="549"/>
    </row>
    <row r="310" spans="2:8">
      <c r="B310" s="815" t="s">
        <v>43</v>
      </c>
      <c r="C310" s="341">
        <v>2004524</v>
      </c>
      <c r="D310" s="487" t="s">
        <v>994</v>
      </c>
      <c r="E310" s="641" t="s">
        <v>995</v>
      </c>
      <c r="F310" s="549"/>
      <c r="G310" s="549"/>
      <c r="H310" s="549"/>
    </row>
    <row r="311" spans="2:8">
      <c r="B311" s="487">
        <v>980</v>
      </c>
      <c r="C311" s="341">
        <v>2004560</v>
      </c>
      <c r="D311" s="487" t="s">
        <v>959</v>
      </c>
      <c r="E311" s="641" t="s">
        <v>996</v>
      </c>
      <c r="F311" s="549"/>
      <c r="G311" s="549"/>
      <c r="H311" s="549"/>
    </row>
    <row r="312" spans="2:8">
      <c r="B312" s="487">
        <v>955</v>
      </c>
      <c r="C312" s="341">
        <v>2004522</v>
      </c>
      <c r="D312" s="487" t="s">
        <v>958</v>
      </c>
      <c r="E312" s="361">
        <v>0.78402777777777777</v>
      </c>
      <c r="F312" s="549"/>
      <c r="G312" s="549"/>
      <c r="H312" s="549"/>
    </row>
    <row r="313" spans="2:8">
      <c r="B313" s="487">
        <v>935</v>
      </c>
      <c r="C313" s="341">
        <v>2004519</v>
      </c>
      <c r="D313" s="487" t="s">
        <v>955</v>
      </c>
      <c r="E313" s="361">
        <v>0.79652777777777783</v>
      </c>
      <c r="F313" s="549"/>
      <c r="G313" s="549"/>
      <c r="H313" s="549"/>
    </row>
    <row r="314" spans="2:8">
      <c r="B314" s="487">
        <v>917</v>
      </c>
      <c r="C314" s="341">
        <v>2004517</v>
      </c>
      <c r="D314" s="487" t="s">
        <v>954</v>
      </c>
      <c r="E314" s="361">
        <v>0.80555555555555547</v>
      </c>
      <c r="F314" s="549"/>
      <c r="G314" s="549"/>
      <c r="H314" s="549"/>
    </row>
    <row r="315" spans="2:8">
      <c r="B315" s="487">
        <v>907</v>
      </c>
      <c r="C315" s="341">
        <v>2004048</v>
      </c>
      <c r="D315" s="487" t="s">
        <v>953</v>
      </c>
      <c r="E315" s="361">
        <v>0.81180555555555556</v>
      </c>
      <c r="F315" s="549"/>
      <c r="G315" s="549"/>
      <c r="H315" s="549"/>
    </row>
    <row r="316" spans="2:8">
      <c r="B316" s="386">
        <v>899</v>
      </c>
      <c r="C316" s="386">
        <v>2004508</v>
      </c>
      <c r="D316" s="386" t="s">
        <v>951</v>
      </c>
      <c r="E316" s="386" t="s">
        <v>997</v>
      </c>
      <c r="F316" s="549"/>
      <c r="G316" s="549"/>
      <c r="H316" s="549"/>
    </row>
    <row r="317" spans="2:8">
      <c r="B317" s="487">
        <v>889</v>
      </c>
      <c r="C317" s="341">
        <v>2004507</v>
      </c>
      <c r="D317" s="487" t="s">
        <v>950</v>
      </c>
      <c r="E317" s="361">
        <v>0.86111111111111116</v>
      </c>
      <c r="F317" s="549"/>
      <c r="G317" s="549"/>
      <c r="H317" s="549"/>
    </row>
    <row r="318" spans="2:8">
      <c r="B318" s="487">
        <v>877</v>
      </c>
      <c r="C318" s="341">
        <v>2004506</v>
      </c>
      <c r="D318" s="487" t="s">
        <v>949</v>
      </c>
      <c r="E318" s="361">
        <v>0.86597222222222225</v>
      </c>
      <c r="F318" s="549"/>
      <c r="G318" s="549"/>
      <c r="H318" s="549"/>
    </row>
    <row r="319" spans="2:8">
      <c r="B319" s="487">
        <v>870</v>
      </c>
      <c r="C319" s="341">
        <v>2005337</v>
      </c>
      <c r="D319" s="487" t="s">
        <v>948</v>
      </c>
      <c r="E319" s="361">
        <v>0.86875000000000002</v>
      </c>
      <c r="F319" s="549"/>
      <c r="G319" s="549"/>
      <c r="H319" s="549"/>
    </row>
    <row r="320" spans="2:8">
      <c r="B320" s="487">
        <v>860</v>
      </c>
      <c r="C320" s="341">
        <v>2005189</v>
      </c>
      <c r="D320" s="487" t="s">
        <v>947</v>
      </c>
      <c r="E320" s="361" t="s">
        <v>998</v>
      </c>
      <c r="F320" s="549"/>
      <c r="G320" s="549"/>
      <c r="H320" s="549"/>
    </row>
    <row r="321" spans="2:8" ht="15.75">
      <c r="B321" s="386">
        <v>855</v>
      </c>
      <c r="C321" s="386">
        <v>2004550</v>
      </c>
      <c r="D321" s="386" t="s">
        <v>945</v>
      </c>
      <c r="E321" s="386" t="s">
        <v>999</v>
      </c>
      <c r="F321" s="549"/>
      <c r="G321" s="549"/>
      <c r="H321" s="549"/>
    </row>
    <row r="322" spans="2:8">
      <c r="B322" s="487">
        <v>845</v>
      </c>
      <c r="C322" s="341">
        <v>2004038</v>
      </c>
      <c r="D322" s="487" t="s">
        <v>944</v>
      </c>
      <c r="E322" s="361">
        <v>0.9</v>
      </c>
      <c r="F322" s="549"/>
      <c r="G322" s="549"/>
      <c r="H322" s="549"/>
    </row>
    <row r="323" spans="2:8">
      <c r="B323" s="487">
        <v>835</v>
      </c>
      <c r="C323" s="342" t="s">
        <v>942</v>
      </c>
      <c r="D323" s="487" t="s">
        <v>255</v>
      </c>
      <c r="E323" s="642">
        <v>0.90555555555555556</v>
      </c>
      <c r="F323" s="549"/>
      <c r="G323" s="549"/>
      <c r="H323" s="549"/>
    </row>
    <row r="324" spans="2:8">
      <c r="B324" s="975" t="s">
        <v>281</v>
      </c>
      <c r="C324" s="976"/>
      <c r="D324" s="976"/>
      <c r="E324" s="979"/>
      <c r="F324" s="549"/>
      <c r="G324" s="549"/>
      <c r="H324" s="549"/>
    </row>
    <row r="325" spans="2:8">
      <c r="B325" s="487">
        <v>833</v>
      </c>
      <c r="C325" s="341">
        <v>2100041</v>
      </c>
      <c r="D325" s="487" t="s">
        <v>940</v>
      </c>
      <c r="E325" s="642">
        <v>0.90625</v>
      </c>
      <c r="F325" s="549"/>
      <c r="G325" s="549"/>
      <c r="H325" s="549"/>
    </row>
    <row r="326" spans="2:8">
      <c r="B326" s="487">
        <v>824</v>
      </c>
      <c r="C326" s="341">
        <v>2100484</v>
      </c>
      <c r="D326" s="487" t="s">
        <v>939</v>
      </c>
      <c r="E326" s="642">
        <v>0.91111111111111109</v>
      </c>
      <c r="F326" s="549"/>
      <c r="G326" s="549"/>
      <c r="H326" s="549"/>
    </row>
    <row r="327" spans="2:8">
      <c r="B327" s="487">
        <v>813</v>
      </c>
      <c r="C327" s="341">
        <v>2100238</v>
      </c>
      <c r="D327" s="487" t="s">
        <v>938</v>
      </c>
      <c r="E327" s="642">
        <v>0.9159722222222223</v>
      </c>
      <c r="F327" s="549"/>
      <c r="G327" s="549"/>
      <c r="H327" s="549"/>
    </row>
    <row r="328" spans="2:8">
      <c r="B328" s="487">
        <v>803</v>
      </c>
      <c r="C328" s="341">
        <v>2100497</v>
      </c>
      <c r="D328" s="487" t="s">
        <v>937</v>
      </c>
      <c r="E328" s="674">
        <v>0.92083333333333339</v>
      </c>
      <c r="F328" s="549"/>
      <c r="G328" s="549"/>
      <c r="H328" s="549"/>
    </row>
    <row r="329" spans="2:8">
      <c r="B329" s="487">
        <v>788</v>
      </c>
      <c r="C329" s="341">
        <v>2100496</v>
      </c>
      <c r="D329" s="487" t="s">
        <v>936</v>
      </c>
      <c r="E329" s="642">
        <v>0.92569444444444438</v>
      </c>
      <c r="F329" s="549"/>
      <c r="G329" s="549"/>
      <c r="H329" s="549"/>
    </row>
    <row r="330" spans="2:8">
      <c r="B330" s="487">
        <v>780</v>
      </c>
      <c r="C330" s="341">
        <v>2100495</v>
      </c>
      <c r="D330" s="487" t="s">
        <v>935</v>
      </c>
      <c r="E330" s="642">
        <v>0.93125000000000002</v>
      </c>
      <c r="F330" s="549"/>
      <c r="G330" s="549"/>
      <c r="H330" s="549"/>
    </row>
    <row r="331" spans="2:8">
      <c r="B331" s="487">
        <v>771</v>
      </c>
      <c r="C331" s="341">
        <v>2100611</v>
      </c>
      <c r="D331" s="487" t="s">
        <v>934</v>
      </c>
      <c r="E331" s="667">
        <v>0.93541666666666667</v>
      </c>
      <c r="F331" s="549"/>
      <c r="G331" s="549"/>
      <c r="H331" s="549"/>
    </row>
    <row r="332" spans="2:8">
      <c r="B332" s="386">
        <v>752</v>
      </c>
      <c r="C332" s="386">
        <v>2100050</v>
      </c>
      <c r="D332" s="386" t="s">
        <v>932</v>
      </c>
      <c r="E332" s="386" t="s">
        <v>1000</v>
      </c>
      <c r="F332" s="549"/>
      <c r="G332" s="549"/>
      <c r="H332" s="549"/>
    </row>
    <row r="333" spans="2:8">
      <c r="B333" s="487">
        <v>713</v>
      </c>
      <c r="C333" s="341">
        <v>2100037</v>
      </c>
      <c r="D333" s="487" t="s">
        <v>930</v>
      </c>
      <c r="E333" s="357" t="s">
        <v>1001</v>
      </c>
      <c r="F333" s="549"/>
      <c r="G333" s="549"/>
      <c r="H333" s="549"/>
    </row>
    <row r="334" spans="2:8">
      <c r="B334" s="487">
        <v>672</v>
      </c>
      <c r="C334" s="341">
        <v>2100277</v>
      </c>
      <c r="D334" s="487" t="s">
        <v>929</v>
      </c>
      <c r="E334" s="357">
        <v>1.6666666666666666E-2</v>
      </c>
      <c r="F334" s="549"/>
      <c r="G334" s="549"/>
      <c r="H334" s="549"/>
    </row>
    <row r="335" spans="2:8">
      <c r="B335" s="487">
        <v>666</v>
      </c>
      <c r="C335" s="341">
        <v>2100852</v>
      </c>
      <c r="D335" s="487" t="s">
        <v>928</v>
      </c>
      <c r="E335" s="357">
        <v>1.9444444444444445E-2</v>
      </c>
      <c r="F335" s="549"/>
      <c r="G335" s="549"/>
      <c r="H335" s="549"/>
    </row>
    <row r="336" spans="2:8">
      <c r="B336" s="487">
        <v>658</v>
      </c>
      <c r="C336" s="341">
        <v>2100483</v>
      </c>
      <c r="D336" s="487" t="s">
        <v>927</v>
      </c>
      <c r="E336" s="357">
        <v>2.2916666666666669E-2</v>
      </c>
      <c r="F336" s="549"/>
      <c r="G336" s="549"/>
      <c r="H336" s="549"/>
    </row>
    <row r="337" spans="2:8">
      <c r="B337" s="386">
        <v>654</v>
      </c>
      <c r="C337" s="386">
        <v>2100190</v>
      </c>
      <c r="D337" s="386" t="s">
        <v>925</v>
      </c>
      <c r="E337" s="386" t="s">
        <v>1002</v>
      </c>
      <c r="F337" s="549"/>
      <c r="G337" s="549"/>
      <c r="H337" s="549"/>
    </row>
    <row r="338" spans="2:8">
      <c r="B338" s="487">
        <v>562</v>
      </c>
      <c r="C338" s="341">
        <v>2100285</v>
      </c>
      <c r="D338" s="487" t="s">
        <v>923</v>
      </c>
      <c r="E338" s="357" t="s">
        <v>1003</v>
      </c>
      <c r="F338" s="549"/>
      <c r="G338" s="549"/>
      <c r="H338" s="549"/>
    </row>
    <row r="339" spans="2:8">
      <c r="B339" s="487">
        <v>479</v>
      </c>
      <c r="C339" s="341">
        <v>2100265</v>
      </c>
      <c r="D339" s="487" t="s">
        <v>921</v>
      </c>
      <c r="E339" s="357" t="s">
        <v>1004</v>
      </c>
      <c r="F339" s="549"/>
      <c r="G339" s="549"/>
      <c r="H339" s="549"/>
    </row>
    <row r="340" spans="2:8">
      <c r="B340" s="386">
        <v>455</v>
      </c>
      <c r="C340" s="386">
        <v>2100280</v>
      </c>
      <c r="D340" s="386" t="s">
        <v>292</v>
      </c>
      <c r="E340" s="386" t="s">
        <v>1005</v>
      </c>
      <c r="F340" s="549"/>
      <c r="G340" s="549"/>
      <c r="H340" s="549"/>
    </row>
    <row r="341" spans="2:8">
      <c r="B341" s="604">
        <v>418</v>
      </c>
      <c r="C341" s="407">
        <v>2100205</v>
      </c>
      <c r="D341" s="604" t="s">
        <v>289</v>
      </c>
      <c r="E341" s="357" t="s">
        <v>366</v>
      </c>
      <c r="F341" s="549"/>
      <c r="G341" s="549"/>
      <c r="H341" s="549"/>
    </row>
    <row r="342" spans="2:8">
      <c r="B342" s="604">
        <v>406</v>
      </c>
      <c r="C342" s="407">
        <v>2100023</v>
      </c>
      <c r="D342" s="604" t="s">
        <v>288</v>
      </c>
      <c r="E342" s="357">
        <v>0.19583333333333333</v>
      </c>
      <c r="F342" s="549"/>
      <c r="G342" s="549"/>
      <c r="H342" s="549"/>
    </row>
    <row r="343" spans="2:8">
      <c r="B343" s="604">
        <v>398</v>
      </c>
      <c r="C343" s="407">
        <v>2100301</v>
      </c>
      <c r="D343" s="604" t="s">
        <v>287</v>
      </c>
      <c r="E343" s="357">
        <v>0.19930555555555554</v>
      </c>
      <c r="F343" s="549"/>
      <c r="G343" s="549"/>
      <c r="H343" s="549"/>
    </row>
    <row r="344" spans="2:8">
      <c r="B344" s="386">
        <v>384</v>
      </c>
      <c r="C344" s="386">
        <v>2100024</v>
      </c>
      <c r="D344" s="386" t="s">
        <v>283</v>
      </c>
      <c r="E344" s="386" t="s">
        <v>369</v>
      </c>
      <c r="F344" s="549"/>
      <c r="G344" s="549"/>
      <c r="H344" s="549"/>
    </row>
    <row r="345" spans="2:8">
      <c r="B345" s="815" t="s">
        <v>43</v>
      </c>
      <c r="C345" s="407">
        <v>163034</v>
      </c>
      <c r="D345" s="604" t="s">
        <v>282</v>
      </c>
      <c r="E345" s="357">
        <v>0.23750000000000002</v>
      </c>
      <c r="F345" s="549"/>
      <c r="G345" s="549"/>
      <c r="H345" s="549"/>
    </row>
    <row r="346" spans="2:8">
      <c r="B346" s="943" t="s">
        <v>253</v>
      </c>
      <c r="C346" s="944"/>
      <c r="D346" s="944"/>
      <c r="E346" s="945"/>
      <c r="F346" s="549"/>
      <c r="G346" s="549"/>
      <c r="H346" s="549"/>
    </row>
    <row r="347" spans="2:8">
      <c r="B347" s="362">
        <v>375</v>
      </c>
      <c r="C347" s="638" t="s">
        <v>280</v>
      </c>
      <c r="D347" s="362" t="s">
        <v>255</v>
      </c>
      <c r="E347" s="589">
        <v>0.20069444444444443</v>
      </c>
      <c r="F347" s="549"/>
      <c r="G347" s="549"/>
      <c r="H347" s="549"/>
    </row>
    <row r="348" spans="2:8">
      <c r="B348" s="388">
        <v>368</v>
      </c>
      <c r="C348" s="388">
        <v>2400450</v>
      </c>
      <c r="D348" s="388" t="s">
        <v>276</v>
      </c>
      <c r="E348" s="553" t="s">
        <v>372</v>
      </c>
      <c r="F348" s="549"/>
      <c r="G348" s="549"/>
      <c r="H348" s="549"/>
    </row>
    <row r="349" spans="2:8">
      <c r="B349" s="348">
        <v>356</v>
      </c>
      <c r="C349" s="406">
        <v>2400461</v>
      </c>
      <c r="D349" s="348" t="s">
        <v>275</v>
      </c>
      <c r="E349" s="563">
        <v>0.25694444444444442</v>
      </c>
      <c r="F349" s="549"/>
      <c r="G349" s="549"/>
      <c r="H349" s="549"/>
    </row>
    <row r="350" spans="2:8">
      <c r="B350" s="348">
        <v>348</v>
      </c>
      <c r="C350" s="406">
        <v>2401432</v>
      </c>
      <c r="D350" s="348" t="s">
        <v>274</v>
      </c>
      <c r="E350" s="563">
        <v>0.26111111111111113</v>
      </c>
      <c r="F350" s="549"/>
      <c r="G350" s="549"/>
      <c r="H350" s="549"/>
    </row>
    <row r="351" spans="2:8">
      <c r="B351" s="388">
        <v>339</v>
      </c>
      <c r="C351" s="388">
        <v>2400000</v>
      </c>
      <c r="D351" s="388" t="s">
        <v>42</v>
      </c>
      <c r="E351" s="553" t="s">
        <v>375</v>
      </c>
      <c r="F351" s="549"/>
      <c r="G351" s="549"/>
      <c r="H351" s="549"/>
    </row>
    <row r="352" spans="2:8">
      <c r="B352" s="815" t="s">
        <v>43</v>
      </c>
      <c r="C352" s="407"/>
      <c r="D352" s="604" t="s">
        <v>270</v>
      </c>
      <c r="E352" s="562">
        <v>0.27708333333333335</v>
      </c>
      <c r="F352" s="549"/>
      <c r="G352" s="549"/>
      <c r="H352" s="549"/>
    </row>
    <row r="353" spans="2:8">
      <c r="B353" s="348">
        <v>330</v>
      </c>
      <c r="C353" s="406">
        <v>2400446</v>
      </c>
      <c r="D353" s="348" t="s">
        <v>45</v>
      </c>
      <c r="E353" s="563">
        <v>0.28194444444444444</v>
      </c>
      <c r="F353" s="549"/>
      <c r="G353" s="549"/>
      <c r="H353" s="549"/>
    </row>
    <row r="354" spans="2:8">
      <c r="B354" s="348">
        <v>321</v>
      </c>
      <c r="C354" s="406">
        <v>2400417</v>
      </c>
      <c r="D354" s="348" t="s">
        <v>46</v>
      </c>
      <c r="E354" s="563">
        <v>0.28611111111111109</v>
      </c>
      <c r="F354" s="549"/>
      <c r="G354" s="549"/>
      <c r="H354" s="549"/>
    </row>
    <row r="355" spans="2:8">
      <c r="B355" s="348">
        <v>298</v>
      </c>
      <c r="C355" s="406">
        <v>2400456</v>
      </c>
      <c r="D355" s="348" t="s">
        <v>47</v>
      </c>
      <c r="E355" s="563">
        <v>0.2951388888888889</v>
      </c>
      <c r="F355" s="549"/>
      <c r="G355" s="549"/>
      <c r="H355" s="549"/>
    </row>
    <row r="356" spans="2:8">
      <c r="B356" s="348">
        <v>282</v>
      </c>
      <c r="C356" s="406">
        <v>2400366</v>
      </c>
      <c r="D356" s="348" t="s">
        <v>48</v>
      </c>
      <c r="E356" s="563">
        <v>0.30208333333333337</v>
      </c>
      <c r="F356" s="549"/>
      <c r="G356" s="549"/>
      <c r="H356" s="549"/>
    </row>
    <row r="357" spans="2:8">
      <c r="B357" s="348">
        <v>272</v>
      </c>
      <c r="C357" s="406">
        <v>2400416</v>
      </c>
      <c r="D357" s="348" t="s">
        <v>50</v>
      </c>
      <c r="E357" s="563">
        <v>0.30555555555555558</v>
      </c>
      <c r="F357" s="549"/>
      <c r="G357" s="549"/>
      <c r="H357" s="549"/>
    </row>
    <row r="358" spans="2:8">
      <c r="B358" s="348">
        <v>256</v>
      </c>
      <c r="C358" s="406">
        <v>2400365</v>
      </c>
      <c r="D358" s="348" t="s">
        <v>269</v>
      </c>
      <c r="E358" s="563">
        <v>0.3125</v>
      </c>
      <c r="F358" s="549"/>
      <c r="G358" s="549"/>
      <c r="H358" s="549"/>
    </row>
    <row r="359" spans="2:8">
      <c r="B359" s="348">
        <v>245</v>
      </c>
      <c r="C359" s="406">
        <v>2400364</v>
      </c>
      <c r="D359" s="348" t="s">
        <v>268</v>
      </c>
      <c r="E359" s="598">
        <v>0.31805555555555559</v>
      </c>
      <c r="F359" s="549"/>
      <c r="G359" s="549"/>
      <c r="H359" s="549"/>
    </row>
    <row r="360" spans="2:8">
      <c r="B360" s="815" t="s">
        <v>43</v>
      </c>
      <c r="C360" s="406"/>
      <c r="D360" s="348" t="s">
        <v>267</v>
      </c>
      <c r="E360" s="806">
        <v>0.3215277777777778</v>
      </c>
      <c r="F360" s="549"/>
      <c r="G360" s="549"/>
      <c r="H360" s="549"/>
    </row>
    <row r="361" spans="2:8">
      <c r="B361" s="388" t="s">
        <v>43</v>
      </c>
      <c r="C361" s="388">
        <v>2400440</v>
      </c>
      <c r="D361" s="388" t="s">
        <v>266</v>
      </c>
      <c r="E361" s="794">
        <v>0.32500000000000001</v>
      </c>
      <c r="F361" s="549"/>
      <c r="G361" s="549"/>
      <c r="H361" s="549"/>
    </row>
    <row r="362" spans="2:8">
      <c r="B362" s="348">
        <v>234</v>
      </c>
      <c r="C362" s="406">
        <v>9991215</v>
      </c>
      <c r="D362" s="348" t="s">
        <v>265</v>
      </c>
      <c r="E362" s="554" t="s">
        <v>43</v>
      </c>
      <c r="F362" s="549"/>
      <c r="G362" s="549"/>
      <c r="H362" s="549"/>
    </row>
    <row r="363" spans="2:8">
      <c r="B363" s="348">
        <v>230</v>
      </c>
      <c r="C363" s="406">
        <v>2400003</v>
      </c>
      <c r="D363" s="348" t="s">
        <v>264</v>
      </c>
      <c r="E363" s="798">
        <v>0.33055555555555555</v>
      </c>
      <c r="F363" s="549"/>
      <c r="G363" s="549"/>
      <c r="H363" s="549"/>
    </row>
    <row r="364" spans="2:8">
      <c r="B364" s="348">
        <v>219</v>
      </c>
      <c r="C364" s="406">
        <v>2400362</v>
      </c>
      <c r="D364" s="348" t="s">
        <v>263</v>
      </c>
      <c r="E364" s="563">
        <v>0.33749999999999997</v>
      </c>
      <c r="F364" s="549"/>
      <c r="G364" s="549"/>
      <c r="H364" s="549"/>
    </row>
    <row r="365" spans="2:8">
      <c r="B365" s="348">
        <v>201</v>
      </c>
      <c r="C365" s="406">
        <v>2400429</v>
      </c>
      <c r="D365" s="348" t="s">
        <v>262</v>
      </c>
      <c r="E365" s="563">
        <v>0.34444444444444444</v>
      </c>
      <c r="F365" s="549"/>
      <c r="G365" s="549"/>
      <c r="H365" s="549"/>
    </row>
    <row r="366" spans="2:8">
      <c r="B366" s="348">
        <v>182</v>
      </c>
      <c r="C366" s="406">
        <v>2400431</v>
      </c>
      <c r="D366" s="348" t="s">
        <v>261</v>
      </c>
      <c r="E366" s="563">
        <v>0.35416666666666663</v>
      </c>
      <c r="F366" s="549"/>
      <c r="G366" s="549"/>
      <c r="H366" s="549"/>
    </row>
    <row r="367" spans="2:8">
      <c r="B367" s="348">
        <v>170</v>
      </c>
      <c r="C367" s="406">
        <v>2400432</v>
      </c>
      <c r="D367" s="348" t="s">
        <v>260</v>
      </c>
      <c r="E367" s="563">
        <v>0.36319444444444443</v>
      </c>
      <c r="F367" s="549"/>
      <c r="G367" s="549"/>
      <c r="H367" s="549"/>
    </row>
    <row r="368" spans="2:8">
      <c r="B368" s="388">
        <v>152</v>
      </c>
      <c r="C368" s="388">
        <v>2400433</v>
      </c>
      <c r="D368" s="388" t="s">
        <v>256</v>
      </c>
      <c r="E368" s="553" t="s">
        <v>378</v>
      </c>
      <c r="F368" s="549"/>
      <c r="G368" s="549"/>
      <c r="H368" s="549"/>
    </row>
    <row r="369" spans="2:8">
      <c r="B369" s="604">
        <v>151</v>
      </c>
      <c r="C369" s="639" t="s">
        <v>254</v>
      </c>
      <c r="D369" s="604" t="s">
        <v>255</v>
      </c>
      <c r="E369" s="589">
        <v>0.41805555555555557</v>
      </c>
      <c r="F369" s="549"/>
      <c r="G369" s="549"/>
      <c r="H369" s="549"/>
    </row>
    <row r="370" spans="2:8">
      <c r="B370" s="943" t="s">
        <v>232</v>
      </c>
      <c r="C370" s="944"/>
      <c r="D370" s="971"/>
      <c r="E370" s="972"/>
      <c r="F370" s="549"/>
      <c r="G370" s="549"/>
      <c r="H370" s="549"/>
    </row>
    <row r="371" spans="2:8">
      <c r="B371" s="890" t="s">
        <v>43</v>
      </c>
      <c r="C371" s="636">
        <v>9991012</v>
      </c>
      <c r="D371" s="636" t="s">
        <v>249</v>
      </c>
      <c r="E371" s="650" t="s">
        <v>381</v>
      </c>
      <c r="F371" s="549"/>
      <c r="G371" s="549"/>
      <c r="H371" s="549"/>
    </row>
    <row r="372" spans="2:8">
      <c r="B372" s="348">
        <v>140</v>
      </c>
      <c r="C372" s="406">
        <v>2058434</v>
      </c>
      <c r="D372" s="348" t="s">
        <v>246</v>
      </c>
      <c r="E372" s="356" t="s">
        <v>383</v>
      </c>
      <c r="F372" s="549"/>
      <c r="G372" s="549"/>
      <c r="H372" s="549"/>
    </row>
    <row r="373" spans="2:8">
      <c r="B373" s="348">
        <v>115</v>
      </c>
      <c r="C373" s="406">
        <v>2058395</v>
      </c>
      <c r="D373" s="348" t="s">
        <v>243</v>
      </c>
      <c r="E373" s="356" t="s">
        <v>385</v>
      </c>
      <c r="F373" s="549"/>
      <c r="G373" s="549"/>
      <c r="H373" s="549"/>
    </row>
    <row r="374" spans="2:8">
      <c r="B374" s="388">
        <v>90</v>
      </c>
      <c r="C374" s="388">
        <v>2058450</v>
      </c>
      <c r="D374" s="388" t="s">
        <v>239</v>
      </c>
      <c r="E374" s="404" t="s">
        <v>388</v>
      </c>
      <c r="F374" s="549"/>
      <c r="G374" s="549"/>
      <c r="H374" s="549"/>
    </row>
    <row r="375" spans="2:8">
      <c r="B375" s="604">
        <v>50</v>
      </c>
      <c r="C375" s="407">
        <v>2058441</v>
      </c>
      <c r="D375" s="604" t="s">
        <v>238</v>
      </c>
      <c r="E375" s="357">
        <v>0.55902777777777779</v>
      </c>
      <c r="F375" s="549"/>
      <c r="G375" s="549"/>
      <c r="H375" s="549"/>
    </row>
    <row r="376" spans="2:8">
      <c r="B376" s="348">
        <v>40</v>
      </c>
      <c r="C376" s="406">
        <v>2058442</v>
      </c>
      <c r="D376" s="348" t="s">
        <v>235</v>
      </c>
      <c r="E376" s="356" t="s">
        <v>390</v>
      </c>
      <c r="F376" s="549"/>
      <c r="G376" s="549"/>
      <c r="H376" s="549"/>
    </row>
    <row r="377" spans="2:8">
      <c r="B377" s="388">
        <v>0</v>
      </c>
      <c r="C377" s="388">
        <v>2058001</v>
      </c>
      <c r="D377" s="388" t="s">
        <v>233</v>
      </c>
      <c r="E377" s="404">
        <v>0.59236111111111112</v>
      </c>
      <c r="F377" s="549"/>
      <c r="G377" s="549"/>
      <c r="H377" s="549"/>
    </row>
    <row r="378" spans="2:8">
      <c r="B378" s="932" t="s">
        <v>125</v>
      </c>
      <c r="C378" s="932"/>
      <c r="D378" s="932"/>
      <c r="E378" s="521">
        <v>30</v>
      </c>
      <c r="F378" s="519"/>
      <c r="G378" s="519"/>
      <c r="H378" s="519"/>
    </row>
    <row r="379" spans="2:8">
      <c r="B379" s="937" t="s">
        <v>126</v>
      </c>
      <c r="C379" s="938"/>
      <c r="D379" s="939"/>
      <c r="E379" s="484">
        <v>0.36458333333333331</v>
      </c>
      <c r="F379" s="549"/>
      <c r="G379" s="549"/>
      <c r="H379" s="549"/>
    </row>
    <row r="380" spans="2:8">
      <c r="B380" s="936" t="s">
        <v>127</v>
      </c>
      <c r="C380" s="936"/>
      <c r="D380" s="936"/>
      <c r="E380" s="368">
        <f>E377-E297+E292</f>
        <v>1.2416666666666667</v>
      </c>
      <c r="F380" s="549"/>
      <c r="G380" s="549"/>
      <c r="H380" s="549"/>
    </row>
    <row r="381" spans="2:8">
      <c r="B381" s="935" t="s">
        <v>128</v>
      </c>
      <c r="C381" s="935"/>
      <c r="D381" s="935"/>
      <c r="E381" s="435">
        <f>B297/((HOUR(E377-E297+E292)+24)*60+MINUTE(E377-E297+E292))*60</f>
        <v>48.120805369127517</v>
      </c>
      <c r="F381" s="549"/>
      <c r="G381" s="549"/>
      <c r="H381" s="549"/>
    </row>
    <row r="382" spans="2:8">
      <c r="B382" s="936" t="s">
        <v>129</v>
      </c>
      <c r="C382" s="936"/>
      <c r="D382" s="936"/>
      <c r="E382" s="483">
        <f>E377-E297-E379+E292</f>
        <v>0.87708333333333344</v>
      </c>
      <c r="F382" s="549"/>
      <c r="G382" s="549"/>
      <c r="H382" s="549"/>
    </row>
    <row r="383" spans="2:8">
      <c r="B383" s="937" t="s">
        <v>130</v>
      </c>
      <c r="C383" s="938"/>
      <c r="D383" s="939"/>
      <c r="E383" s="435">
        <f>B297/(HOUR(E377-E297+E292-E379)*60+MINUTE(E377-E297+E292-E379))*60</f>
        <v>68.123515439429923</v>
      </c>
      <c r="F383" s="549"/>
      <c r="G383" s="549"/>
      <c r="H383" s="549"/>
    </row>
    <row r="384" spans="2:8">
      <c r="B384" s="549"/>
      <c r="C384" s="549"/>
      <c r="D384" s="549"/>
      <c r="E384" s="549"/>
      <c r="F384" s="549"/>
      <c r="G384" s="549"/>
      <c r="H384" s="549"/>
    </row>
    <row r="385" spans="2:8" ht="15.75">
      <c r="B385" s="315" t="s">
        <v>978</v>
      </c>
      <c r="C385" s="549"/>
      <c r="D385" s="549"/>
      <c r="E385" s="549"/>
      <c r="F385" s="549"/>
      <c r="G385" s="549"/>
      <c r="H385" s="549"/>
    </row>
    <row r="386" spans="2:8">
      <c r="B386" s="549"/>
      <c r="C386" s="549"/>
      <c r="D386" s="549"/>
      <c r="E386" s="549"/>
      <c r="F386" s="549"/>
      <c r="G386" s="549"/>
      <c r="H386" s="549"/>
    </row>
    <row r="387" spans="2:8">
      <c r="B387" s="549"/>
      <c r="C387" s="549"/>
      <c r="D387" s="549"/>
      <c r="E387" s="549"/>
      <c r="F387" s="549"/>
      <c r="G387" s="549"/>
      <c r="H387" s="549"/>
    </row>
    <row r="388" spans="2:8">
      <c r="B388" s="549"/>
      <c r="C388" s="549"/>
      <c r="D388" s="549"/>
      <c r="E388" s="549"/>
      <c r="F388" s="549"/>
      <c r="G388" s="549"/>
      <c r="H388" s="549"/>
    </row>
    <row r="389" spans="2:8" ht="23.25">
      <c r="B389" s="550" t="s">
        <v>1008</v>
      </c>
      <c r="C389" s="339"/>
      <c r="D389" s="339"/>
      <c r="E389" s="549"/>
      <c r="F389" s="549"/>
      <c r="G389" s="549"/>
      <c r="H389" s="549"/>
    </row>
    <row r="390" spans="2:8">
      <c r="B390" s="549"/>
      <c r="C390" s="549"/>
      <c r="D390" s="549"/>
      <c r="E390" s="710">
        <v>1</v>
      </c>
      <c r="F390" s="364"/>
      <c r="G390" s="549"/>
      <c r="H390" s="549"/>
    </row>
    <row r="391" spans="2:8">
      <c r="B391" s="912" t="s">
        <v>22</v>
      </c>
      <c r="C391" s="914" t="s">
        <v>226</v>
      </c>
      <c r="D391" s="472" t="s">
        <v>25</v>
      </c>
      <c r="E391" s="396" t="s">
        <v>918</v>
      </c>
      <c r="F391" s="419"/>
      <c r="G391" s="419"/>
      <c r="H391" s="549"/>
    </row>
    <row r="392" spans="2:8">
      <c r="B392" s="912"/>
      <c r="C392" s="915"/>
      <c r="D392" s="473" t="s">
        <v>34</v>
      </c>
      <c r="E392" s="454" t="s">
        <v>230</v>
      </c>
      <c r="F392" s="419"/>
      <c r="G392" s="419"/>
      <c r="H392" s="549"/>
    </row>
    <row r="393" spans="2:8" ht="29.25">
      <c r="B393" s="949"/>
      <c r="C393" s="916"/>
      <c r="D393" s="474" t="s">
        <v>197</v>
      </c>
      <c r="E393" s="449" t="s">
        <v>919</v>
      </c>
      <c r="F393" s="419"/>
      <c r="G393" s="419"/>
      <c r="H393" s="549"/>
    </row>
    <row r="394" spans="2:8">
      <c r="B394" s="940" t="s">
        <v>232</v>
      </c>
      <c r="C394" s="941"/>
      <c r="D394" s="973"/>
      <c r="E394" s="974"/>
      <c r="F394" s="549"/>
      <c r="G394" s="549"/>
      <c r="H394" s="549"/>
    </row>
    <row r="395" spans="2:8">
      <c r="B395" s="388">
        <v>0</v>
      </c>
      <c r="C395" s="388">
        <v>2058001</v>
      </c>
      <c r="D395" s="388" t="s">
        <v>233</v>
      </c>
      <c r="E395" s="628">
        <v>0.7104166666666667</v>
      </c>
      <c r="F395" s="549"/>
      <c r="G395" s="549"/>
      <c r="H395" s="549"/>
    </row>
    <row r="396" spans="2:8">
      <c r="B396" s="348">
        <v>40</v>
      </c>
      <c r="C396" s="406">
        <v>2058442</v>
      </c>
      <c r="D396" s="348" t="s">
        <v>235</v>
      </c>
      <c r="E396" s="355" t="s">
        <v>236</v>
      </c>
      <c r="F396" s="549"/>
      <c r="G396" s="549"/>
      <c r="H396" s="549"/>
    </row>
    <row r="397" spans="2:8">
      <c r="B397" s="604">
        <v>50</v>
      </c>
      <c r="C397" s="407">
        <v>2058441</v>
      </c>
      <c r="D397" s="604" t="s">
        <v>238</v>
      </c>
      <c r="E397" s="358">
        <v>0.7402777777777777</v>
      </c>
      <c r="F397" s="549"/>
      <c r="G397" s="549"/>
      <c r="H397" s="549"/>
    </row>
    <row r="398" spans="2:8">
      <c r="B398" s="388">
        <v>90</v>
      </c>
      <c r="C398" s="388">
        <v>2058450</v>
      </c>
      <c r="D398" s="388" t="s">
        <v>239</v>
      </c>
      <c r="E398" s="628" t="s">
        <v>241</v>
      </c>
      <c r="F398" s="549"/>
      <c r="G398" s="549"/>
      <c r="H398" s="549"/>
    </row>
    <row r="399" spans="2:8">
      <c r="B399" s="348">
        <v>115</v>
      </c>
      <c r="C399" s="406">
        <v>2058395</v>
      </c>
      <c r="D399" s="348" t="s">
        <v>243</v>
      </c>
      <c r="E399" s="360" t="s">
        <v>244</v>
      </c>
      <c r="F399" s="549"/>
      <c r="G399" s="549"/>
      <c r="H399" s="549"/>
    </row>
    <row r="400" spans="2:8">
      <c r="B400" s="388">
        <v>140</v>
      </c>
      <c r="C400" s="388">
        <v>2058434</v>
      </c>
      <c r="D400" s="388" t="s">
        <v>246</v>
      </c>
      <c r="E400" s="386" t="s">
        <v>247</v>
      </c>
      <c r="F400" s="549"/>
      <c r="G400" s="549"/>
      <c r="H400" s="549"/>
    </row>
    <row r="401" spans="2:8">
      <c r="B401" s="890" t="s">
        <v>43</v>
      </c>
      <c r="C401" s="636">
        <v>9991012</v>
      </c>
      <c r="D401" s="636" t="s">
        <v>249</v>
      </c>
      <c r="E401" s="651" t="s">
        <v>251</v>
      </c>
      <c r="F401" s="549"/>
      <c r="G401" s="549"/>
      <c r="H401" s="549"/>
    </row>
    <row r="402" spans="2:8">
      <c r="B402" s="943" t="s">
        <v>253</v>
      </c>
      <c r="C402" s="944"/>
      <c r="D402" s="980"/>
      <c r="E402" s="981"/>
      <c r="F402" s="549"/>
      <c r="G402" s="549"/>
      <c r="H402" s="549"/>
    </row>
    <row r="403" spans="2:8">
      <c r="B403" s="604">
        <v>151</v>
      </c>
      <c r="C403" s="639" t="s">
        <v>254</v>
      </c>
      <c r="D403" s="604" t="s">
        <v>255</v>
      </c>
      <c r="E403" s="578">
        <v>0.79236111111111107</v>
      </c>
      <c r="F403" s="549"/>
      <c r="G403" s="549"/>
      <c r="H403" s="549"/>
    </row>
    <row r="404" spans="2:8">
      <c r="B404" s="388">
        <v>152</v>
      </c>
      <c r="C404" s="388">
        <v>2400433</v>
      </c>
      <c r="D404" s="388" t="s">
        <v>256</v>
      </c>
      <c r="E404" s="568" t="s">
        <v>258</v>
      </c>
      <c r="F404" s="549"/>
      <c r="G404" s="549"/>
      <c r="H404" s="549"/>
    </row>
    <row r="405" spans="2:8">
      <c r="B405" s="348">
        <v>170</v>
      </c>
      <c r="C405" s="406">
        <v>2400432</v>
      </c>
      <c r="D405" s="348" t="s">
        <v>260</v>
      </c>
      <c r="E405" s="567">
        <v>0.84583333333333333</v>
      </c>
      <c r="F405" s="549"/>
      <c r="G405" s="549"/>
      <c r="H405" s="549"/>
    </row>
    <row r="406" spans="2:8">
      <c r="B406" s="348">
        <v>182</v>
      </c>
      <c r="C406" s="406">
        <v>2400431</v>
      </c>
      <c r="D406" s="348" t="s">
        <v>261</v>
      </c>
      <c r="E406" s="567">
        <v>0.85069444444444453</v>
      </c>
      <c r="F406" s="549"/>
      <c r="G406" s="549"/>
      <c r="H406" s="549"/>
    </row>
    <row r="407" spans="2:8">
      <c r="B407" s="348">
        <v>201</v>
      </c>
      <c r="C407" s="406">
        <v>2400429</v>
      </c>
      <c r="D407" s="348" t="s">
        <v>262</v>
      </c>
      <c r="E407" s="567">
        <v>0.85902777777777783</v>
      </c>
      <c r="F407" s="549"/>
      <c r="G407" s="549"/>
      <c r="H407" s="549"/>
    </row>
    <row r="408" spans="2:8">
      <c r="B408" s="348">
        <v>219</v>
      </c>
      <c r="C408" s="406">
        <v>2400362</v>
      </c>
      <c r="D408" s="348" t="s">
        <v>263</v>
      </c>
      <c r="E408" s="567">
        <v>0.86597222222222225</v>
      </c>
      <c r="F408" s="549"/>
      <c r="G408" s="549"/>
      <c r="H408" s="549"/>
    </row>
    <row r="409" spans="2:8">
      <c r="B409" s="348">
        <v>230</v>
      </c>
      <c r="C409" s="406">
        <v>2400003</v>
      </c>
      <c r="D409" s="348" t="s">
        <v>264</v>
      </c>
      <c r="E409" s="567">
        <v>0.87083333333333335</v>
      </c>
      <c r="F409" s="549"/>
      <c r="G409" s="549"/>
      <c r="H409" s="549"/>
    </row>
    <row r="410" spans="2:8">
      <c r="B410" s="348">
        <v>234</v>
      </c>
      <c r="C410" s="406">
        <v>9991215</v>
      </c>
      <c r="D410" s="348" t="s">
        <v>265</v>
      </c>
      <c r="E410" s="554" t="s">
        <v>43</v>
      </c>
      <c r="F410" s="549"/>
      <c r="G410" s="549"/>
      <c r="H410" s="549"/>
    </row>
    <row r="411" spans="2:8">
      <c r="B411" s="388" t="s">
        <v>43</v>
      </c>
      <c r="C411" s="388">
        <v>2400440</v>
      </c>
      <c r="D411" s="388" t="s">
        <v>266</v>
      </c>
      <c r="E411" s="794">
        <v>0.87569444444444444</v>
      </c>
      <c r="F411" s="549"/>
      <c r="G411" s="549"/>
      <c r="H411" s="549"/>
    </row>
    <row r="412" spans="2:8">
      <c r="B412" s="815" t="s">
        <v>43</v>
      </c>
      <c r="C412" s="406"/>
      <c r="D412" s="348" t="s">
        <v>267</v>
      </c>
      <c r="E412" s="807">
        <v>0.87916666666666676</v>
      </c>
      <c r="F412" s="549"/>
      <c r="G412" s="549"/>
      <c r="H412" s="549"/>
    </row>
    <row r="413" spans="2:8">
      <c r="B413" s="348">
        <v>245</v>
      </c>
      <c r="C413" s="406">
        <v>2400364</v>
      </c>
      <c r="D413" s="348" t="s">
        <v>268</v>
      </c>
      <c r="E413" s="567">
        <v>0.88402777777777775</v>
      </c>
      <c r="F413" s="549"/>
      <c r="G413" s="549"/>
      <c r="H413" s="549"/>
    </row>
    <row r="414" spans="2:8">
      <c r="B414" s="348">
        <v>256</v>
      </c>
      <c r="C414" s="406">
        <v>2400365</v>
      </c>
      <c r="D414" s="348" t="s">
        <v>269</v>
      </c>
      <c r="E414" s="567">
        <v>0.89097222222222228</v>
      </c>
      <c r="F414" s="549"/>
      <c r="G414" s="549"/>
      <c r="H414" s="549"/>
    </row>
    <row r="415" spans="2:8">
      <c r="B415" s="348">
        <v>272</v>
      </c>
      <c r="C415" s="406">
        <v>2400416</v>
      </c>
      <c r="D415" s="348" t="s">
        <v>50</v>
      </c>
      <c r="E415" s="567">
        <v>0.89861111111111114</v>
      </c>
      <c r="F415" s="549"/>
      <c r="G415" s="549"/>
      <c r="H415" s="549"/>
    </row>
    <row r="416" spans="2:8">
      <c r="B416" s="348">
        <v>282</v>
      </c>
      <c r="C416" s="406">
        <v>2400366</v>
      </c>
      <c r="D416" s="348" t="s">
        <v>48</v>
      </c>
      <c r="E416" s="567">
        <v>0.90277777777777779</v>
      </c>
      <c r="F416" s="549"/>
      <c r="G416" s="549"/>
      <c r="H416" s="549"/>
    </row>
    <row r="417" spans="2:8">
      <c r="B417" s="348">
        <v>298</v>
      </c>
      <c r="C417" s="406">
        <v>2400456</v>
      </c>
      <c r="D417" s="348" t="s">
        <v>47</v>
      </c>
      <c r="E417" s="567">
        <v>0.90972222222222221</v>
      </c>
      <c r="F417" s="549"/>
      <c r="G417" s="549"/>
      <c r="H417" s="549"/>
    </row>
    <row r="418" spans="2:8">
      <c r="B418" s="348">
        <v>321</v>
      </c>
      <c r="C418" s="406">
        <v>2400417</v>
      </c>
      <c r="D418" s="348" t="s">
        <v>46</v>
      </c>
      <c r="E418" s="582">
        <v>0.92083333333333328</v>
      </c>
      <c r="F418" s="549"/>
      <c r="G418" s="549"/>
      <c r="H418" s="549"/>
    </row>
    <row r="419" spans="2:8">
      <c r="B419" s="348">
        <v>330</v>
      </c>
      <c r="C419" s="406">
        <v>2400446</v>
      </c>
      <c r="D419" s="348" t="s">
        <v>45</v>
      </c>
      <c r="E419" s="582">
        <v>0.92569444444444438</v>
      </c>
      <c r="F419" s="549"/>
      <c r="G419" s="549"/>
      <c r="H419" s="549"/>
    </row>
    <row r="420" spans="2:8">
      <c r="B420" s="815" t="s">
        <v>43</v>
      </c>
      <c r="C420" s="407"/>
      <c r="D420" s="604" t="s">
        <v>270</v>
      </c>
      <c r="E420" s="569">
        <v>0.92986111111111103</v>
      </c>
      <c r="F420" s="549"/>
      <c r="G420" s="549"/>
      <c r="H420" s="549"/>
    </row>
    <row r="421" spans="2:8">
      <c r="B421" s="388">
        <v>339</v>
      </c>
      <c r="C421" s="388">
        <v>2400000</v>
      </c>
      <c r="D421" s="388" t="s">
        <v>42</v>
      </c>
      <c r="E421" s="580" t="s">
        <v>272</v>
      </c>
      <c r="F421" s="549"/>
      <c r="G421" s="549"/>
      <c r="H421" s="549"/>
    </row>
    <row r="422" spans="2:8">
      <c r="B422" s="348">
        <v>348</v>
      </c>
      <c r="C422" s="406">
        <v>2401432</v>
      </c>
      <c r="D422" s="348" t="s">
        <v>274</v>
      </c>
      <c r="E422" s="582">
        <v>0.94513888888888886</v>
      </c>
      <c r="F422" s="549"/>
      <c r="G422" s="549"/>
      <c r="H422" s="549"/>
    </row>
    <row r="423" spans="2:8">
      <c r="B423" s="348">
        <v>356</v>
      </c>
      <c r="C423" s="406">
        <v>2400461</v>
      </c>
      <c r="D423" s="348" t="s">
        <v>275</v>
      </c>
      <c r="E423" s="582">
        <v>0.94930555555555551</v>
      </c>
      <c r="F423" s="549"/>
      <c r="G423" s="549"/>
      <c r="H423" s="549"/>
    </row>
    <row r="424" spans="2:8">
      <c r="B424" s="388">
        <v>368</v>
      </c>
      <c r="C424" s="388">
        <v>2400450</v>
      </c>
      <c r="D424" s="388" t="s">
        <v>276</v>
      </c>
      <c r="E424" s="580" t="s">
        <v>278</v>
      </c>
      <c r="F424" s="549"/>
      <c r="G424" s="549"/>
      <c r="H424" s="549"/>
    </row>
    <row r="425" spans="2:8">
      <c r="B425" s="362">
        <v>375</v>
      </c>
      <c r="C425" s="638" t="s">
        <v>280</v>
      </c>
      <c r="D425" s="362" t="s">
        <v>255</v>
      </c>
      <c r="E425" s="595">
        <v>5.5555555555555558E-3</v>
      </c>
      <c r="F425" s="549"/>
      <c r="G425" s="549"/>
      <c r="H425" s="549"/>
    </row>
    <row r="426" spans="2:8">
      <c r="B426" s="943" t="s">
        <v>281</v>
      </c>
      <c r="C426" s="944"/>
      <c r="D426" s="971"/>
      <c r="E426" s="972"/>
      <c r="F426" s="549"/>
      <c r="G426" s="549"/>
      <c r="H426" s="549"/>
    </row>
    <row r="427" spans="2:8">
      <c r="B427" s="815" t="s">
        <v>43</v>
      </c>
      <c r="C427" s="407">
        <v>163034</v>
      </c>
      <c r="D427" s="604" t="s">
        <v>282</v>
      </c>
      <c r="E427" s="357">
        <v>5.2083333333333336E-2</v>
      </c>
      <c r="F427" s="549"/>
      <c r="G427" s="549"/>
      <c r="H427" s="549"/>
    </row>
    <row r="428" spans="2:8">
      <c r="B428" s="388">
        <v>384</v>
      </c>
      <c r="C428" s="388">
        <v>2100024</v>
      </c>
      <c r="D428" s="388" t="s">
        <v>283</v>
      </c>
      <c r="E428" s="386" t="s">
        <v>285</v>
      </c>
      <c r="F428" s="549"/>
      <c r="G428" s="549"/>
      <c r="H428" s="549"/>
    </row>
    <row r="429" spans="2:8">
      <c r="B429" s="604">
        <v>398</v>
      </c>
      <c r="C429" s="407">
        <v>2100301</v>
      </c>
      <c r="D429" s="604" t="s">
        <v>287</v>
      </c>
      <c r="E429" s="357">
        <v>9.1666666666666674E-2</v>
      </c>
      <c r="F429" s="549"/>
      <c r="G429" s="549"/>
      <c r="H429" s="549"/>
    </row>
    <row r="430" spans="2:8">
      <c r="B430" s="604">
        <v>406</v>
      </c>
      <c r="C430" s="407">
        <v>2100023</v>
      </c>
      <c r="D430" s="604" t="s">
        <v>288</v>
      </c>
      <c r="E430" s="357">
        <v>9.5138888888888884E-2</v>
      </c>
      <c r="F430" s="549"/>
      <c r="G430" s="549"/>
      <c r="H430" s="549"/>
    </row>
    <row r="431" spans="2:8">
      <c r="B431" s="604">
        <v>418</v>
      </c>
      <c r="C431" s="407">
        <v>2100205</v>
      </c>
      <c r="D431" s="604" t="s">
        <v>289</v>
      </c>
      <c r="E431" s="357" t="s">
        <v>290</v>
      </c>
      <c r="F431" s="549"/>
      <c r="G431" s="549"/>
      <c r="H431" s="549"/>
    </row>
    <row r="432" spans="2:8">
      <c r="B432" s="388">
        <v>455</v>
      </c>
      <c r="C432" s="388">
        <v>2100280</v>
      </c>
      <c r="D432" s="388" t="s">
        <v>292</v>
      </c>
      <c r="E432" s="386" t="s">
        <v>920</v>
      </c>
      <c r="F432" s="549"/>
      <c r="G432" s="549"/>
      <c r="H432" s="549"/>
    </row>
    <row r="433" spans="2:8">
      <c r="B433" s="487">
        <v>479</v>
      </c>
      <c r="C433" s="341">
        <v>2100265</v>
      </c>
      <c r="D433" s="487" t="s">
        <v>921</v>
      </c>
      <c r="E433" s="667" t="s">
        <v>922</v>
      </c>
      <c r="F433" s="549"/>
      <c r="G433" s="549"/>
      <c r="H433" s="549"/>
    </row>
    <row r="434" spans="2:8">
      <c r="B434" s="487">
        <v>562</v>
      </c>
      <c r="C434" s="341">
        <v>2100285</v>
      </c>
      <c r="D434" s="487" t="s">
        <v>923</v>
      </c>
      <c r="E434" s="357" t="s">
        <v>924</v>
      </c>
      <c r="F434" s="549"/>
      <c r="G434" s="549"/>
      <c r="H434" s="549"/>
    </row>
    <row r="435" spans="2:8">
      <c r="B435" s="388">
        <v>654</v>
      </c>
      <c r="C435" s="388">
        <v>2100190</v>
      </c>
      <c r="D435" s="388" t="s">
        <v>925</v>
      </c>
      <c r="E435" s="386" t="s">
        <v>926</v>
      </c>
      <c r="F435" s="549"/>
      <c r="G435" s="549"/>
      <c r="H435" s="549"/>
    </row>
    <row r="436" spans="2:8">
      <c r="B436" s="487">
        <v>658</v>
      </c>
      <c r="C436" s="341">
        <v>2100483</v>
      </c>
      <c r="D436" s="487" t="s">
        <v>927</v>
      </c>
      <c r="E436" s="357">
        <v>0.26874999999999999</v>
      </c>
      <c r="F436" s="549"/>
      <c r="G436" s="549"/>
      <c r="H436" s="549"/>
    </row>
    <row r="437" spans="2:8">
      <c r="B437" s="487">
        <v>666</v>
      </c>
      <c r="C437" s="341">
        <v>2100852</v>
      </c>
      <c r="D437" s="487" t="s">
        <v>928</v>
      </c>
      <c r="E437" s="357">
        <v>0.27291666666666664</v>
      </c>
      <c r="F437" s="549"/>
      <c r="G437" s="549"/>
      <c r="H437" s="549"/>
    </row>
    <row r="438" spans="2:8">
      <c r="B438" s="487">
        <v>672</v>
      </c>
      <c r="C438" s="341">
        <v>2100277</v>
      </c>
      <c r="D438" s="487" t="s">
        <v>929</v>
      </c>
      <c r="E438" s="357">
        <v>0.27638888888888885</v>
      </c>
      <c r="F438" s="549"/>
      <c r="G438" s="549"/>
      <c r="H438" s="549"/>
    </row>
    <row r="439" spans="2:8">
      <c r="B439" s="487">
        <v>713</v>
      </c>
      <c r="C439" s="341">
        <v>2100037</v>
      </c>
      <c r="D439" s="487" t="s">
        <v>930</v>
      </c>
      <c r="E439" s="357" t="s">
        <v>931</v>
      </c>
      <c r="F439" s="549"/>
      <c r="G439" s="549"/>
      <c r="H439" s="549"/>
    </row>
    <row r="440" spans="2:8">
      <c r="B440" s="388">
        <v>752</v>
      </c>
      <c r="C440" s="388">
        <v>2100050</v>
      </c>
      <c r="D440" s="388" t="s">
        <v>932</v>
      </c>
      <c r="E440" s="386" t="s">
        <v>933</v>
      </c>
      <c r="F440" s="549"/>
      <c r="G440" s="549"/>
      <c r="H440" s="549"/>
    </row>
    <row r="441" spans="2:8">
      <c r="B441" s="487">
        <v>771</v>
      </c>
      <c r="C441" s="341">
        <v>2100611</v>
      </c>
      <c r="D441" s="487" t="s">
        <v>934</v>
      </c>
      <c r="E441" s="357">
        <v>0.36249999999999999</v>
      </c>
      <c r="F441" s="549"/>
      <c r="G441" s="549"/>
      <c r="H441" s="549"/>
    </row>
    <row r="442" spans="2:8">
      <c r="B442" s="487">
        <v>780</v>
      </c>
      <c r="C442" s="341">
        <v>2100495</v>
      </c>
      <c r="D442" s="487" t="s">
        <v>935</v>
      </c>
      <c r="E442" s="357">
        <v>0.36805555555555558</v>
      </c>
      <c r="F442" s="549"/>
      <c r="G442" s="549"/>
      <c r="H442" s="549"/>
    </row>
    <row r="443" spans="2:8">
      <c r="B443" s="487">
        <v>788</v>
      </c>
      <c r="C443" s="341">
        <v>2100496</v>
      </c>
      <c r="D443" s="487" t="s">
        <v>936</v>
      </c>
      <c r="E443" s="357">
        <v>0.375</v>
      </c>
      <c r="F443" s="549"/>
      <c r="G443" s="549"/>
      <c r="H443" s="549"/>
    </row>
    <row r="444" spans="2:8">
      <c r="B444" s="487">
        <v>803</v>
      </c>
      <c r="C444" s="341">
        <v>2100497</v>
      </c>
      <c r="D444" s="487" t="s">
        <v>937</v>
      </c>
      <c r="E444" s="357">
        <v>0.37986111111111115</v>
      </c>
      <c r="F444" s="549"/>
      <c r="G444" s="549"/>
      <c r="H444" s="549"/>
    </row>
    <row r="445" spans="2:8">
      <c r="B445" s="487">
        <v>813</v>
      </c>
      <c r="C445" s="341">
        <v>2100238</v>
      </c>
      <c r="D445" s="487" t="s">
        <v>938</v>
      </c>
      <c r="E445" s="357">
        <v>0.38541666666666669</v>
      </c>
      <c r="F445" s="549"/>
      <c r="G445" s="549"/>
      <c r="H445" s="549"/>
    </row>
    <row r="446" spans="2:8">
      <c r="B446" s="487">
        <v>824</v>
      </c>
      <c r="C446" s="341">
        <v>2100484</v>
      </c>
      <c r="D446" s="487" t="s">
        <v>939</v>
      </c>
      <c r="E446" s="357">
        <v>0.39097222222222222</v>
      </c>
      <c r="F446" s="549"/>
      <c r="G446" s="549"/>
      <c r="H446" s="549"/>
    </row>
    <row r="447" spans="2:8">
      <c r="B447" s="487">
        <v>833</v>
      </c>
      <c r="C447" s="341">
        <v>2100041</v>
      </c>
      <c r="D447" s="487" t="s">
        <v>940</v>
      </c>
      <c r="E447" s="357" t="s">
        <v>941</v>
      </c>
      <c r="F447" s="549"/>
      <c r="G447" s="549"/>
      <c r="H447" s="549"/>
    </row>
    <row r="448" spans="2:8">
      <c r="B448" s="487">
        <v>835</v>
      </c>
      <c r="C448" s="342" t="s">
        <v>942</v>
      </c>
      <c r="D448" s="487" t="s">
        <v>255</v>
      </c>
      <c r="E448" s="357">
        <v>0.40208333333333335</v>
      </c>
      <c r="F448" s="549"/>
      <c r="G448" s="549"/>
      <c r="H448" s="549"/>
    </row>
    <row r="449" spans="2:8">
      <c r="B449" s="975" t="s">
        <v>943</v>
      </c>
      <c r="C449" s="976"/>
      <c r="D449" s="976"/>
      <c r="E449" s="979"/>
      <c r="F449" s="549"/>
      <c r="G449" s="549"/>
      <c r="H449" s="549"/>
    </row>
    <row r="450" spans="2:8">
      <c r="B450" s="487">
        <v>845</v>
      </c>
      <c r="C450" s="341">
        <v>2004038</v>
      </c>
      <c r="D450" s="487" t="s">
        <v>944</v>
      </c>
      <c r="E450" s="357">
        <v>0.40625</v>
      </c>
      <c r="F450" s="549"/>
      <c r="G450" s="549"/>
      <c r="H450" s="549"/>
    </row>
    <row r="451" spans="2:8" ht="15.75">
      <c r="B451" s="388">
        <v>855</v>
      </c>
      <c r="C451" s="388">
        <v>2004550</v>
      </c>
      <c r="D451" s="388" t="s">
        <v>945</v>
      </c>
      <c r="E451" s="386" t="s">
        <v>946</v>
      </c>
      <c r="F451" s="549"/>
      <c r="G451" s="549"/>
      <c r="H451" s="549"/>
    </row>
    <row r="452" spans="2:8">
      <c r="B452" s="487">
        <v>860</v>
      </c>
      <c r="C452" s="341">
        <v>2005189</v>
      </c>
      <c r="D452" s="487" t="s">
        <v>947</v>
      </c>
      <c r="E452" s="357">
        <v>0.41944444444444445</v>
      </c>
      <c r="F452" s="549"/>
      <c r="G452" s="549"/>
      <c r="H452" s="549"/>
    </row>
    <row r="453" spans="2:8">
      <c r="B453" s="487">
        <v>870</v>
      </c>
      <c r="C453" s="341">
        <v>2005337</v>
      </c>
      <c r="D453" s="487" t="s">
        <v>948</v>
      </c>
      <c r="E453" s="534">
        <v>0.42499999999999999</v>
      </c>
      <c r="F453" s="549"/>
      <c r="G453" s="549"/>
      <c r="H453" s="549"/>
    </row>
    <row r="454" spans="2:8">
      <c r="B454" s="487">
        <v>877</v>
      </c>
      <c r="C454" s="341">
        <v>2004506</v>
      </c>
      <c r="D454" s="487" t="s">
        <v>949</v>
      </c>
      <c r="E454" s="357">
        <v>0.42777777777777781</v>
      </c>
      <c r="F454" s="549"/>
      <c r="G454" s="549"/>
      <c r="H454" s="549"/>
    </row>
    <row r="455" spans="2:8">
      <c r="B455" s="487">
        <v>889</v>
      </c>
      <c r="C455" s="341">
        <v>2004507</v>
      </c>
      <c r="D455" s="487" t="s">
        <v>950</v>
      </c>
      <c r="E455" s="357">
        <v>0.43333333333333335</v>
      </c>
      <c r="F455" s="549"/>
      <c r="G455" s="549"/>
      <c r="H455" s="549"/>
    </row>
    <row r="456" spans="2:8">
      <c r="B456" s="388">
        <v>899</v>
      </c>
      <c r="C456" s="388">
        <v>2004508</v>
      </c>
      <c r="D456" s="388" t="s">
        <v>951</v>
      </c>
      <c r="E456" s="386" t="s">
        <v>952</v>
      </c>
      <c r="F456" s="549"/>
      <c r="G456" s="549"/>
      <c r="H456" s="549"/>
    </row>
    <row r="457" spans="2:8">
      <c r="B457" s="487">
        <v>907</v>
      </c>
      <c r="C457" s="341">
        <v>2004048</v>
      </c>
      <c r="D457" s="487" t="s">
        <v>953</v>
      </c>
      <c r="E457" s="357">
        <v>0.47083333333333338</v>
      </c>
      <c r="F457" s="549"/>
      <c r="G457" s="549"/>
      <c r="H457" s="549"/>
    </row>
    <row r="458" spans="2:8">
      <c r="B458" s="487">
        <v>917</v>
      </c>
      <c r="C458" s="341">
        <v>2004517</v>
      </c>
      <c r="D458" s="487" t="s">
        <v>954</v>
      </c>
      <c r="E458" s="534">
        <v>0.47638888888888892</v>
      </c>
      <c r="F458" s="549"/>
      <c r="G458" s="549"/>
      <c r="H458" s="549"/>
    </row>
    <row r="459" spans="2:8">
      <c r="B459" s="487">
        <v>935</v>
      </c>
      <c r="C459" s="341">
        <v>2004519</v>
      </c>
      <c r="D459" s="487" t="s">
        <v>955</v>
      </c>
      <c r="E459" s="357">
        <v>0.48402777777777778</v>
      </c>
      <c r="F459" s="549"/>
      <c r="G459" s="549"/>
      <c r="H459" s="549"/>
    </row>
    <row r="460" spans="2:8">
      <c r="B460" s="815" t="s">
        <v>43</v>
      </c>
      <c r="C460" s="341">
        <v>2004521</v>
      </c>
      <c r="D460" s="487" t="s">
        <v>956</v>
      </c>
      <c r="E460" s="357" t="s">
        <v>957</v>
      </c>
      <c r="F460" s="549"/>
      <c r="G460" s="549"/>
      <c r="H460" s="549"/>
    </row>
    <row r="461" spans="2:8">
      <c r="B461" s="487">
        <v>955</v>
      </c>
      <c r="C461" s="341">
        <v>2004522</v>
      </c>
      <c r="D461" s="487" t="s">
        <v>958</v>
      </c>
      <c r="E461" s="357">
        <v>0.49861111111111112</v>
      </c>
      <c r="F461" s="549"/>
      <c r="G461" s="549"/>
      <c r="H461" s="549"/>
    </row>
    <row r="462" spans="2:8">
      <c r="B462" s="487">
        <v>980</v>
      </c>
      <c r="C462" s="341">
        <v>2004560</v>
      </c>
      <c r="D462" s="487" t="s">
        <v>959</v>
      </c>
      <c r="E462" s="357" t="s">
        <v>960</v>
      </c>
      <c r="F462" s="549"/>
      <c r="G462" s="549"/>
      <c r="H462" s="549"/>
    </row>
    <row r="463" spans="2:8">
      <c r="B463" s="487">
        <v>1043</v>
      </c>
      <c r="C463" s="341">
        <v>2004527</v>
      </c>
      <c r="D463" s="487" t="s">
        <v>961</v>
      </c>
      <c r="E463" s="357" t="s">
        <v>962</v>
      </c>
      <c r="F463" s="549"/>
      <c r="G463" s="549"/>
      <c r="H463" s="549"/>
    </row>
    <row r="464" spans="2:8" ht="15.75">
      <c r="B464" s="388">
        <v>1075</v>
      </c>
      <c r="C464" s="388">
        <v>2004570</v>
      </c>
      <c r="D464" s="388" t="s">
        <v>963</v>
      </c>
      <c r="E464" s="386" t="s">
        <v>964</v>
      </c>
      <c r="F464" s="549"/>
      <c r="G464" s="549"/>
      <c r="H464" s="549"/>
    </row>
    <row r="465" spans="2:8">
      <c r="B465" s="487">
        <v>1114</v>
      </c>
      <c r="C465" s="341">
        <v>2004606</v>
      </c>
      <c r="D465" s="487" t="s">
        <v>965</v>
      </c>
      <c r="E465" s="357" t="s">
        <v>966</v>
      </c>
      <c r="F465" s="549"/>
      <c r="G465" s="549"/>
      <c r="H465" s="549"/>
    </row>
    <row r="466" spans="2:8">
      <c r="B466" s="487">
        <v>1132</v>
      </c>
      <c r="C466" s="341">
        <v>2004608</v>
      </c>
      <c r="D466" s="487" t="s">
        <v>967</v>
      </c>
      <c r="E466" s="357" t="s">
        <v>968</v>
      </c>
      <c r="F466" s="549"/>
      <c r="G466" s="549"/>
      <c r="H466" s="549"/>
    </row>
    <row r="467" spans="2:8">
      <c r="B467" s="487">
        <v>1173</v>
      </c>
      <c r="C467" s="341">
        <v>2004612</v>
      </c>
      <c r="D467" s="487" t="s">
        <v>969</v>
      </c>
      <c r="E467" s="357" t="s">
        <v>744</v>
      </c>
      <c r="F467" s="549"/>
      <c r="G467" s="549"/>
      <c r="H467" s="549"/>
    </row>
    <row r="468" spans="2:8">
      <c r="B468" s="388">
        <v>1233</v>
      </c>
      <c r="C468" s="388">
        <v>2004400</v>
      </c>
      <c r="D468" s="388" t="s">
        <v>970</v>
      </c>
      <c r="E468" s="386" t="s">
        <v>971</v>
      </c>
      <c r="F468" s="549"/>
      <c r="G468" s="549"/>
      <c r="H468" s="549"/>
    </row>
    <row r="469" spans="2:8">
      <c r="B469" s="487">
        <v>1237</v>
      </c>
      <c r="C469" s="341">
        <v>2005312</v>
      </c>
      <c r="D469" s="487" t="s">
        <v>972</v>
      </c>
      <c r="E469" s="357">
        <v>0.71805555555555556</v>
      </c>
      <c r="F469" s="549"/>
      <c r="G469" s="549"/>
      <c r="H469" s="549"/>
    </row>
    <row r="470" spans="2:8">
      <c r="B470" s="815" t="s">
        <v>43</v>
      </c>
      <c r="C470" s="341">
        <v>2004616</v>
      </c>
      <c r="D470" s="487" t="s">
        <v>973</v>
      </c>
      <c r="E470" s="357" t="s">
        <v>974</v>
      </c>
      <c r="F470" s="549"/>
      <c r="G470" s="549"/>
      <c r="H470" s="549"/>
    </row>
    <row r="471" spans="2:8">
      <c r="B471" s="815" t="s">
        <v>43</v>
      </c>
      <c r="C471" s="341">
        <v>2004145</v>
      </c>
      <c r="D471" s="487" t="s">
        <v>975</v>
      </c>
      <c r="E471" s="534">
        <v>0.8027777777777777</v>
      </c>
      <c r="F471" s="549"/>
      <c r="G471" s="549"/>
      <c r="H471" s="549"/>
    </row>
    <row r="472" spans="2:8">
      <c r="B472" s="487">
        <v>1372</v>
      </c>
      <c r="C472" s="341">
        <v>2004148</v>
      </c>
      <c r="D472" s="487" t="s">
        <v>976</v>
      </c>
      <c r="E472" s="357">
        <v>0.81041666666666667</v>
      </c>
      <c r="F472" s="549"/>
      <c r="G472" s="549"/>
      <c r="H472" s="549"/>
    </row>
    <row r="473" spans="2:8">
      <c r="B473" s="386">
        <v>1434</v>
      </c>
      <c r="C473" s="386">
        <v>2004003</v>
      </c>
      <c r="D473" s="386" t="s">
        <v>977</v>
      </c>
      <c r="E473" s="643">
        <v>0.84097222222222223</v>
      </c>
      <c r="F473" s="549"/>
      <c r="G473" s="549"/>
      <c r="H473" s="549"/>
    </row>
    <row r="474" spans="2:8">
      <c r="B474" s="982" t="s">
        <v>123</v>
      </c>
      <c r="C474" s="983"/>
      <c r="D474" s="984"/>
      <c r="E474" s="351">
        <v>79</v>
      </c>
      <c r="F474" s="549"/>
      <c r="G474" s="549"/>
      <c r="H474" s="549"/>
    </row>
    <row r="475" spans="2:8">
      <c r="B475" s="985" t="s">
        <v>125</v>
      </c>
      <c r="C475" s="986"/>
      <c r="D475" s="987"/>
      <c r="E475" s="521">
        <v>28</v>
      </c>
      <c r="F475" s="549"/>
      <c r="G475" s="549"/>
      <c r="H475" s="549"/>
    </row>
    <row r="476" spans="2:8">
      <c r="B476" s="937" t="s">
        <v>126</v>
      </c>
      <c r="C476" s="938"/>
      <c r="D476" s="939"/>
      <c r="E476" s="484">
        <v>0.29375000000000001</v>
      </c>
      <c r="F476" s="549"/>
      <c r="G476" s="549"/>
      <c r="H476" s="549"/>
    </row>
    <row r="477" spans="2:8">
      <c r="B477" s="936" t="s">
        <v>127</v>
      </c>
      <c r="C477" s="936"/>
      <c r="D477" s="936"/>
      <c r="E477" s="368">
        <f>E473-E395+E390</f>
        <v>1.1305555555555555</v>
      </c>
      <c r="F477" s="363"/>
      <c r="G477" s="549"/>
      <c r="H477" s="549"/>
    </row>
    <row r="478" spans="2:8">
      <c r="B478" s="935" t="s">
        <v>128</v>
      </c>
      <c r="C478" s="935"/>
      <c r="D478" s="935"/>
      <c r="E478" s="435">
        <f>B473/((HOUR(E473-E395+E390)+24)*60+MINUTE(E473-E395+E390))*60</f>
        <v>52.850122850122851</v>
      </c>
      <c r="F478" s="549"/>
      <c r="G478" s="549"/>
      <c r="H478" s="549"/>
    </row>
    <row r="479" spans="2:8">
      <c r="B479" s="936" t="s">
        <v>129</v>
      </c>
      <c r="C479" s="936"/>
      <c r="D479" s="936"/>
      <c r="E479" s="483">
        <f>E473-E395-E476+E390</f>
        <v>0.83680555555555558</v>
      </c>
      <c r="F479" s="549"/>
      <c r="G479" s="549"/>
      <c r="H479" s="549"/>
    </row>
    <row r="480" spans="2:8">
      <c r="B480" s="937" t="s">
        <v>130</v>
      </c>
      <c r="C480" s="938"/>
      <c r="D480" s="939"/>
      <c r="E480" s="435">
        <f>B473/(HOUR(E473-E395-E476+E390)*60+MINUTE(E473-E395-E476+E390))*60</f>
        <v>71.402489626556019</v>
      </c>
      <c r="F480" s="549"/>
      <c r="G480" s="549"/>
      <c r="H480" s="549"/>
    </row>
    <row r="482" spans="2:8" ht="23.25">
      <c r="B482" s="550" t="s">
        <v>1009</v>
      </c>
      <c r="C482" s="339"/>
      <c r="D482" s="339"/>
      <c r="E482" s="549"/>
      <c r="F482" s="549"/>
      <c r="G482" s="549"/>
      <c r="H482" s="549"/>
    </row>
    <row r="483" spans="2:8">
      <c r="B483" s="549"/>
      <c r="C483" s="549"/>
      <c r="D483" s="549"/>
      <c r="E483" s="710">
        <v>1</v>
      </c>
      <c r="F483" s="549"/>
      <c r="G483" s="549"/>
      <c r="H483" s="549"/>
    </row>
    <row r="484" spans="2:8">
      <c r="B484" s="912" t="s">
        <v>22</v>
      </c>
      <c r="C484" s="914" t="s">
        <v>226</v>
      </c>
      <c r="D484" s="472" t="s">
        <v>25</v>
      </c>
      <c r="E484" s="396" t="s">
        <v>980</v>
      </c>
      <c r="F484" s="549"/>
      <c r="G484" s="549"/>
      <c r="H484" s="549"/>
    </row>
    <row r="485" spans="2:8">
      <c r="B485" s="912"/>
      <c r="C485" s="915"/>
      <c r="D485" s="473" t="s">
        <v>34</v>
      </c>
      <c r="E485" s="454" t="s">
        <v>230</v>
      </c>
      <c r="F485" s="549"/>
      <c r="G485" s="549"/>
      <c r="H485" s="549"/>
    </row>
    <row r="486" spans="2:8" ht="28.5">
      <c r="B486" s="949"/>
      <c r="C486" s="916"/>
      <c r="D486" s="474" t="s">
        <v>197</v>
      </c>
      <c r="E486" s="471" t="s">
        <v>981</v>
      </c>
      <c r="F486" s="549"/>
      <c r="G486" s="549"/>
      <c r="H486" s="549"/>
    </row>
    <row r="487" spans="2:8">
      <c r="B487" s="940" t="s">
        <v>943</v>
      </c>
      <c r="C487" s="941"/>
      <c r="D487" s="973"/>
      <c r="E487" s="974"/>
      <c r="F487" s="549"/>
      <c r="G487" s="549"/>
      <c r="H487" s="549"/>
    </row>
    <row r="488" spans="2:8">
      <c r="B488" s="386">
        <v>1434</v>
      </c>
      <c r="C488" s="386">
        <v>2004003</v>
      </c>
      <c r="D488" s="386" t="s">
        <v>977</v>
      </c>
      <c r="E488" s="801">
        <v>0.42569444444444443</v>
      </c>
      <c r="F488" s="549"/>
      <c r="G488" s="549"/>
      <c r="H488" s="549"/>
    </row>
    <row r="489" spans="2:8">
      <c r="B489" s="815" t="s">
        <v>43</v>
      </c>
      <c r="C489" s="644">
        <v>2004149</v>
      </c>
      <c r="D489" s="555" t="s">
        <v>982</v>
      </c>
      <c r="E489" s="802">
        <v>0.45</v>
      </c>
      <c r="F489" s="549"/>
      <c r="G489" s="549"/>
      <c r="H489" s="549"/>
    </row>
    <row r="490" spans="2:8">
      <c r="B490" s="487">
        <v>1372</v>
      </c>
      <c r="C490" s="341">
        <v>2004148</v>
      </c>
      <c r="D490" s="487" t="s">
        <v>976</v>
      </c>
      <c r="E490" s="802">
        <v>0.4548611111111111</v>
      </c>
      <c r="F490" s="549"/>
      <c r="G490" s="549"/>
      <c r="H490" s="549"/>
    </row>
    <row r="491" spans="2:8">
      <c r="B491" s="815" t="s">
        <v>43</v>
      </c>
      <c r="C491" s="341">
        <v>2004145</v>
      </c>
      <c r="D491" s="487" t="s">
        <v>975</v>
      </c>
      <c r="E491" s="802">
        <v>0.46319444444444446</v>
      </c>
      <c r="F491" s="549"/>
      <c r="G491" s="549"/>
      <c r="H491" s="549"/>
    </row>
    <row r="492" spans="2:8">
      <c r="B492" s="487">
        <v>1237</v>
      </c>
      <c r="C492" s="341">
        <v>2005312</v>
      </c>
      <c r="D492" s="487" t="s">
        <v>972</v>
      </c>
      <c r="E492" s="803" t="s">
        <v>43</v>
      </c>
      <c r="F492" s="549"/>
      <c r="G492" s="549"/>
      <c r="H492" s="549"/>
    </row>
    <row r="493" spans="2:8">
      <c r="B493" s="386">
        <v>1233</v>
      </c>
      <c r="C493" s="386">
        <v>2004400</v>
      </c>
      <c r="D493" s="395" t="s">
        <v>970</v>
      </c>
      <c r="E493" s="804" t="s">
        <v>1010</v>
      </c>
      <c r="F493" s="549"/>
      <c r="G493" s="549"/>
      <c r="H493" s="549"/>
    </row>
    <row r="494" spans="2:8">
      <c r="B494" s="487">
        <v>1173</v>
      </c>
      <c r="C494" s="341">
        <v>2004612</v>
      </c>
      <c r="D494" s="487" t="s">
        <v>969</v>
      </c>
      <c r="E494" s="361" t="s">
        <v>985</v>
      </c>
      <c r="F494" s="549"/>
      <c r="G494" s="549"/>
      <c r="H494" s="549"/>
    </row>
    <row r="495" spans="2:8">
      <c r="B495" s="815" t="s">
        <v>43</v>
      </c>
      <c r="C495" s="341">
        <v>2004115</v>
      </c>
      <c r="D495" s="487" t="s">
        <v>986</v>
      </c>
      <c r="E495" s="361" t="s">
        <v>987</v>
      </c>
      <c r="F495" s="549"/>
      <c r="G495" s="549"/>
      <c r="H495" s="549"/>
    </row>
    <row r="496" spans="2:8">
      <c r="B496" s="487">
        <v>1132</v>
      </c>
      <c r="C496" s="341">
        <v>2004608</v>
      </c>
      <c r="D496" s="487" t="s">
        <v>967</v>
      </c>
      <c r="E496" s="361" t="s">
        <v>988</v>
      </c>
      <c r="F496" s="549"/>
      <c r="G496" s="549"/>
      <c r="H496" s="549"/>
    </row>
    <row r="497" spans="2:8">
      <c r="B497" s="487">
        <v>1114</v>
      </c>
      <c r="C497" s="341">
        <v>2004606</v>
      </c>
      <c r="D497" s="487" t="s">
        <v>965</v>
      </c>
      <c r="E497" s="361" t="s">
        <v>989</v>
      </c>
      <c r="F497" s="549"/>
      <c r="G497" s="549"/>
      <c r="H497" s="549"/>
    </row>
    <row r="498" spans="2:8">
      <c r="B498" s="815" t="s">
        <v>43</v>
      </c>
      <c r="C498" s="341">
        <v>2005067</v>
      </c>
      <c r="D498" s="487" t="s">
        <v>990</v>
      </c>
      <c r="E498" s="361" t="s">
        <v>991</v>
      </c>
      <c r="F498" s="549"/>
      <c r="G498" s="549"/>
      <c r="H498" s="549"/>
    </row>
    <row r="499" spans="2:8" ht="15.75">
      <c r="B499" s="386">
        <v>1075</v>
      </c>
      <c r="C499" s="386">
        <v>2004570</v>
      </c>
      <c r="D499" s="386" t="s">
        <v>963</v>
      </c>
      <c r="E499" s="386" t="s">
        <v>992</v>
      </c>
      <c r="F499" s="549"/>
      <c r="G499" s="549"/>
      <c r="H499" s="549"/>
    </row>
    <row r="500" spans="2:8">
      <c r="B500" s="487">
        <v>1043</v>
      </c>
      <c r="C500" s="341">
        <v>2004527</v>
      </c>
      <c r="D500" s="487" t="s">
        <v>961</v>
      </c>
      <c r="E500" s="641" t="s">
        <v>993</v>
      </c>
      <c r="F500" s="549"/>
      <c r="G500" s="549"/>
      <c r="H500" s="549"/>
    </row>
    <row r="501" spans="2:8">
      <c r="B501" s="815" t="s">
        <v>43</v>
      </c>
      <c r="C501" s="341">
        <v>2004524</v>
      </c>
      <c r="D501" s="487" t="s">
        <v>994</v>
      </c>
      <c r="E501" s="641" t="s">
        <v>995</v>
      </c>
      <c r="F501" s="549"/>
      <c r="G501" s="549"/>
      <c r="H501" s="549"/>
    </row>
    <row r="502" spans="2:8">
      <c r="B502" s="487">
        <v>980</v>
      </c>
      <c r="C502" s="341">
        <v>2004560</v>
      </c>
      <c r="D502" s="487" t="s">
        <v>959</v>
      </c>
      <c r="E502" s="641" t="s">
        <v>996</v>
      </c>
      <c r="F502" s="549"/>
      <c r="G502" s="549"/>
      <c r="H502" s="549"/>
    </row>
    <row r="503" spans="2:8">
      <c r="B503" s="487">
        <v>955</v>
      </c>
      <c r="C503" s="341">
        <v>2004522</v>
      </c>
      <c r="D503" s="487" t="s">
        <v>958</v>
      </c>
      <c r="E503" s="361">
        <v>0.78402777777777777</v>
      </c>
      <c r="F503" s="549"/>
      <c r="G503" s="549"/>
      <c r="H503" s="549"/>
    </row>
    <row r="504" spans="2:8">
      <c r="B504" s="487">
        <v>935</v>
      </c>
      <c r="C504" s="341">
        <v>2004519</v>
      </c>
      <c r="D504" s="487" t="s">
        <v>955</v>
      </c>
      <c r="E504" s="361">
        <v>0.79652777777777783</v>
      </c>
      <c r="F504" s="549"/>
      <c r="G504" s="549"/>
      <c r="H504" s="549"/>
    </row>
    <row r="505" spans="2:8">
      <c r="B505" s="487">
        <v>917</v>
      </c>
      <c r="C505" s="341">
        <v>2004517</v>
      </c>
      <c r="D505" s="487" t="s">
        <v>954</v>
      </c>
      <c r="E505" s="361">
        <v>0.80555555555555547</v>
      </c>
      <c r="F505" s="549"/>
      <c r="G505" s="549"/>
      <c r="H505" s="549"/>
    </row>
    <row r="506" spans="2:8">
      <c r="B506" s="487">
        <v>907</v>
      </c>
      <c r="C506" s="341">
        <v>2004048</v>
      </c>
      <c r="D506" s="487" t="s">
        <v>953</v>
      </c>
      <c r="E506" s="361">
        <v>0.81180555555555556</v>
      </c>
      <c r="F506" s="549"/>
      <c r="G506" s="549"/>
      <c r="H506" s="549"/>
    </row>
    <row r="507" spans="2:8">
      <c r="B507" s="386">
        <v>899</v>
      </c>
      <c r="C507" s="386">
        <v>2004508</v>
      </c>
      <c r="D507" s="386" t="s">
        <v>951</v>
      </c>
      <c r="E507" s="386" t="s">
        <v>997</v>
      </c>
      <c r="F507" s="549"/>
      <c r="G507" s="549"/>
      <c r="H507" s="549"/>
    </row>
    <row r="508" spans="2:8">
      <c r="B508" s="487">
        <v>889</v>
      </c>
      <c r="C508" s="341">
        <v>2004507</v>
      </c>
      <c r="D508" s="487" t="s">
        <v>950</v>
      </c>
      <c r="E508" s="361">
        <v>0.86111111111111116</v>
      </c>
      <c r="F508" s="549"/>
      <c r="G508" s="549"/>
      <c r="H508" s="549"/>
    </row>
    <row r="509" spans="2:8">
      <c r="B509" s="487">
        <v>877</v>
      </c>
      <c r="C509" s="341">
        <v>2004506</v>
      </c>
      <c r="D509" s="487" t="s">
        <v>949</v>
      </c>
      <c r="E509" s="361">
        <v>0.86597222222222225</v>
      </c>
      <c r="F509" s="549"/>
      <c r="G509" s="549"/>
      <c r="H509" s="549"/>
    </row>
    <row r="510" spans="2:8">
      <c r="B510" s="487">
        <v>870</v>
      </c>
      <c r="C510" s="341">
        <v>2005337</v>
      </c>
      <c r="D510" s="487" t="s">
        <v>948</v>
      </c>
      <c r="E510" s="361">
        <v>0.86875000000000002</v>
      </c>
      <c r="F510" s="549"/>
      <c r="G510" s="549"/>
      <c r="H510" s="549"/>
    </row>
    <row r="511" spans="2:8">
      <c r="B511" s="487">
        <v>860</v>
      </c>
      <c r="C511" s="341">
        <v>2005189</v>
      </c>
      <c r="D511" s="487" t="s">
        <v>947</v>
      </c>
      <c r="E511" s="361" t="s">
        <v>998</v>
      </c>
      <c r="F511" s="549"/>
      <c r="G511" s="549"/>
      <c r="H511" s="549"/>
    </row>
    <row r="512" spans="2:8" ht="15.75">
      <c r="B512" s="386">
        <v>855</v>
      </c>
      <c r="C512" s="386">
        <v>2004550</v>
      </c>
      <c r="D512" s="386" t="s">
        <v>945</v>
      </c>
      <c r="E512" s="386" t="s">
        <v>999</v>
      </c>
      <c r="F512" s="549"/>
      <c r="G512" s="549"/>
      <c r="H512" s="549"/>
    </row>
    <row r="513" spans="2:8">
      <c r="B513" s="487">
        <v>845</v>
      </c>
      <c r="C513" s="341">
        <v>2004038</v>
      </c>
      <c r="D513" s="487" t="s">
        <v>944</v>
      </c>
      <c r="E513" s="361">
        <v>0.9</v>
      </c>
      <c r="F513" s="549"/>
      <c r="G513" s="549"/>
      <c r="H513" s="549"/>
    </row>
    <row r="514" spans="2:8">
      <c r="B514" s="487">
        <v>835</v>
      </c>
      <c r="C514" s="342" t="s">
        <v>942</v>
      </c>
      <c r="D514" s="487" t="s">
        <v>255</v>
      </c>
      <c r="E514" s="642">
        <v>0.90555555555555556</v>
      </c>
      <c r="F514" s="549"/>
      <c r="G514" s="549"/>
      <c r="H514" s="549"/>
    </row>
    <row r="515" spans="2:8">
      <c r="B515" s="975" t="s">
        <v>281</v>
      </c>
      <c r="C515" s="976"/>
      <c r="D515" s="976"/>
      <c r="E515" s="979"/>
      <c r="F515" s="549"/>
      <c r="G515" s="549"/>
      <c r="H515" s="549"/>
    </row>
    <row r="516" spans="2:8">
      <c r="B516" s="487">
        <v>833</v>
      </c>
      <c r="C516" s="341">
        <v>2100041</v>
      </c>
      <c r="D516" s="487" t="s">
        <v>940</v>
      </c>
      <c r="E516" s="642">
        <v>0.90625</v>
      </c>
      <c r="F516" s="549"/>
      <c r="G516" s="549"/>
      <c r="H516" s="549"/>
    </row>
    <row r="517" spans="2:8">
      <c r="B517" s="487">
        <v>824</v>
      </c>
      <c r="C517" s="341">
        <v>2100484</v>
      </c>
      <c r="D517" s="487" t="s">
        <v>939</v>
      </c>
      <c r="E517" s="642">
        <v>0.91111111111111109</v>
      </c>
      <c r="F517" s="549"/>
      <c r="G517" s="549"/>
      <c r="H517" s="549"/>
    </row>
    <row r="518" spans="2:8">
      <c r="B518" s="487">
        <v>813</v>
      </c>
      <c r="C518" s="341">
        <v>2100238</v>
      </c>
      <c r="D518" s="487" t="s">
        <v>938</v>
      </c>
      <c r="E518" s="642">
        <v>0.9159722222222223</v>
      </c>
      <c r="F518" s="549"/>
      <c r="G518" s="549"/>
      <c r="H518" s="549"/>
    </row>
    <row r="519" spans="2:8">
      <c r="B519" s="487">
        <v>803</v>
      </c>
      <c r="C519" s="341">
        <v>2100497</v>
      </c>
      <c r="D519" s="487" t="s">
        <v>937</v>
      </c>
      <c r="E519" s="674">
        <v>0.92083333333333339</v>
      </c>
      <c r="F519" s="549"/>
      <c r="G519" s="549"/>
      <c r="H519" s="549"/>
    </row>
    <row r="520" spans="2:8">
      <c r="B520" s="487">
        <v>788</v>
      </c>
      <c r="C520" s="341">
        <v>2100496</v>
      </c>
      <c r="D520" s="487" t="s">
        <v>936</v>
      </c>
      <c r="E520" s="642">
        <v>0.92569444444444438</v>
      </c>
      <c r="F520" s="549"/>
      <c r="G520" s="549"/>
      <c r="H520" s="549"/>
    </row>
    <row r="521" spans="2:8">
      <c r="B521" s="487">
        <v>780</v>
      </c>
      <c r="C521" s="341">
        <v>2100495</v>
      </c>
      <c r="D521" s="487" t="s">
        <v>935</v>
      </c>
      <c r="E521" s="642">
        <v>0.93125000000000002</v>
      </c>
      <c r="F521" s="549"/>
      <c r="G521" s="549"/>
      <c r="H521" s="549"/>
    </row>
    <row r="522" spans="2:8">
      <c r="B522" s="487">
        <v>771</v>
      </c>
      <c r="C522" s="341">
        <v>2100611</v>
      </c>
      <c r="D522" s="487" t="s">
        <v>934</v>
      </c>
      <c r="E522" s="667">
        <v>0.93541666666666667</v>
      </c>
      <c r="F522" s="549"/>
      <c r="G522" s="549"/>
      <c r="H522" s="549"/>
    </row>
    <row r="523" spans="2:8">
      <c r="B523" s="386">
        <v>752</v>
      </c>
      <c r="C523" s="386">
        <v>2100050</v>
      </c>
      <c r="D523" s="386" t="s">
        <v>932</v>
      </c>
      <c r="E523" s="386" t="s">
        <v>1000</v>
      </c>
      <c r="F523" s="549"/>
      <c r="G523" s="549"/>
      <c r="H523" s="549"/>
    </row>
    <row r="524" spans="2:8">
      <c r="B524" s="487">
        <v>713</v>
      </c>
      <c r="C524" s="341">
        <v>2100037</v>
      </c>
      <c r="D524" s="487" t="s">
        <v>930</v>
      </c>
      <c r="E524" s="357" t="s">
        <v>1001</v>
      </c>
      <c r="F524" s="549"/>
      <c r="G524" s="549"/>
      <c r="H524" s="549"/>
    </row>
    <row r="525" spans="2:8">
      <c r="B525" s="487">
        <v>672</v>
      </c>
      <c r="C525" s="341">
        <v>2100277</v>
      </c>
      <c r="D525" s="487" t="s">
        <v>929</v>
      </c>
      <c r="E525" s="357">
        <v>1.6666666666666666E-2</v>
      </c>
      <c r="F525" s="549"/>
      <c r="G525" s="549"/>
      <c r="H525" s="549"/>
    </row>
    <row r="526" spans="2:8">
      <c r="B526" s="487">
        <v>666</v>
      </c>
      <c r="C526" s="341">
        <v>2100852</v>
      </c>
      <c r="D526" s="487" t="s">
        <v>928</v>
      </c>
      <c r="E526" s="357">
        <v>1.9444444444444445E-2</v>
      </c>
      <c r="F526" s="549"/>
      <c r="G526" s="549"/>
      <c r="H526" s="549"/>
    </row>
    <row r="527" spans="2:8">
      <c r="B527" s="487">
        <v>658</v>
      </c>
      <c r="C527" s="341">
        <v>2100483</v>
      </c>
      <c r="D527" s="487" t="s">
        <v>927</v>
      </c>
      <c r="E527" s="357">
        <v>2.2916666666666669E-2</v>
      </c>
      <c r="F527" s="549"/>
      <c r="G527" s="549"/>
      <c r="H527" s="549"/>
    </row>
    <row r="528" spans="2:8">
      <c r="B528" s="386">
        <v>654</v>
      </c>
      <c r="C528" s="386">
        <v>2100190</v>
      </c>
      <c r="D528" s="386" t="s">
        <v>925</v>
      </c>
      <c r="E528" s="386" t="s">
        <v>1002</v>
      </c>
      <c r="F528" s="549"/>
      <c r="G528" s="549"/>
      <c r="H528" s="549"/>
    </row>
    <row r="529" spans="2:8">
      <c r="B529" s="487">
        <v>562</v>
      </c>
      <c r="C529" s="341">
        <v>2100285</v>
      </c>
      <c r="D529" s="487" t="s">
        <v>923</v>
      </c>
      <c r="E529" s="357" t="s">
        <v>1003</v>
      </c>
      <c r="F529" s="549"/>
      <c r="G529" s="549"/>
      <c r="H529" s="549"/>
    </row>
    <row r="530" spans="2:8">
      <c r="B530" s="487">
        <v>479</v>
      </c>
      <c r="C530" s="341">
        <v>2100265</v>
      </c>
      <c r="D530" s="487" t="s">
        <v>921</v>
      </c>
      <c r="E530" s="357" t="s">
        <v>1004</v>
      </c>
      <c r="F530" s="549"/>
      <c r="G530" s="549"/>
      <c r="H530" s="549"/>
    </row>
    <row r="531" spans="2:8">
      <c r="B531" s="386">
        <v>455</v>
      </c>
      <c r="C531" s="386">
        <v>2100280</v>
      </c>
      <c r="D531" s="386" t="s">
        <v>292</v>
      </c>
      <c r="E531" s="386" t="s">
        <v>1005</v>
      </c>
      <c r="F531" s="549"/>
      <c r="G531" s="549"/>
      <c r="H531" s="549"/>
    </row>
    <row r="532" spans="2:8">
      <c r="B532" s="604">
        <v>418</v>
      </c>
      <c r="C532" s="407">
        <v>2100205</v>
      </c>
      <c r="D532" s="604" t="s">
        <v>289</v>
      </c>
      <c r="E532" s="357" t="s">
        <v>366</v>
      </c>
      <c r="F532" s="549"/>
      <c r="G532" s="549"/>
      <c r="H532" s="549"/>
    </row>
    <row r="533" spans="2:8">
      <c r="B533" s="604">
        <v>406</v>
      </c>
      <c r="C533" s="407">
        <v>2100023</v>
      </c>
      <c r="D533" s="604" t="s">
        <v>288</v>
      </c>
      <c r="E533" s="357">
        <v>0.19583333333333333</v>
      </c>
      <c r="F533" s="549"/>
      <c r="G533" s="549"/>
      <c r="H533" s="549"/>
    </row>
    <row r="534" spans="2:8">
      <c r="B534" s="604">
        <v>398</v>
      </c>
      <c r="C534" s="407">
        <v>2100301</v>
      </c>
      <c r="D534" s="604" t="s">
        <v>287</v>
      </c>
      <c r="E534" s="357">
        <v>0.19930555555555554</v>
      </c>
      <c r="F534" s="549"/>
      <c r="G534" s="549"/>
      <c r="H534" s="549"/>
    </row>
    <row r="535" spans="2:8">
      <c r="B535" s="386">
        <v>384</v>
      </c>
      <c r="C535" s="386">
        <v>2100024</v>
      </c>
      <c r="D535" s="386" t="s">
        <v>283</v>
      </c>
      <c r="E535" s="386" t="s">
        <v>369</v>
      </c>
      <c r="F535" s="549"/>
      <c r="G535" s="549"/>
      <c r="H535" s="549"/>
    </row>
    <row r="536" spans="2:8">
      <c r="B536" s="815" t="s">
        <v>43</v>
      </c>
      <c r="C536" s="407">
        <v>163034</v>
      </c>
      <c r="D536" s="604" t="s">
        <v>282</v>
      </c>
      <c r="E536" s="357">
        <v>0.23750000000000002</v>
      </c>
      <c r="F536" s="549"/>
      <c r="G536" s="549"/>
      <c r="H536" s="549"/>
    </row>
    <row r="537" spans="2:8">
      <c r="B537" s="943" t="s">
        <v>253</v>
      </c>
      <c r="C537" s="944"/>
      <c r="D537" s="944"/>
      <c r="E537" s="945"/>
      <c r="F537" s="549"/>
      <c r="G537" s="549"/>
      <c r="H537" s="549"/>
    </row>
    <row r="538" spans="2:8">
      <c r="B538" s="362">
        <v>375</v>
      </c>
      <c r="C538" s="638" t="s">
        <v>280</v>
      </c>
      <c r="D538" s="362" t="s">
        <v>255</v>
      </c>
      <c r="E538" s="589">
        <v>0.20069444444444443</v>
      </c>
      <c r="F538" s="549"/>
      <c r="G538" s="549"/>
      <c r="H538" s="549"/>
    </row>
    <row r="539" spans="2:8">
      <c r="B539" s="388">
        <v>368</v>
      </c>
      <c r="C539" s="388">
        <v>2400450</v>
      </c>
      <c r="D539" s="388" t="s">
        <v>276</v>
      </c>
      <c r="E539" s="553" t="s">
        <v>372</v>
      </c>
      <c r="F539" s="549"/>
      <c r="G539" s="549"/>
      <c r="H539" s="549"/>
    </row>
    <row r="540" spans="2:8">
      <c r="B540" s="348">
        <v>356</v>
      </c>
      <c r="C540" s="406">
        <v>2400461</v>
      </c>
      <c r="D540" s="348" t="s">
        <v>275</v>
      </c>
      <c r="E540" s="563">
        <v>0.25694444444444442</v>
      </c>
      <c r="F540" s="549"/>
      <c r="G540" s="549"/>
      <c r="H540" s="549"/>
    </row>
    <row r="541" spans="2:8">
      <c r="B541" s="348">
        <v>348</v>
      </c>
      <c r="C541" s="406">
        <v>2401432</v>
      </c>
      <c r="D541" s="348" t="s">
        <v>274</v>
      </c>
      <c r="E541" s="563">
        <v>0.26111111111111113</v>
      </c>
      <c r="F541" s="549"/>
      <c r="G541" s="549"/>
      <c r="H541" s="549"/>
    </row>
    <row r="542" spans="2:8">
      <c r="B542" s="388">
        <v>339</v>
      </c>
      <c r="C542" s="388">
        <v>2400000</v>
      </c>
      <c r="D542" s="388" t="s">
        <v>42</v>
      </c>
      <c r="E542" s="553" t="s">
        <v>375</v>
      </c>
      <c r="F542" s="549"/>
      <c r="G542" s="549"/>
      <c r="H542" s="549"/>
    </row>
    <row r="543" spans="2:8">
      <c r="B543" s="815" t="s">
        <v>43</v>
      </c>
      <c r="C543" s="407"/>
      <c r="D543" s="604" t="s">
        <v>270</v>
      </c>
      <c r="E543" s="562">
        <v>0.27708333333333335</v>
      </c>
      <c r="F543" s="549"/>
      <c r="G543" s="549"/>
      <c r="H543" s="549"/>
    </row>
    <row r="544" spans="2:8">
      <c r="B544" s="348">
        <v>330</v>
      </c>
      <c r="C544" s="406">
        <v>2400446</v>
      </c>
      <c r="D544" s="348" t="s">
        <v>45</v>
      </c>
      <c r="E544" s="563">
        <v>0.28194444444444444</v>
      </c>
      <c r="F544" s="549"/>
      <c r="G544" s="549"/>
      <c r="H544" s="549"/>
    </row>
    <row r="545" spans="2:8">
      <c r="B545" s="348">
        <v>321</v>
      </c>
      <c r="C545" s="406">
        <v>2400417</v>
      </c>
      <c r="D545" s="348" t="s">
        <v>46</v>
      </c>
      <c r="E545" s="563">
        <v>0.28611111111111109</v>
      </c>
      <c r="F545" s="549"/>
      <c r="G545" s="549"/>
      <c r="H545" s="549"/>
    </row>
    <row r="546" spans="2:8">
      <c r="B546" s="348">
        <v>298</v>
      </c>
      <c r="C546" s="406">
        <v>2400456</v>
      </c>
      <c r="D546" s="348" t="s">
        <v>47</v>
      </c>
      <c r="E546" s="563">
        <v>0.2951388888888889</v>
      </c>
      <c r="F546" s="549"/>
      <c r="G546" s="549"/>
      <c r="H546" s="549"/>
    </row>
    <row r="547" spans="2:8">
      <c r="B547" s="348">
        <v>282</v>
      </c>
      <c r="C547" s="406">
        <v>2400366</v>
      </c>
      <c r="D547" s="348" t="s">
        <v>48</v>
      </c>
      <c r="E547" s="563">
        <v>0.30208333333333337</v>
      </c>
      <c r="F547" s="549"/>
      <c r="G547" s="549"/>
      <c r="H547" s="549"/>
    </row>
    <row r="548" spans="2:8">
      <c r="B548" s="348">
        <v>272</v>
      </c>
      <c r="C548" s="406">
        <v>2400416</v>
      </c>
      <c r="D548" s="348" t="s">
        <v>50</v>
      </c>
      <c r="E548" s="563">
        <v>0.30555555555555558</v>
      </c>
      <c r="F548" s="549"/>
      <c r="G548" s="549"/>
      <c r="H548" s="549"/>
    </row>
    <row r="549" spans="2:8">
      <c r="B549" s="348">
        <v>256</v>
      </c>
      <c r="C549" s="406">
        <v>2400365</v>
      </c>
      <c r="D549" s="348" t="s">
        <v>269</v>
      </c>
      <c r="E549" s="563">
        <v>0.3125</v>
      </c>
      <c r="F549" s="549"/>
      <c r="G549" s="549"/>
      <c r="H549" s="549"/>
    </row>
    <row r="550" spans="2:8">
      <c r="B550" s="348">
        <v>245</v>
      </c>
      <c r="C550" s="406">
        <v>2400364</v>
      </c>
      <c r="D550" s="348" t="s">
        <v>268</v>
      </c>
      <c r="E550" s="598">
        <v>0.31805555555555559</v>
      </c>
      <c r="F550" s="549"/>
      <c r="G550" s="549"/>
      <c r="H550" s="549"/>
    </row>
    <row r="551" spans="2:8">
      <c r="B551" s="815" t="s">
        <v>43</v>
      </c>
      <c r="C551" s="406"/>
      <c r="D551" s="348" t="s">
        <v>267</v>
      </c>
      <c r="E551" s="806">
        <v>0.3215277777777778</v>
      </c>
      <c r="F551" s="549"/>
      <c r="G551" s="549"/>
      <c r="H551" s="549"/>
    </row>
    <row r="552" spans="2:8">
      <c r="B552" s="388" t="s">
        <v>43</v>
      </c>
      <c r="C552" s="388">
        <v>2400440</v>
      </c>
      <c r="D552" s="388" t="s">
        <v>266</v>
      </c>
      <c r="E552" s="794">
        <v>0.32500000000000001</v>
      </c>
      <c r="F552" s="549"/>
      <c r="G552" s="549"/>
      <c r="H552" s="549"/>
    </row>
    <row r="553" spans="2:8">
      <c r="B553" s="348">
        <v>234</v>
      </c>
      <c r="C553" s="406">
        <v>9991215</v>
      </c>
      <c r="D553" s="348" t="s">
        <v>265</v>
      </c>
      <c r="E553" s="554" t="s">
        <v>43</v>
      </c>
      <c r="F553" s="549"/>
      <c r="G553" s="549"/>
      <c r="H553" s="549"/>
    </row>
    <row r="554" spans="2:8">
      <c r="B554" s="348">
        <v>230</v>
      </c>
      <c r="C554" s="406">
        <v>2400003</v>
      </c>
      <c r="D554" s="348" t="s">
        <v>264</v>
      </c>
      <c r="E554" s="798">
        <v>0.33055555555555555</v>
      </c>
      <c r="F554" s="549"/>
      <c r="G554" s="549"/>
      <c r="H554" s="549"/>
    </row>
    <row r="555" spans="2:8">
      <c r="B555" s="348">
        <v>219</v>
      </c>
      <c r="C555" s="406">
        <v>2400362</v>
      </c>
      <c r="D555" s="348" t="s">
        <v>263</v>
      </c>
      <c r="E555" s="563">
        <v>0.33749999999999997</v>
      </c>
      <c r="F555" s="549"/>
      <c r="G555" s="549"/>
      <c r="H555" s="549"/>
    </row>
    <row r="556" spans="2:8">
      <c r="B556" s="348">
        <v>201</v>
      </c>
      <c r="C556" s="406">
        <v>2400429</v>
      </c>
      <c r="D556" s="348" t="s">
        <v>262</v>
      </c>
      <c r="E556" s="563">
        <v>0.34444444444444444</v>
      </c>
      <c r="F556" s="549"/>
      <c r="G556" s="549"/>
      <c r="H556" s="549"/>
    </row>
    <row r="557" spans="2:8">
      <c r="B557" s="348">
        <v>182</v>
      </c>
      <c r="C557" s="406">
        <v>2400431</v>
      </c>
      <c r="D557" s="348" t="s">
        <v>261</v>
      </c>
      <c r="E557" s="563">
        <v>0.35416666666666663</v>
      </c>
      <c r="F557" s="549"/>
      <c r="G557" s="549"/>
      <c r="H557" s="549"/>
    </row>
    <row r="558" spans="2:8">
      <c r="B558" s="348">
        <v>170</v>
      </c>
      <c r="C558" s="406">
        <v>2400432</v>
      </c>
      <c r="D558" s="348" t="s">
        <v>260</v>
      </c>
      <c r="E558" s="563">
        <v>0.36319444444444443</v>
      </c>
      <c r="F558" s="549"/>
      <c r="G558" s="549"/>
      <c r="H558" s="549"/>
    </row>
    <row r="559" spans="2:8">
      <c r="B559" s="388">
        <v>152</v>
      </c>
      <c r="C559" s="388">
        <v>2400433</v>
      </c>
      <c r="D559" s="388" t="s">
        <v>256</v>
      </c>
      <c r="E559" s="553" t="s">
        <v>378</v>
      </c>
      <c r="F559" s="549"/>
      <c r="G559" s="549"/>
      <c r="H559" s="549"/>
    </row>
    <row r="560" spans="2:8">
      <c r="B560" s="604">
        <v>151</v>
      </c>
      <c r="C560" s="639" t="s">
        <v>254</v>
      </c>
      <c r="D560" s="604" t="s">
        <v>255</v>
      </c>
      <c r="E560" s="589">
        <v>0.41805555555555557</v>
      </c>
      <c r="F560" s="549"/>
      <c r="G560" s="549"/>
      <c r="H560" s="549"/>
    </row>
    <row r="561" spans="2:8">
      <c r="B561" s="943" t="s">
        <v>232</v>
      </c>
      <c r="C561" s="944"/>
      <c r="D561" s="971"/>
      <c r="E561" s="972"/>
      <c r="F561" s="549"/>
      <c r="G561" s="549"/>
      <c r="H561" s="549"/>
    </row>
    <row r="562" spans="2:8">
      <c r="B562" s="890" t="s">
        <v>43</v>
      </c>
      <c r="C562" s="636">
        <v>9991012</v>
      </c>
      <c r="D562" s="636" t="s">
        <v>249</v>
      </c>
      <c r="E562" s="650" t="s">
        <v>381</v>
      </c>
      <c r="F562" s="549"/>
      <c r="G562" s="549"/>
      <c r="H562" s="549"/>
    </row>
    <row r="563" spans="2:8">
      <c r="B563" s="348">
        <v>140</v>
      </c>
      <c r="C563" s="406">
        <v>2058434</v>
      </c>
      <c r="D563" s="348" t="s">
        <v>246</v>
      </c>
      <c r="E563" s="356" t="s">
        <v>383</v>
      </c>
      <c r="F563" s="549"/>
      <c r="G563" s="549"/>
      <c r="H563" s="549"/>
    </row>
    <row r="564" spans="2:8">
      <c r="B564" s="348">
        <v>115</v>
      </c>
      <c r="C564" s="406">
        <v>2058395</v>
      </c>
      <c r="D564" s="348" t="s">
        <v>243</v>
      </c>
      <c r="E564" s="356" t="s">
        <v>385</v>
      </c>
      <c r="F564" s="549"/>
      <c r="G564" s="549"/>
      <c r="H564" s="549"/>
    </row>
    <row r="565" spans="2:8">
      <c r="B565" s="388">
        <v>90</v>
      </c>
      <c r="C565" s="388">
        <v>2058450</v>
      </c>
      <c r="D565" s="388" t="s">
        <v>239</v>
      </c>
      <c r="E565" s="404" t="s">
        <v>388</v>
      </c>
      <c r="F565" s="549"/>
      <c r="G565" s="549"/>
      <c r="H565" s="549"/>
    </row>
    <row r="566" spans="2:8">
      <c r="B566" s="604">
        <v>50</v>
      </c>
      <c r="C566" s="407">
        <v>2058441</v>
      </c>
      <c r="D566" s="604" t="s">
        <v>238</v>
      </c>
      <c r="E566" s="357">
        <v>0.55902777777777779</v>
      </c>
      <c r="F566" s="549"/>
      <c r="G566" s="549"/>
      <c r="H566" s="549"/>
    </row>
    <row r="567" spans="2:8">
      <c r="B567" s="348">
        <v>40</v>
      </c>
      <c r="C567" s="406">
        <v>2058442</v>
      </c>
      <c r="D567" s="348" t="s">
        <v>235</v>
      </c>
      <c r="E567" s="356" t="s">
        <v>390</v>
      </c>
      <c r="F567" s="549"/>
      <c r="G567" s="549"/>
      <c r="H567" s="549"/>
    </row>
    <row r="568" spans="2:8">
      <c r="B568" s="388">
        <v>0</v>
      </c>
      <c r="C568" s="388">
        <v>2058001</v>
      </c>
      <c r="D568" s="388" t="s">
        <v>233</v>
      </c>
      <c r="E568" s="404">
        <v>0.59236111111111112</v>
      </c>
      <c r="F568" s="549"/>
      <c r="G568" s="549"/>
      <c r="H568" s="549"/>
    </row>
    <row r="569" spans="2:8">
      <c r="B569" s="932" t="s">
        <v>125</v>
      </c>
      <c r="C569" s="932"/>
      <c r="D569" s="932"/>
      <c r="E569" s="521">
        <v>29</v>
      </c>
      <c r="F569" s="519"/>
      <c r="G569" s="519"/>
      <c r="H569" s="519"/>
    </row>
    <row r="570" spans="2:8">
      <c r="B570" s="937" t="s">
        <v>126</v>
      </c>
      <c r="C570" s="938"/>
      <c r="D570" s="939"/>
      <c r="E570" s="484">
        <v>0.31736111111111115</v>
      </c>
      <c r="F570" s="549"/>
      <c r="G570" s="549"/>
      <c r="H570" s="549"/>
    </row>
    <row r="571" spans="2:8">
      <c r="B571" s="936" t="s">
        <v>127</v>
      </c>
      <c r="C571" s="936"/>
      <c r="D571" s="936"/>
      <c r="E571" s="368">
        <f>E568-E488+E483</f>
        <v>1.1666666666666667</v>
      </c>
      <c r="F571" s="549"/>
      <c r="G571" s="549"/>
      <c r="H571" s="549"/>
    </row>
    <row r="572" spans="2:8">
      <c r="B572" s="935" t="s">
        <v>128</v>
      </c>
      <c r="C572" s="935"/>
      <c r="D572" s="935"/>
      <c r="E572" s="435">
        <f>B488/((HOUR(E568-E488+E483)+24)*60+MINUTE(E568-E488+E483))*60</f>
        <v>51.214285714285715</v>
      </c>
      <c r="F572" s="549"/>
      <c r="G572" s="549"/>
      <c r="H572" s="549"/>
    </row>
    <row r="573" spans="2:8">
      <c r="B573" s="936" t="s">
        <v>129</v>
      </c>
      <c r="C573" s="936"/>
      <c r="D573" s="936"/>
      <c r="E573" s="483">
        <f>E568-E488-E570+E483</f>
        <v>0.84930555555555554</v>
      </c>
      <c r="F573" s="549"/>
      <c r="G573" s="549"/>
      <c r="H573" s="549"/>
    </row>
    <row r="574" spans="2:8">
      <c r="B574" s="937" t="s">
        <v>130</v>
      </c>
      <c r="C574" s="938"/>
      <c r="D574" s="939"/>
      <c r="E574" s="435">
        <f>B488/(HOUR(E568-E488+E483-E570)*60+MINUTE(E568-E488+E483-E570))*60</f>
        <v>70.351594439901874</v>
      </c>
      <c r="F574" s="549"/>
      <c r="G574" s="549"/>
      <c r="H574" s="549"/>
    </row>
    <row r="577" spans="2:8">
      <c r="B577" s="549"/>
      <c r="C577" s="549"/>
      <c r="D577" s="549"/>
      <c r="E577" s="549"/>
      <c r="F577" s="549"/>
      <c r="G577" s="549"/>
      <c r="H577" s="549"/>
    </row>
    <row r="578" spans="2:8" ht="23.25">
      <c r="B578" s="550" t="s">
        <v>1011</v>
      </c>
      <c r="C578" s="339"/>
      <c r="D578" s="339"/>
      <c r="E578" s="549"/>
      <c r="F578" s="549"/>
      <c r="G578" s="549"/>
      <c r="H578" s="549"/>
    </row>
    <row r="579" spans="2:8">
      <c r="B579" s="549"/>
      <c r="C579" s="549"/>
      <c r="D579" s="549"/>
      <c r="E579" s="710">
        <v>1</v>
      </c>
      <c r="F579" s="364"/>
      <c r="G579" s="549"/>
      <c r="H579" s="549"/>
    </row>
    <row r="580" spans="2:8">
      <c r="B580" s="912" t="s">
        <v>22</v>
      </c>
      <c r="C580" s="914" t="s">
        <v>226</v>
      </c>
      <c r="D580" s="472" t="s">
        <v>25</v>
      </c>
      <c r="E580" s="396" t="s">
        <v>918</v>
      </c>
      <c r="F580" s="419"/>
      <c r="G580" s="419"/>
      <c r="H580" s="549"/>
    </row>
    <row r="581" spans="2:8">
      <c r="B581" s="912"/>
      <c r="C581" s="915"/>
      <c r="D581" s="473" t="s">
        <v>34</v>
      </c>
      <c r="E581" s="454" t="s">
        <v>230</v>
      </c>
      <c r="F581" s="419"/>
      <c r="G581" s="419"/>
      <c r="H581" s="549"/>
    </row>
    <row r="582" spans="2:8" ht="29.25">
      <c r="B582" s="949"/>
      <c r="C582" s="916"/>
      <c r="D582" s="474" t="s">
        <v>197</v>
      </c>
      <c r="E582" s="449" t="s">
        <v>919</v>
      </c>
      <c r="F582" s="419"/>
      <c r="G582" s="419"/>
      <c r="H582" s="549"/>
    </row>
    <row r="583" spans="2:8">
      <c r="B583" s="940" t="s">
        <v>232</v>
      </c>
      <c r="C583" s="941"/>
      <c r="D583" s="973"/>
      <c r="E583" s="974"/>
      <c r="F583" s="549"/>
      <c r="G583" s="549"/>
      <c r="H583" s="549"/>
    </row>
    <row r="584" spans="2:8">
      <c r="B584" s="388">
        <v>0</v>
      </c>
      <c r="C584" s="388">
        <v>2058001</v>
      </c>
      <c r="D584" s="388" t="s">
        <v>233</v>
      </c>
      <c r="E584" s="628">
        <v>0.7104166666666667</v>
      </c>
      <c r="F584" s="549"/>
      <c r="G584" s="549"/>
      <c r="H584" s="549"/>
    </row>
    <row r="585" spans="2:8">
      <c r="B585" s="348">
        <v>40</v>
      </c>
      <c r="C585" s="406">
        <v>2058442</v>
      </c>
      <c r="D585" s="348" t="s">
        <v>235</v>
      </c>
      <c r="E585" s="355" t="s">
        <v>236</v>
      </c>
      <c r="F585" s="549"/>
      <c r="G585" s="549"/>
      <c r="H585" s="549"/>
    </row>
    <row r="586" spans="2:8">
      <c r="B586" s="604">
        <v>50</v>
      </c>
      <c r="C586" s="407">
        <v>2058441</v>
      </c>
      <c r="D586" s="604" t="s">
        <v>238</v>
      </c>
      <c r="E586" s="358">
        <v>0.7402777777777777</v>
      </c>
      <c r="F586" s="549"/>
      <c r="G586" s="549"/>
      <c r="H586" s="549"/>
    </row>
    <row r="587" spans="2:8">
      <c r="B587" s="388">
        <v>90</v>
      </c>
      <c r="C587" s="388">
        <v>2058450</v>
      </c>
      <c r="D587" s="388" t="s">
        <v>239</v>
      </c>
      <c r="E587" s="628" t="s">
        <v>241</v>
      </c>
      <c r="F587" s="549"/>
      <c r="G587" s="549"/>
      <c r="H587" s="549"/>
    </row>
    <row r="588" spans="2:8">
      <c r="B588" s="348">
        <v>115</v>
      </c>
      <c r="C588" s="406">
        <v>2058395</v>
      </c>
      <c r="D588" s="348" t="s">
        <v>243</v>
      </c>
      <c r="E588" s="360" t="s">
        <v>244</v>
      </c>
      <c r="F588" s="549"/>
      <c r="G588" s="549"/>
      <c r="H588" s="549"/>
    </row>
    <row r="589" spans="2:8">
      <c r="B589" s="388">
        <v>140</v>
      </c>
      <c r="C589" s="388">
        <v>2058434</v>
      </c>
      <c r="D589" s="388" t="s">
        <v>246</v>
      </c>
      <c r="E589" s="386" t="s">
        <v>247</v>
      </c>
      <c r="F589" s="549"/>
      <c r="G589" s="549"/>
      <c r="H589" s="549"/>
    </row>
    <row r="590" spans="2:8">
      <c r="B590" s="890" t="s">
        <v>43</v>
      </c>
      <c r="C590" s="636">
        <v>9991012</v>
      </c>
      <c r="D590" s="636" t="s">
        <v>249</v>
      </c>
      <c r="E590" s="651" t="s">
        <v>251</v>
      </c>
      <c r="F590" s="549"/>
      <c r="G590" s="549"/>
      <c r="H590" s="549"/>
    </row>
    <row r="591" spans="2:8">
      <c r="B591" s="943" t="s">
        <v>253</v>
      </c>
      <c r="C591" s="944"/>
      <c r="D591" s="980"/>
      <c r="E591" s="981"/>
      <c r="F591" s="549"/>
      <c r="G591" s="549"/>
      <c r="H591" s="549"/>
    </row>
    <row r="592" spans="2:8">
      <c r="B592" s="604">
        <v>151</v>
      </c>
      <c r="C592" s="639" t="s">
        <v>254</v>
      </c>
      <c r="D592" s="604" t="s">
        <v>255</v>
      </c>
      <c r="E592" s="848">
        <v>0.8340277777777777</v>
      </c>
      <c r="F592" s="549"/>
      <c r="G592" s="549"/>
      <c r="H592" s="549"/>
    </row>
    <row r="593" spans="2:8">
      <c r="B593" s="388">
        <v>152</v>
      </c>
      <c r="C593" s="388">
        <v>2400433</v>
      </c>
      <c r="D593" s="388" t="s">
        <v>256</v>
      </c>
      <c r="E593" s="831" t="s">
        <v>397</v>
      </c>
      <c r="F593" s="549"/>
      <c r="G593" s="549"/>
      <c r="H593" s="549"/>
    </row>
    <row r="594" spans="2:8">
      <c r="B594" s="348">
        <v>170</v>
      </c>
      <c r="C594" s="406">
        <v>2400432</v>
      </c>
      <c r="D594" s="348" t="s">
        <v>260</v>
      </c>
      <c r="E594" s="799">
        <v>0.88750000000000007</v>
      </c>
      <c r="F594" s="549"/>
      <c r="G594" s="549"/>
      <c r="H594" s="549"/>
    </row>
    <row r="595" spans="2:8">
      <c r="B595" s="348">
        <v>182</v>
      </c>
      <c r="C595" s="406">
        <v>2400431</v>
      </c>
      <c r="D595" s="348" t="s">
        <v>261</v>
      </c>
      <c r="E595" s="799">
        <v>0.89236111111111116</v>
      </c>
      <c r="F595" s="549"/>
      <c r="G595" s="549"/>
      <c r="H595" s="549"/>
    </row>
    <row r="596" spans="2:8">
      <c r="B596" s="348">
        <v>201</v>
      </c>
      <c r="C596" s="406">
        <v>2400429</v>
      </c>
      <c r="D596" s="348" t="s">
        <v>262</v>
      </c>
      <c r="E596" s="799">
        <v>0.90069444444444446</v>
      </c>
      <c r="F596" s="549"/>
      <c r="G596" s="549"/>
      <c r="H596" s="549"/>
    </row>
    <row r="597" spans="2:8">
      <c r="B597" s="348">
        <v>219</v>
      </c>
      <c r="C597" s="406">
        <v>2400362</v>
      </c>
      <c r="D597" s="348" t="s">
        <v>263</v>
      </c>
      <c r="E597" s="799">
        <v>0.90763888888888899</v>
      </c>
      <c r="F597" s="549"/>
      <c r="G597" s="549"/>
      <c r="H597" s="549"/>
    </row>
    <row r="598" spans="2:8">
      <c r="B598" s="348">
        <v>230</v>
      </c>
      <c r="C598" s="406">
        <v>2400003</v>
      </c>
      <c r="D598" s="348" t="s">
        <v>264</v>
      </c>
      <c r="E598" s="799">
        <v>0.91249999999999998</v>
      </c>
      <c r="F598" s="549"/>
      <c r="G598" s="549"/>
      <c r="H598" s="549"/>
    </row>
    <row r="599" spans="2:8">
      <c r="B599" s="348">
        <v>234</v>
      </c>
      <c r="C599" s="406">
        <v>9991215</v>
      </c>
      <c r="D599" s="348" t="s">
        <v>265</v>
      </c>
      <c r="E599" s="832" t="s">
        <v>43</v>
      </c>
      <c r="F599" s="549"/>
      <c r="G599" s="549"/>
      <c r="H599" s="549"/>
    </row>
    <row r="600" spans="2:8">
      <c r="B600" s="388" t="s">
        <v>43</v>
      </c>
      <c r="C600" s="388">
        <v>2400440</v>
      </c>
      <c r="D600" s="388" t="s">
        <v>266</v>
      </c>
      <c r="E600" s="794">
        <v>0.91736111111111107</v>
      </c>
      <c r="F600" s="549"/>
      <c r="G600" s="549"/>
      <c r="H600" s="549"/>
    </row>
    <row r="601" spans="2:8">
      <c r="B601" s="815" t="s">
        <v>43</v>
      </c>
      <c r="C601" s="406"/>
      <c r="D601" s="348" t="s">
        <v>267</v>
      </c>
      <c r="E601" s="862">
        <v>0.92083333333333339</v>
      </c>
      <c r="F601" s="549"/>
      <c r="G601" s="549"/>
      <c r="H601" s="549"/>
    </row>
    <row r="602" spans="2:8">
      <c r="B602" s="348">
        <v>245</v>
      </c>
      <c r="C602" s="406">
        <v>2400364</v>
      </c>
      <c r="D602" s="348" t="s">
        <v>268</v>
      </c>
      <c r="E602" s="799">
        <v>0.92569444444444438</v>
      </c>
      <c r="F602" s="549"/>
      <c r="G602" s="549"/>
      <c r="H602" s="549"/>
    </row>
    <row r="603" spans="2:8">
      <c r="B603" s="348">
        <v>256</v>
      </c>
      <c r="C603" s="406">
        <v>2400365</v>
      </c>
      <c r="D603" s="348" t="s">
        <v>269</v>
      </c>
      <c r="E603" s="799">
        <v>0.93263888888888891</v>
      </c>
      <c r="F603" s="549"/>
      <c r="G603" s="549"/>
      <c r="H603" s="549"/>
    </row>
    <row r="604" spans="2:8">
      <c r="B604" s="348">
        <v>272</v>
      </c>
      <c r="C604" s="406">
        <v>2400416</v>
      </c>
      <c r="D604" s="348" t="s">
        <v>50</v>
      </c>
      <c r="E604" s="799">
        <v>0.94027777777777777</v>
      </c>
      <c r="F604" s="549"/>
      <c r="G604" s="549"/>
      <c r="H604" s="549"/>
    </row>
    <row r="605" spans="2:8">
      <c r="B605" s="348">
        <v>282</v>
      </c>
      <c r="C605" s="406">
        <v>2400366</v>
      </c>
      <c r="D605" s="348" t="s">
        <v>48</v>
      </c>
      <c r="E605" s="799">
        <v>0.94444444444444453</v>
      </c>
      <c r="F605" s="549"/>
      <c r="G605" s="549"/>
      <c r="H605" s="549"/>
    </row>
    <row r="606" spans="2:8">
      <c r="B606" s="348">
        <v>298</v>
      </c>
      <c r="C606" s="406">
        <v>2400456</v>
      </c>
      <c r="D606" s="348" t="s">
        <v>47</v>
      </c>
      <c r="E606" s="799">
        <v>0.95138888888888884</v>
      </c>
      <c r="F606" s="549"/>
      <c r="G606" s="549"/>
      <c r="H606" s="549"/>
    </row>
    <row r="607" spans="2:8">
      <c r="B607" s="348">
        <v>321</v>
      </c>
      <c r="C607" s="406">
        <v>2400417</v>
      </c>
      <c r="D607" s="348" t="s">
        <v>46</v>
      </c>
      <c r="E607" s="795">
        <v>0.96250000000000002</v>
      </c>
      <c r="F607" s="549"/>
      <c r="G607" s="549"/>
      <c r="H607" s="549"/>
    </row>
    <row r="608" spans="2:8">
      <c r="B608" s="348">
        <v>330</v>
      </c>
      <c r="C608" s="406">
        <v>2400446</v>
      </c>
      <c r="D608" s="348" t="s">
        <v>45</v>
      </c>
      <c r="E608" s="795">
        <v>0.96736111111111101</v>
      </c>
      <c r="F608" s="549"/>
      <c r="G608" s="549"/>
      <c r="H608" s="549"/>
    </row>
    <row r="609" spans="2:8">
      <c r="B609" s="815" t="s">
        <v>43</v>
      </c>
      <c r="C609" s="407"/>
      <c r="D609" s="604" t="s">
        <v>270</v>
      </c>
      <c r="E609" s="838">
        <v>0.97152777777777777</v>
      </c>
      <c r="F609" s="549"/>
      <c r="G609" s="549"/>
      <c r="H609" s="549"/>
    </row>
    <row r="610" spans="2:8">
      <c r="B610" s="388">
        <v>339</v>
      </c>
      <c r="C610" s="388">
        <v>2400000</v>
      </c>
      <c r="D610" s="388" t="s">
        <v>42</v>
      </c>
      <c r="E610" s="833" t="s">
        <v>400</v>
      </c>
      <c r="F610" s="549"/>
      <c r="G610" s="549"/>
      <c r="H610" s="549"/>
    </row>
    <row r="611" spans="2:8">
      <c r="B611" s="348">
        <v>348</v>
      </c>
      <c r="C611" s="406">
        <v>2401432</v>
      </c>
      <c r="D611" s="348" t="s">
        <v>274</v>
      </c>
      <c r="E611" s="795">
        <v>0.9868055555555556</v>
      </c>
      <c r="F611" s="549"/>
      <c r="G611" s="549"/>
      <c r="H611" s="549"/>
    </row>
    <row r="612" spans="2:8">
      <c r="B612" s="348">
        <v>356</v>
      </c>
      <c r="C612" s="406">
        <v>2400461</v>
      </c>
      <c r="D612" s="348" t="s">
        <v>275</v>
      </c>
      <c r="E612" s="795">
        <v>0.99097222222222225</v>
      </c>
      <c r="F612" s="549"/>
      <c r="G612" s="549"/>
      <c r="H612" s="549"/>
    </row>
    <row r="613" spans="2:8">
      <c r="B613" s="388">
        <v>368</v>
      </c>
      <c r="C613" s="388">
        <v>2400450</v>
      </c>
      <c r="D613" s="388" t="s">
        <v>276</v>
      </c>
      <c r="E613" s="833" t="s">
        <v>403</v>
      </c>
      <c r="F613" s="549"/>
      <c r="G613" s="549"/>
      <c r="H613" s="549"/>
    </row>
    <row r="614" spans="2:8">
      <c r="B614" s="362">
        <v>375</v>
      </c>
      <c r="C614" s="638" t="s">
        <v>280</v>
      </c>
      <c r="D614" s="362" t="s">
        <v>255</v>
      </c>
      <c r="E614" s="861">
        <v>4.7222222222222221E-2</v>
      </c>
      <c r="F614" s="549"/>
      <c r="G614" s="549"/>
      <c r="H614" s="549"/>
    </row>
    <row r="615" spans="2:8">
      <c r="B615" s="943" t="s">
        <v>281</v>
      </c>
      <c r="C615" s="944"/>
      <c r="D615" s="971"/>
      <c r="E615" s="972"/>
      <c r="F615" s="549"/>
      <c r="G615" s="549"/>
      <c r="H615" s="549"/>
    </row>
    <row r="616" spans="2:8">
      <c r="B616" s="815" t="s">
        <v>43</v>
      </c>
      <c r="C616" s="407">
        <v>163034</v>
      </c>
      <c r="D616" s="604" t="s">
        <v>282</v>
      </c>
      <c r="E616" s="357">
        <v>5.2083333333333336E-2</v>
      </c>
      <c r="F616" s="549"/>
      <c r="G616" s="549"/>
      <c r="H616" s="549"/>
    </row>
    <row r="617" spans="2:8">
      <c r="B617" s="388">
        <v>384</v>
      </c>
      <c r="C617" s="388">
        <v>2100024</v>
      </c>
      <c r="D617" s="388" t="s">
        <v>283</v>
      </c>
      <c r="E617" s="386" t="s">
        <v>285</v>
      </c>
      <c r="F617" s="549"/>
      <c r="G617" s="549"/>
      <c r="H617" s="549"/>
    </row>
    <row r="618" spans="2:8">
      <c r="B618" s="604">
        <v>398</v>
      </c>
      <c r="C618" s="407">
        <v>2100301</v>
      </c>
      <c r="D618" s="604" t="s">
        <v>287</v>
      </c>
      <c r="E618" s="357">
        <v>9.1666666666666674E-2</v>
      </c>
      <c r="F618" s="549"/>
      <c r="G618" s="549"/>
      <c r="H618" s="549"/>
    </row>
    <row r="619" spans="2:8">
      <c r="B619" s="604">
        <v>406</v>
      </c>
      <c r="C619" s="407">
        <v>2100023</v>
      </c>
      <c r="D619" s="604" t="s">
        <v>288</v>
      </c>
      <c r="E619" s="357">
        <v>9.5138888888888884E-2</v>
      </c>
      <c r="F619" s="549"/>
      <c r="G619" s="549"/>
      <c r="H619" s="549"/>
    </row>
    <row r="620" spans="2:8">
      <c r="B620" s="604">
        <v>418</v>
      </c>
      <c r="C620" s="407">
        <v>2100205</v>
      </c>
      <c r="D620" s="604" t="s">
        <v>289</v>
      </c>
      <c r="E620" s="357" t="s">
        <v>290</v>
      </c>
      <c r="F620" s="549"/>
      <c r="G620" s="549"/>
      <c r="H620" s="549"/>
    </row>
    <row r="621" spans="2:8">
      <c r="B621" s="388">
        <v>455</v>
      </c>
      <c r="C621" s="388">
        <v>2100280</v>
      </c>
      <c r="D621" s="388" t="s">
        <v>292</v>
      </c>
      <c r="E621" s="386" t="s">
        <v>920</v>
      </c>
      <c r="F621" s="549"/>
      <c r="G621" s="549"/>
      <c r="H621" s="549"/>
    </row>
    <row r="622" spans="2:8">
      <c r="B622" s="487">
        <v>479</v>
      </c>
      <c r="C622" s="341">
        <v>2100265</v>
      </c>
      <c r="D622" s="487" t="s">
        <v>921</v>
      </c>
      <c r="E622" s="667" t="s">
        <v>922</v>
      </c>
      <c r="F622" s="549"/>
      <c r="G622" s="549"/>
      <c r="H622" s="549"/>
    </row>
    <row r="623" spans="2:8">
      <c r="B623" s="487">
        <v>562</v>
      </c>
      <c r="C623" s="341">
        <v>2100285</v>
      </c>
      <c r="D623" s="487" t="s">
        <v>923</v>
      </c>
      <c r="E623" s="357" t="s">
        <v>924</v>
      </c>
      <c r="F623" s="549"/>
      <c r="G623" s="549"/>
      <c r="H623" s="549"/>
    </row>
    <row r="624" spans="2:8">
      <c r="B624" s="388">
        <v>654</v>
      </c>
      <c r="C624" s="388">
        <v>2100190</v>
      </c>
      <c r="D624" s="388" t="s">
        <v>925</v>
      </c>
      <c r="E624" s="386" t="s">
        <v>926</v>
      </c>
      <c r="F624" s="549"/>
      <c r="G624" s="549"/>
      <c r="H624" s="549"/>
    </row>
    <row r="625" spans="2:8">
      <c r="B625" s="487">
        <v>658</v>
      </c>
      <c r="C625" s="341">
        <v>2100483</v>
      </c>
      <c r="D625" s="487" t="s">
        <v>927</v>
      </c>
      <c r="E625" s="357">
        <v>0.26874999999999999</v>
      </c>
      <c r="F625" s="549"/>
      <c r="G625" s="549"/>
      <c r="H625" s="549"/>
    </row>
    <row r="626" spans="2:8">
      <c r="B626" s="487">
        <v>666</v>
      </c>
      <c r="C626" s="341">
        <v>2100852</v>
      </c>
      <c r="D626" s="487" t="s">
        <v>928</v>
      </c>
      <c r="E626" s="357">
        <v>0.27291666666666664</v>
      </c>
      <c r="F626" s="549"/>
      <c r="G626" s="549"/>
      <c r="H626" s="549"/>
    </row>
    <row r="627" spans="2:8">
      <c r="B627" s="487">
        <v>672</v>
      </c>
      <c r="C627" s="341">
        <v>2100277</v>
      </c>
      <c r="D627" s="487" t="s">
        <v>929</v>
      </c>
      <c r="E627" s="357">
        <v>0.27638888888888885</v>
      </c>
      <c r="F627" s="549"/>
      <c r="G627" s="549"/>
      <c r="H627" s="549"/>
    </row>
    <row r="628" spans="2:8">
      <c r="B628" s="487">
        <v>713</v>
      </c>
      <c r="C628" s="341">
        <v>2100037</v>
      </c>
      <c r="D628" s="487" t="s">
        <v>930</v>
      </c>
      <c r="E628" s="357" t="s">
        <v>931</v>
      </c>
      <c r="F628" s="549"/>
      <c r="G628" s="549"/>
      <c r="H628" s="549"/>
    </row>
    <row r="629" spans="2:8">
      <c r="B629" s="388">
        <v>752</v>
      </c>
      <c r="C629" s="388">
        <v>2100050</v>
      </c>
      <c r="D629" s="388" t="s">
        <v>932</v>
      </c>
      <c r="E629" s="386" t="s">
        <v>933</v>
      </c>
      <c r="F629" s="549"/>
      <c r="G629" s="549"/>
      <c r="H629" s="549"/>
    </row>
    <row r="630" spans="2:8">
      <c r="B630" s="487">
        <v>771</v>
      </c>
      <c r="C630" s="341">
        <v>2100611</v>
      </c>
      <c r="D630" s="487" t="s">
        <v>934</v>
      </c>
      <c r="E630" s="357">
        <v>0.36249999999999999</v>
      </c>
      <c r="F630" s="549"/>
      <c r="G630" s="549"/>
      <c r="H630" s="549"/>
    </row>
    <row r="631" spans="2:8">
      <c r="B631" s="487">
        <v>780</v>
      </c>
      <c r="C631" s="341">
        <v>2100495</v>
      </c>
      <c r="D631" s="487" t="s">
        <v>935</v>
      </c>
      <c r="E631" s="357">
        <v>0.36805555555555558</v>
      </c>
      <c r="F631" s="549"/>
      <c r="G631" s="549"/>
      <c r="H631" s="549"/>
    </row>
    <row r="632" spans="2:8">
      <c r="B632" s="487">
        <v>788</v>
      </c>
      <c r="C632" s="341">
        <v>2100496</v>
      </c>
      <c r="D632" s="487" t="s">
        <v>936</v>
      </c>
      <c r="E632" s="357">
        <v>0.375</v>
      </c>
      <c r="F632" s="549"/>
      <c r="G632" s="549"/>
      <c r="H632" s="549"/>
    </row>
    <row r="633" spans="2:8">
      <c r="B633" s="487">
        <v>803</v>
      </c>
      <c r="C633" s="341">
        <v>2100497</v>
      </c>
      <c r="D633" s="487" t="s">
        <v>937</v>
      </c>
      <c r="E633" s="357">
        <v>0.37986111111111115</v>
      </c>
      <c r="F633" s="549"/>
      <c r="G633" s="549"/>
      <c r="H633" s="549"/>
    </row>
    <row r="634" spans="2:8">
      <c r="B634" s="487">
        <v>813</v>
      </c>
      <c r="C634" s="341">
        <v>2100238</v>
      </c>
      <c r="D634" s="487" t="s">
        <v>938</v>
      </c>
      <c r="E634" s="357">
        <v>0.38541666666666669</v>
      </c>
      <c r="F634" s="549"/>
      <c r="G634" s="549"/>
      <c r="H634" s="549"/>
    </row>
    <row r="635" spans="2:8">
      <c r="B635" s="487">
        <v>824</v>
      </c>
      <c r="C635" s="341">
        <v>2100484</v>
      </c>
      <c r="D635" s="487" t="s">
        <v>939</v>
      </c>
      <c r="E635" s="357">
        <v>0.39097222222222222</v>
      </c>
      <c r="F635" s="549"/>
      <c r="G635" s="549"/>
      <c r="H635" s="549"/>
    </row>
    <row r="636" spans="2:8">
      <c r="B636" s="487">
        <v>833</v>
      </c>
      <c r="C636" s="341">
        <v>2100041</v>
      </c>
      <c r="D636" s="487" t="s">
        <v>940</v>
      </c>
      <c r="E636" s="357" t="s">
        <v>941</v>
      </c>
      <c r="F636" s="549"/>
      <c r="G636" s="549"/>
      <c r="H636" s="549"/>
    </row>
    <row r="637" spans="2:8">
      <c r="B637" s="487">
        <v>835</v>
      </c>
      <c r="C637" s="342" t="s">
        <v>942</v>
      </c>
      <c r="D637" s="487" t="s">
        <v>255</v>
      </c>
      <c r="E637" s="357">
        <v>0.40208333333333335</v>
      </c>
      <c r="F637" s="549"/>
      <c r="G637" s="549"/>
      <c r="H637" s="549"/>
    </row>
    <row r="638" spans="2:8">
      <c r="B638" s="975" t="s">
        <v>943</v>
      </c>
      <c r="C638" s="976"/>
      <c r="D638" s="976"/>
      <c r="E638" s="979"/>
      <c r="F638" s="549"/>
      <c r="G638" s="549"/>
      <c r="H638" s="549"/>
    </row>
    <row r="639" spans="2:8">
      <c r="B639" s="487">
        <v>845</v>
      </c>
      <c r="C639" s="341">
        <v>2004038</v>
      </c>
      <c r="D639" s="487" t="s">
        <v>944</v>
      </c>
      <c r="E639" s="357">
        <v>0.40625</v>
      </c>
      <c r="F639" s="549"/>
      <c r="G639" s="549"/>
      <c r="H639" s="549"/>
    </row>
    <row r="640" spans="2:8" ht="15.75">
      <c r="B640" s="388">
        <v>855</v>
      </c>
      <c r="C640" s="388">
        <v>2004550</v>
      </c>
      <c r="D640" s="388" t="s">
        <v>945</v>
      </c>
      <c r="E640" s="386" t="s">
        <v>946</v>
      </c>
      <c r="F640" s="549"/>
      <c r="G640" s="549"/>
      <c r="H640" s="549"/>
    </row>
    <row r="641" spans="2:8">
      <c r="B641" s="487">
        <v>860</v>
      </c>
      <c r="C641" s="341">
        <v>2005189</v>
      </c>
      <c r="D641" s="487" t="s">
        <v>947</v>
      </c>
      <c r="E641" s="357">
        <v>0.41944444444444445</v>
      </c>
      <c r="F641" s="549"/>
      <c r="G641" s="549"/>
      <c r="H641" s="549"/>
    </row>
    <row r="642" spans="2:8">
      <c r="B642" s="487">
        <v>870</v>
      </c>
      <c r="C642" s="341">
        <v>2005337</v>
      </c>
      <c r="D642" s="487" t="s">
        <v>948</v>
      </c>
      <c r="E642" s="534">
        <v>0.42499999999999999</v>
      </c>
      <c r="F642" s="549"/>
      <c r="G642" s="549"/>
      <c r="H642" s="549"/>
    </row>
    <row r="643" spans="2:8">
      <c r="B643" s="487">
        <v>877</v>
      </c>
      <c r="C643" s="341">
        <v>2004506</v>
      </c>
      <c r="D643" s="487" t="s">
        <v>949</v>
      </c>
      <c r="E643" s="357">
        <v>0.42777777777777781</v>
      </c>
      <c r="F643" s="549"/>
      <c r="G643" s="549"/>
      <c r="H643" s="549"/>
    </row>
    <row r="644" spans="2:8">
      <c r="B644" s="487">
        <v>889</v>
      </c>
      <c r="C644" s="341">
        <v>2004507</v>
      </c>
      <c r="D644" s="487" t="s">
        <v>950</v>
      </c>
      <c r="E644" s="357">
        <v>0.43333333333333335</v>
      </c>
      <c r="F644" s="549"/>
      <c r="G644" s="549"/>
      <c r="H644" s="549"/>
    </row>
    <row r="645" spans="2:8">
      <c r="B645" s="388">
        <v>899</v>
      </c>
      <c r="C645" s="388">
        <v>2004508</v>
      </c>
      <c r="D645" s="388" t="s">
        <v>951</v>
      </c>
      <c r="E645" s="386" t="s">
        <v>952</v>
      </c>
      <c r="F645" s="549"/>
      <c r="G645" s="549"/>
      <c r="H645" s="549"/>
    </row>
    <row r="646" spans="2:8">
      <c r="B646" s="487">
        <v>907</v>
      </c>
      <c r="C646" s="341">
        <v>2004048</v>
      </c>
      <c r="D646" s="487" t="s">
        <v>953</v>
      </c>
      <c r="E646" s="357">
        <v>0.47083333333333338</v>
      </c>
      <c r="F646" s="549"/>
      <c r="G646" s="549"/>
      <c r="H646" s="549"/>
    </row>
    <row r="647" spans="2:8">
      <c r="B647" s="487">
        <v>917</v>
      </c>
      <c r="C647" s="341">
        <v>2004517</v>
      </c>
      <c r="D647" s="487" t="s">
        <v>954</v>
      </c>
      <c r="E647" s="534">
        <v>0.47638888888888892</v>
      </c>
      <c r="F647" s="549"/>
      <c r="G647" s="549"/>
      <c r="H647" s="549"/>
    </row>
    <row r="648" spans="2:8">
      <c r="B648" s="487">
        <v>935</v>
      </c>
      <c r="C648" s="341">
        <v>2004519</v>
      </c>
      <c r="D648" s="487" t="s">
        <v>955</v>
      </c>
      <c r="E648" s="357">
        <v>0.48402777777777778</v>
      </c>
      <c r="F648" s="549"/>
      <c r="G648" s="549"/>
      <c r="H648" s="549"/>
    </row>
    <row r="649" spans="2:8">
      <c r="B649" s="815" t="s">
        <v>43</v>
      </c>
      <c r="C649" s="341">
        <v>2004521</v>
      </c>
      <c r="D649" s="487" t="s">
        <v>956</v>
      </c>
      <c r="E649" s="357" t="s">
        <v>957</v>
      </c>
      <c r="F649" s="549"/>
      <c r="G649" s="549"/>
      <c r="H649" s="549"/>
    </row>
    <row r="650" spans="2:8">
      <c r="B650" s="487">
        <v>955</v>
      </c>
      <c r="C650" s="341">
        <v>2004522</v>
      </c>
      <c r="D650" s="487" t="s">
        <v>958</v>
      </c>
      <c r="E650" s="357">
        <v>0.49861111111111112</v>
      </c>
      <c r="F650" s="549"/>
      <c r="G650" s="549"/>
      <c r="H650" s="549"/>
    </row>
    <row r="651" spans="2:8">
      <c r="B651" s="487">
        <v>980</v>
      </c>
      <c r="C651" s="341">
        <v>2004560</v>
      </c>
      <c r="D651" s="487" t="s">
        <v>959</v>
      </c>
      <c r="E651" s="357" t="s">
        <v>960</v>
      </c>
      <c r="F651" s="549"/>
      <c r="G651" s="549"/>
      <c r="H651" s="549"/>
    </row>
    <row r="652" spans="2:8">
      <c r="B652" s="487">
        <v>1043</v>
      </c>
      <c r="C652" s="341">
        <v>2004527</v>
      </c>
      <c r="D652" s="487" t="s">
        <v>961</v>
      </c>
      <c r="E652" s="357" t="s">
        <v>962</v>
      </c>
      <c r="F652" s="549"/>
      <c r="G652" s="549"/>
      <c r="H652" s="549"/>
    </row>
    <row r="653" spans="2:8" ht="15.75">
      <c r="B653" s="388">
        <v>1075</v>
      </c>
      <c r="C653" s="388">
        <v>2004570</v>
      </c>
      <c r="D653" s="388" t="s">
        <v>963</v>
      </c>
      <c r="E653" s="386" t="s">
        <v>964</v>
      </c>
      <c r="F653" s="549"/>
      <c r="G653" s="549"/>
      <c r="H653" s="549"/>
    </row>
    <row r="654" spans="2:8">
      <c r="B654" s="487">
        <v>1114</v>
      </c>
      <c r="C654" s="341">
        <v>2004606</v>
      </c>
      <c r="D654" s="487" t="s">
        <v>965</v>
      </c>
      <c r="E654" s="357" t="s">
        <v>966</v>
      </c>
      <c r="F654" s="549"/>
      <c r="G654" s="549"/>
      <c r="H654" s="549"/>
    </row>
    <row r="655" spans="2:8">
      <c r="B655" s="487">
        <v>1132</v>
      </c>
      <c r="C655" s="341">
        <v>2004608</v>
      </c>
      <c r="D655" s="487" t="s">
        <v>967</v>
      </c>
      <c r="E655" s="357" t="s">
        <v>968</v>
      </c>
      <c r="F655" s="549"/>
      <c r="G655" s="549"/>
      <c r="H655" s="549"/>
    </row>
    <row r="656" spans="2:8">
      <c r="B656" s="487">
        <v>1173</v>
      </c>
      <c r="C656" s="341">
        <v>2004612</v>
      </c>
      <c r="D656" s="487" t="s">
        <v>969</v>
      </c>
      <c r="E656" s="357" t="s">
        <v>744</v>
      </c>
      <c r="F656" s="549"/>
      <c r="G656" s="549"/>
      <c r="H656" s="549"/>
    </row>
    <row r="657" spans="2:8">
      <c r="B657" s="388">
        <v>1233</v>
      </c>
      <c r="C657" s="388">
        <v>2004400</v>
      </c>
      <c r="D657" s="388" t="s">
        <v>970</v>
      </c>
      <c r="E657" s="386" t="s">
        <v>971</v>
      </c>
      <c r="F657" s="549"/>
      <c r="G657" s="549"/>
      <c r="H657" s="549"/>
    </row>
    <row r="658" spans="2:8">
      <c r="B658" s="487">
        <v>1237</v>
      </c>
      <c r="C658" s="341">
        <v>2005312</v>
      </c>
      <c r="D658" s="487" t="s">
        <v>972</v>
      </c>
      <c r="E658" s="357">
        <v>0.71805555555555556</v>
      </c>
      <c r="F658" s="549"/>
      <c r="G658" s="549"/>
      <c r="H658" s="549"/>
    </row>
    <row r="659" spans="2:8">
      <c r="B659" s="815" t="s">
        <v>43</v>
      </c>
      <c r="C659" s="341">
        <v>2004616</v>
      </c>
      <c r="D659" s="487" t="s">
        <v>973</v>
      </c>
      <c r="E659" s="357" t="s">
        <v>974</v>
      </c>
      <c r="F659" s="549"/>
      <c r="G659" s="549"/>
      <c r="H659" s="549"/>
    </row>
    <row r="660" spans="2:8">
      <c r="B660" s="815" t="s">
        <v>43</v>
      </c>
      <c r="C660" s="341">
        <v>2004145</v>
      </c>
      <c r="D660" s="487" t="s">
        <v>975</v>
      </c>
      <c r="E660" s="534">
        <v>0.8027777777777777</v>
      </c>
      <c r="F660" s="549"/>
      <c r="G660" s="549"/>
      <c r="H660" s="549"/>
    </row>
    <row r="661" spans="2:8">
      <c r="B661" s="487">
        <v>1372</v>
      </c>
      <c r="C661" s="341">
        <v>2004148</v>
      </c>
      <c r="D661" s="487" t="s">
        <v>976</v>
      </c>
      <c r="E661" s="357">
        <v>0.81041666666666667</v>
      </c>
      <c r="F661" s="549"/>
      <c r="G661" s="549"/>
      <c r="H661" s="549"/>
    </row>
    <row r="662" spans="2:8">
      <c r="B662" s="386">
        <v>1434</v>
      </c>
      <c r="C662" s="386">
        <v>2004003</v>
      </c>
      <c r="D662" s="386" t="s">
        <v>977</v>
      </c>
      <c r="E662" s="643">
        <v>0.84097222222222223</v>
      </c>
      <c r="F662" s="549"/>
      <c r="G662" s="549"/>
      <c r="H662" s="549"/>
    </row>
    <row r="663" spans="2:8">
      <c r="B663" s="982" t="s">
        <v>123</v>
      </c>
      <c r="C663" s="983"/>
      <c r="D663" s="984"/>
      <c r="E663" s="351">
        <v>79</v>
      </c>
      <c r="F663" s="549"/>
      <c r="G663" s="549"/>
      <c r="H663" s="549"/>
    </row>
    <row r="664" spans="2:8">
      <c r="B664" s="985" t="s">
        <v>125</v>
      </c>
      <c r="C664" s="986"/>
      <c r="D664" s="987"/>
      <c r="E664" s="521">
        <v>28</v>
      </c>
      <c r="F664" s="549"/>
      <c r="G664" s="549"/>
      <c r="H664" s="549"/>
    </row>
    <row r="665" spans="2:8">
      <c r="B665" s="937" t="s">
        <v>126</v>
      </c>
      <c r="C665" s="938"/>
      <c r="D665" s="939"/>
      <c r="E665" s="484">
        <v>0.29375000000000001</v>
      </c>
      <c r="F665" s="549"/>
      <c r="G665" s="549"/>
      <c r="H665" s="549"/>
    </row>
    <row r="666" spans="2:8">
      <c r="B666" s="936" t="s">
        <v>127</v>
      </c>
      <c r="C666" s="936"/>
      <c r="D666" s="936"/>
      <c r="E666" s="368">
        <f>E662-E584+E579</f>
        <v>1.1305555555555555</v>
      </c>
      <c r="F666" s="363"/>
      <c r="G666" s="549"/>
      <c r="H666" s="549"/>
    </row>
    <row r="667" spans="2:8">
      <c r="B667" s="935" t="s">
        <v>128</v>
      </c>
      <c r="C667" s="935"/>
      <c r="D667" s="935"/>
      <c r="E667" s="435">
        <f>B662/((HOUR(E662-E584+E579)+24)*60+MINUTE(E662-E584+E579))*60</f>
        <v>52.850122850122851</v>
      </c>
      <c r="F667" s="549"/>
      <c r="G667" s="549"/>
      <c r="H667" s="549"/>
    </row>
    <row r="668" spans="2:8">
      <c r="B668" s="936" t="s">
        <v>129</v>
      </c>
      <c r="C668" s="936"/>
      <c r="D668" s="936"/>
      <c r="E668" s="483">
        <f>E662-E584-E665+E579</f>
        <v>0.83680555555555558</v>
      </c>
      <c r="F668" s="549"/>
      <c r="G668" s="549"/>
      <c r="H668" s="549"/>
    </row>
    <row r="669" spans="2:8">
      <c r="B669" s="937" t="s">
        <v>130</v>
      </c>
      <c r="C669" s="938"/>
      <c r="D669" s="939"/>
      <c r="E669" s="435">
        <f>B662/(HOUR(E662-E584-E665+E579)*60+MINUTE(E662-E584-E665+E579))*60</f>
        <v>71.402489626556019</v>
      </c>
      <c r="F669" s="549"/>
      <c r="G669" s="549"/>
      <c r="H669" s="549"/>
    </row>
    <row r="670" spans="2:8">
      <c r="B670" s="549"/>
      <c r="C670" s="549"/>
      <c r="D670" s="549"/>
      <c r="E670" s="549"/>
      <c r="F670" s="549"/>
      <c r="G670" s="549"/>
      <c r="H670" s="549"/>
    </row>
    <row r="671" spans="2:8" ht="23.25">
      <c r="B671" s="550" t="s">
        <v>1012</v>
      </c>
      <c r="C671" s="339"/>
      <c r="D671" s="339"/>
      <c r="E671" s="549"/>
      <c r="F671" s="549"/>
      <c r="G671" s="549"/>
      <c r="H671" s="549"/>
    </row>
    <row r="672" spans="2:8">
      <c r="B672" s="549"/>
      <c r="C672" s="549"/>
      <c r="D672" s="549"/>
      <c r="E672" s="710">
        <v>1</v>
      </c>
      <c r="F672" s="549"/>
      <c r="G672" s="549"/>
      <c r="H672" s="549"/>
    </row>
    <row r="673" spans="2:8">
      <c r="B673" s="912" t="s">
        <v>22</v>
      </c>
      <c r="C673" s="914" t="s">
        <v>226</v>
      </c>
      <c r="D673" s="472" t="s">
        <v>25</v>
      </c>
      <c r="E673" s="396" t="s">
        <v>980</v>
      </c>
      <c r="F673" s="549"/>
      <c r="G673" s="549"/>
      <c r="H673" s="549"/>
    </row>
    <row r="674" spans="2:8">
      <c r="B674" s="912"/>
      <c r="C674" s="915"/>
      <c r="D674" s="473" t="s">
        <v>34</v>
      </c>
      <c r="E674" s="454" t="s">
        <v>230</v>
      </c>
      <c r="F674" s="549"/>
      <c r="G674" s="549"/>
      <c r="H674" s="549"/>
    </row>
    <row r="675" spans="2:8" ht="28.5">
      <c r="B675" s="949"/>
      <c r="C675" s="916"/>
      <c r="D675" s="474" t="s">
        <v>197</v>
      </c>
      <c r="E675" s="471" t="s">
        <v>981</v>
      </c>
      <c r="F675" s="549"/>
      <c r="G675" s="549"/>
      <c r="H675" s="549"/>
    </row>
    <row r="676" spans="2:8">
      <c r="B676" s="940" t="s">
        <v>943</v>
      </c>
      <c r="C676" s="941"/>
      <c r="D676" s="973"/>
      <c r="E676" s="974"/>
      <c r="F676" s="549"/>
      <c r="G676" s="549"/>
      <c r="H676" s="549"/>
    </row>
    <row r="677" spans="2:8">
      <c r="B677" s="386">
        <v>1434</v>
      </c>
      <c r="C677" s="386">
        <v>2004003</v>
      </c>
      <c r="D677" s="386" t="s">
        <v>977</v>
      </c>
      <c r="E677" s="801">
        <v>0.42569444444444443</v>
      </c>
      <c r="F677" s="549"/>
      <c r="G677" s="549"/>
      <c r="H677" s="549"/>
    </row>
    <row r="678" spans="2:8">
      <c r="B678" s="815" t="s">
        <v>43</v>
      </c>
      <c r="C678" s="644">
        <v>2004149</v>
      </c>
      <c r="D678" s="555" t="s">
        <v>982</v>
      </c>
      <c r="E678" s="802">
        <v>0.45</v>
      </c>
      <c r="F678" s="549"/>
      <c r="G678" s="549"/>
      <c r="H678" s="549"/>
    </row>
    <row r="679" spans="2:8">
      <c r="B679" s="487">
        <v>1372</v>
      </c>
      <c r="C679" s="341">
        <v>2004148</v>
      </c>
      <c r="D679" s="487" t="s">
        <v>976</v>
      </c>
      <c r="E679" s="802">
        <v>0.4548611111111111</v>
      </c>
      <c r="F679" s="549"/>
      <c r="G679" s="549"/>
      <c r="H679" s="549"/>
    </row>
    <row r="680" spans="2:8">
      <c r="B680" s="815" t="s">
        <v>43</v>
      </c>
      <c r="C680" s="341">
        <v>2004145</v>
      </c>
      <c r="D680" s="487" t="s">
        <v>975</v>
      </c>
      <c r="E680" s="802">
        <v>0.46319444444444446</v>
      </c>
      <c r="F680" s="549"/>
      <c r="G680" s="549"/>
      <c r="H680" s="549"/>
    </row>
    <row r="681" spans="2:8">
      <c r="B681" s="487">
        <v>1237</v>
      </c>
      <c r="C681" s="341">
        <v>2005312</v>
      </c>
      <c r="D681" s="487" t="s">
        <v>972</v>
      </c>
      <c r="E681" s="803" t="s">
        <v>43</v>
      </c>
      <c r="F681" s="549"/>
      <c r="G681" s="549"/>
      <c r="H681" s="549"/>
    </row>
    <row r="682" spans="2:8">
      <c r="B682" s="386">
        <v>1233</v>
      </c>
      <c r="C682" s="386">
        <v>2004400</v>
      </c>
      <c r="D682" s="395" t="s">
        <v>970</v>
      </c>
      <c r="E682" s="804" t="s">
        <v>1010</v>
      </c>
      <c r="F682" s="549"/>
      <c r="G682" s="549"/>
      <c r="H682" s="549"/>
    </row>
    <row r="683" spans="2:8">
      <c r="B683" s="487">
        <v>1173</v>
      </c>
      <c r="C683" s="341">
        <v>2004612</v>
      </c>
      <c r="D683" s="487" t="s">
        <v>969</v>
      </c>
      <c r="E683" s="361" t="s">
        <v>985</v>
      </c>
      <c r="F683" s="549"/>
      <c r="G683" s="549"/>
      <c r="H683" s="549"/>
    </row>
    <row r="684" spans="2:8">
      <c r="B684" s="815" t="s">
        <v>43</v>
      </c>
      <c r="C684" s="341">
        <v>2004115</v>
      </c>
      <c r="D684" s="487" t="s">
        <v>986</v>
      </c>
      <c r="E684" s="361" t="s">
        <v>987</v>
      </c>
      <c r="F684" s="549"/>
      <c r="G684" s="549"/>
      <c r="H684" s="549"/>
    </row>
    <row r="685" spans="2:8">
      <c r="B685" s="487">
        <v>1132</v>
      </c>
      <c r="C685" s="341">
        <v>2004608</v>
      </c>
      <c r="D685" s="487" t="s">
        <v>967</v>
      </c>
      <c r="E685" s="361" t="s">
        <v>988</v>
      </c>
      <c r="F685" s="549"/>
      <c r="G685" s="549"/>
      <c r="H685" s="549"/>
    </row>
    <row r="686" spans="2:8">
      <c r="B686" s="487">
        <v>1114</v>
      </c>
      <c r="C686" s="341">
        <v>2004606</v>
      </c>
      <c r="D686" s="487" t="s">
        <v>965</v>
      </c>
      <c r="E686" s="361" t="s">
        <v>989</v>
      </c>
      <c r="F686" s="549"/>
      <c r="G686" s="549"/>
      <c r="H686" s="549"/>
    </row>
    <row r="687" spans="2:8">
      <c r="B687" s="815" t="s">
        <v>43</v>
      </c>
      <c r="C687" s="341">
        <v>2005067</v>
      </c>
      <c r="D687" s="487" t="s">
        <v>990</v>
      </c>
      <c r="E687" s="361" t="s">
        <v>991</v>
      </c>
      <c r="F687" s="549"/>
      <c r="G687" s="549"/>
      <c r="H687" s="549"/>
    </row>
    <row r="688" spans="2:8" ht="15.75">
      <c r="B688" s="386">
        <v>1075</v>
      </c>
      <c r="C688" s="386">
        <v>2004570</v>
      </c>
      <c r="D688" s="386" t="s">
        <v>963</v>
      </c>
      <c r="E688" s="386" t="s">
        <v>992</v>
      </c>
      <c r="F688" s="549"/>
      <c r="G688" s="549"/>
      <c r="H688" s="549"/>
    </row>
    <row r="689" spans="2:8">
      <c r="B689" s="487">
        <v>1043</v>
      </c>
      <c r="C689" s="341">
        <v>2004527</v>
      </c>
      <c r="D689" s="487" t="s">
        <v>961</v>
      </c>
      <c r="E689" s="641" t="s">
        <v>993</v>
      </c>
      <c r="F689" s="549"/>
      <c r="G689" s="549"/>
      <c r="H689" s="549"/>
    </row>
    <row r="690" spans="2:8">
      <c r="B690" s="815" t="s">
        <v>43</v>
      </c>
      <c r="C690" s="341">
        <v>2004524</v>
      </c>
      <c r="D690" s="487" t="s">
        <v>994</v>
      </c>
      <c r="E690" s="641" t="s">
        <v>995</v>
      </c>
      <c r="F690" s="549"/>
      <c r="G690" s="549"/>
      <c r="H690" s="549"/>
    </row>
    <row r="691" spans="2:8">
      <c r="B691" s="487">
        <v>980</v>
      </c>
      <c r="C691" s="341">
        <v>2004560</v>
      </c>
      <c r="D691" s="487" t="s">
        <v>959</v>
      </c>
      <c r="E691" s="641" t="s">
        <v>996</v>
      </c>
      <c r="F691" s="549"/>
      <c r="G691" s="549"/>
      <c r="H691" s="549"/>
    </row>
    <row r="692" spans="2:8">
      <c r="B692" s="487">
        <v>955</v>
      </c>
      <c r="C692" s="341">
        <v>2004522</v>
      </c>
      <c r="D692" s="487" t="s">
        <v>958</v>
      </c>
      <c r="E692" s="361">
        <v>0.78402777777777777</v>
      </c>
      <c r="F692" s="549"/>
      <c r="G692" s="549"/>
      <c r="H692" s="549"/>
    </row>
    <row r="693" spans="2:8">
      <c r="B693" s="487">
        <v>935</v>
      </c>
      <c r="C693" s="341">
        <v>2004519</v>
      </c>
      <c r="D693" s="487" t="s">
        <v>955</v>
      </c>
      <c r="E693" s="361">
        <v>0.79652777777777783</v>
      </c>
      <c r="F693" s="549"/>
      <c r="G693" s="549"/>
      <c r="H693" s="549"/>
    </row>
    <row r="694" spans="2:8">
      <c r="B694" s="487">
        <v>917</v>
      </c>
      <c r="C694" s="341">
        <v>2004517</v>
      </c>
      <c r="D694" s="487" t="s">
        <v>954</v>
      </c>
      <c r="E694" s="361">
        <v>0.80555555555555547</v>
      </c>
      <c r="F694" s="549"/>
      <c r="G694" s="549"/>
      <c r="H694" s="549"/>
    </row>
    <row r="695" spans="2:8">
      <c r="B695" s="487">
        <v>907</v>
      </c>
      <c r="C695" s="341">
        <v>2004048</v>
      </c>
      <c r="D695" s="487" t="s">
        <v>953</v>
      </c>
      <c r="E695" s="361">
        <v>0.81180555555555556</v>
      </c>
      <c r="F695" s="549"/>
      <c r="G695" s="549"/>
      <c r="H695" s="549"/>
    </row>
    <row r="696" spans="2:8">
      <c r="B696" s="386">
        <v>899</v>
      </c>
      <c r="C696" s="386">
        <v>2004508</v>
      </c>
      <c r="D696" s="386" t="s">
        <v>951</v>
      </c>
      <c r="E696" s="386" t="s">
        <v>997</v>
      </c>
      <c r="F696" s="549"/>
      <c r="G696" s="549"/>
      <c r="H696" s="549"/>
    </row>
    <row r="697" spans="2:8">
      <c r="B697" s="487">
        <v>889</v>
      </c>
      <c r="C697" s="341">
        <v>2004507</v>
      </c>
      <c r="D697" s="487" t="s">
        <v>950</v>
      </c>
      <c r="E697" s="361">
        <v>0.86111111111111116</v>
      </c>
      <c r="F697" s="549"/>
      <c r="G697" s="549"/>
      <c r="H697" s="549"/>
    </row>
    <row r="698" spans="2:8">
      <c r="B698" s="487">
        <v>877</v>
      </c>
      <c r="C698" s="341">
        <v>2004506</v>
      </c>
      <c r="D698" s="487" t="s">
        <v>949</v>
      </c>
      <c r="E698" s="361">
        <v>0.86597222222222225</v>
      </c>
      <c r="F698" s="549"/>
      <c r="G698" s="549"/>
      <c r="H698" s="549"/>
    </row>
    <row r="699" spans="2:8">
      <c r="B699" s="487">
        <v>870</v>
      </c>
      <c r="C699" s="341">
        <v>2005337</v>
      </c>
      <c r="D699" s="487" t="s">
        <v>948</v>
      </c>
      <c r="E699" s="361">
        <v>0.86875000000000002</v>
      </c>
      <c r="F699" s="549"/>
      <c r="G699" s="549"/>
      <c r="H699" s="549"/>
    </row>
    <row r="700" spans="2:8">
      <c r="B700" s="487">
        <v>860</v>
      </c>
      <c r="C700" s="341">
        <v>2005189</v>
      </c>
      <c r="D700" s="487" t="s">
        <v>947</v>
      </c>
      <c r="E700" s="361" t="s">
        <v>998</v>
      </c>
      <c r="F700" s="549"/>
      <c r="G700" s="549"/>
      <c r="H700" s="549"/>
    </row>
    <row r="701" spans="2:8" ht="15.75">
      <c r="B701" s="386">
        <v>855</v>
      </c>
      <c r="C701" s="386">
        <v>2004550</v>
      </c>
      <c r="D701" s="386" t="s">
        <v>945</v>
      </c>
      <c r="E701" s="386" t="s">
        <v>999</v>
      </c>
      <c r="F701" s="549"/>
      <c r="G701" s="549"/>
      <c r="H701" s="549"/>
    </row>
    <row r="702" spans="2:8">
      <c r="B702" s="487">
        <v>845</v>
      </c>
      <c r="C702" s="341">
        <v>2004038</v>
      </c>
      <c r="D702" s="487" t="s">
        <v>944</v>
      </c>
      <c r="E702" s="361">
        <v>0.9</v>
      </c>
      <c r="F702" s="549"/>
      <c r="G702" s="549"/>
      <c r="H702" s="549"/>
    </row>
    <row r="703" spans="2:8">
      <c r="B703" s="487">
        <v>835</v>
      </c>
      <c r="C703" s="342" t="s">
        <v>942</v>
      </c>
      <c r="D703" s="487" t="s">
        <v>255</v>
      </c>
      <c r="E703" s="642">
        <v>0.90555555555555556</v>
      </c>
      <c r="F703" s="549"/>
      <c r="G703" s="549"/>
      <c r="H703" s="549"/>
    </row>
    <row r="704" spans="2:8">
      <c r="B704" s="975" t="s">
        <v>281</v>
      </c>
      <c r="C704" s="976"/>
      <c r="D704" s="976"/>
      <c r="E704" s="979"/>
      <c r="F704" s="549"/>
      <c r="G704" s="549"/>
      <c r="H704" s="549"/>
    </row>
    <row r="705" spans="2:8">
      <c r="B705" s="487">
        <v>833</v>
      </c>
      <c r="C705" s="341">
        <v>2100041</v>
      </c>
      <c r="D705" s="487" t="s">
        <v>940</v>
      </c>
      <c r="E705" s="642">
        <v>0.90625</v>
      </c>
      <c r="F705" s="549"/>
      <c r="G705" s="549"/>
      <c r="H705" s="549"/>
    </row>
    <row r="706" spans="2:8">
      <c r="B706" s="487">
        <v>824</v>
      </c>
      <c r="C706" s="341">
        <v>2100484</v>
      </c>
      <c r="D706" s="487" t="s">
        <v>939</v>
      </c>
      <c r="E706" s="642">
        <v>0.91111111111111109</v>
      </c>
      <c r="F706" s="549"/>
      <c r="G706" s="549"/>
      <c r="H706" s="549"/>
    </row>
    <row r="707" spans="2:8">
      <c r="B707" s="487">
        <v>813</v>
      </c>
      <c r="C707" s="341">
        <v>2100238</v>
      </c>
      <c r="D707" s="487" t="s">
        <v>938</v>
      </c>
      <c r="E707" s="642">
        <v>0.9159722222222223</v>
      </c>
      <c r="F707" s="549"/>
      <c r="G707" s="549"/>
      <c r="H707" s="549"/>
    </row>
    <row r="708" spans="2:8">
      <c r="B708" s="487">
        <v>803</v>
      </c>
      <c r="C708" s="341">
        <v>2100497</v>
      </c>
      <c r="D708" s="487" t="s">
        <v>937</v>
      </c>
      <c r="E708" s="674">
        <v>0.92083333333333339</v>
      </c>
      <c r="F708" s="549"/>
      <c r="G708" s="549"/>
      <c r="H708" s="549"/>
    </row>
    <row r="709" spans="2:8">
      <c r="B709" s="487">
        <v>788</v>
      </c>
      <c r="C709" s="341">
        <v>2100496</v>
      </c>
      <c r="D709" s="487" t="s">
        <v>936</v>
      </c>
      <c r="E709" s="642">
        <v>0.92569444444444438</v>
      </c>
      <c r="F709" s="549"/>
      <c r="G709" s="549"/>
      <c r="H709" s="549"/>
    </row>
    <row r="710" spans="2:8">
      <c r="B710" s="487">
        <v>780</v>
      </c>
      <c r="C710" s="341">
        <v>2100495</v>
      </c>
      <c r="D710" s="487" t="s">
        <v>935</v>
      </c>
      <c r="E710" s="642">
        <v>0.93125000000000002</v>
      </c>
      <c r="F710" s="549"/>
      <c r="G710" s="549"/>
      <c r="H710" s="549"/>
    </row>
    <row r="711" spans="2:8">
      <c r="B711" s="487">
        <v>771</v>
      </c>
      <c r="C711" s="341">
        <v>2100611</v>
      </c>
      <c r="D711" s="487" t="s">
        <v>934</v>
      </c>
      <c r="E711" s="667">
        <v>0.93541666666666667</v>
      </c>
      <c r="F711" s="549"/>
      <c r="G711" s="549"/>
      <c r="H711" s="549"/>
    </row>
    <row r="712" spans="2:8">
      <c r="B712" s="386">
        <v>752</v>
      </c>
      <c r="C712" s="386">
        <v>2100050</v>
      </c>
      <c r="D712" s="386" t="s">
        <v>932</v>
      </c>
      <c r="E712" s="386" t="s">
        <v>1000</v>
      </c>
      <c r="F712" s="549"/>
      <c r="G712" s="549"/>
      <c r="H712" s="549"/>
    </row>
    <row r="713" spans="2:8">
      <c r="B713" s="487">
        <v>713</v>
      </c>
      <c r="C713" s="341">
        <v>2100037</v>
      </c>
      <c r="D713" s="487" t="s">
        <v>930</v>
      </c>
      <c r="E713" s="357" t="s">
        <v>1001</v>
      </c>
      <c r="F713" s="549"/>
      <c r="G713" s="549"/>
      <c r="H713" s="549"/>
    </row>
    <row r="714" spans="2:8">
      <c r="B714" s="487">
        <v>672</v>
      </c>
      <c r="C714" s="341">
        <v>2100277</v>
      </c>
      <c r="D714" s="487" t="s">
        <v>929</v>
      </c>
      <c r="E714" s="357">
        <v>1.6666666666666666E-2</v>
      </c>
      <c r="F714" s="549"/>
      <c r="G714" s="549"/>
      <c r="H714" s="549"/>
    </row>
    <row r="715" spans="2:8">
      <c r="B715" s="487">
        <v>666</v>
      </c>
      <c r="C715" s="341">
        <v>2100852</v>
      </c>
      <c r="D715" s="487" t="s">
        <v>928</v>
      </c>
      <c r="E715" s="357">
        <v>1.9444444444444445E-2</v>
      </c>
      <c r="F715" s="549"/>
      <c r="G715" s="549"/>
      <c r="H715" s="549"/>
    </row>
    <row r="716" spans="2:8">
      <c r="B716" s="487">
        <v>658</v>
      </c>
      <c r="C716" s="341">
        <v>2100483</v>
      </c>
      <c r="D716" s="487" t="s">
        <v>927</v>
      </c>
      <c r="E716" s="357">
        <v>2.2916666666666669E-2</v>
      </c>
      <c r="F716" s="549"/>
      <c r="G716" s="549"/>
      <c r="H716" s="549"/>
    </row>
    <row r="717" spans="2:8">
      <c r="B717" s="386">
        <v>654</v>
      </c>
      <c r="C717" s="386">
        <v>2100190</v>
      </c>
      <c r="D717" s="386" t="s">
        <v>925</v>
      </c>
      <c r="E717" s="386" t="s">
        <v>1002</v>
      </c>
      <c r="F717" s="549"/>
      <c r="G717" s="549"/>
      <c r="H717" s="549"/>
    </row>
    <row r="718" spans="2:8">
      <c r="B718" s="487">
        <v>562</v>
      </c>
      <c r="C718" s="341">
        <v>2100285</v>
      </c>
      <c r="D718" s="487" t="s">
        <v>923</v>
      </c>
      <c r="E718" s="357" t="s">
        <v>1003</v>
      </c>
      <c r="F718" s="549"/>
      <c r="G718" s="549"/>
      <c r="H718" s="549"/>
    </row>
    <row r="719" spans="2:8">
      <c r="B719" s="487">
        <v>479</v>
      </c>
      <c r="C719" s="341">
        <v>2100265</v>
      </c>
      <c r="D719" s="487" t="s">
        <v>921</v>
      </c>
      <c r="E719" s="357" t="s">
        <v>1004</v>
      </c>
      <c r="F719" s="549"/>
      <c r="G719" s="549"/>
      <c r="H719" s="549"/>
    </row>
    <row r="720" spans="2:8">
      <c r="B720" s="386">
        <v>455</v>
      </c>
      <c r="C720" s="386">
        <v>2100280</v>
      </c>
      <c r="D720" s="386" t="s">
        <v>292</v>
      </c>
      <c r="E720" s="386" t="s">
        <v>1005</v>
      </c>
      <c r="F720" s="549"/>
      <c r="G720" s="549"/>
      <c r="H720" s="549"/>
    </row>
    <row r="721" spans="2:8">
      <c r="B721" s="604">
        <v>418</v>
      </c>
      <c r="C721" s="407">
        <v>2100205</v>
      </c>
      <c r="D721" s="604" t="s">
        <v>289</v>
      </c>
      <c r="E721" s="357" t="s">
        <v>366</v>
      </c>
      <c r="F721" s="549"/>
      <c r="G721" s="549"/>
      <c r="H721" s="549"/>
    </row>
    <row r="722" spans="2:8">
      <c r="B722" s="604">
        <v>406</v>
      </c>
      <c r="C722" s="407">
        <v>2100023</v>
      </c>
      <c r="D722" s="604" t="s">
        <v>288</v>
      </c>
      <c r="E722" s="357">
        <v>0.19583333333333333</v>
      </c>
      <c r="F722" s="549"/>
      <c r="G722" s="549"/>
      <c r="H722" s="549"/>
    </row>
    <row r="723" spans="2:8">
      <c r="B723" s="604">
        <v>398</v>
      </c>
      <c r="C723" s="407">
        <v>2100301</v>
      </c>
      <c r="D723" s="604" t="s">
        <v>287</v>
      </c>
      <c r="E723" s="357">
        <v>0.19930555555555554</v>
      </c>
      <c r="F723" s="549"/>
      <c r="G723" s="549"/>
      <c r="H723" s="549"/>
    </row>
    <row r="724" spans="2:8">
      <c r="B724" s="386">
        <v>384</v>
      </c>
      <c r="C724" s="386">
        <v>2100024</v>
      </c>
      <c r="D724" s="386" t="s">
        <v>283</v>
      </c>
      <c r="E724" s="386" t="s">
        <v>369</v>
      </c>
      <c r="F724" s="549"/>
      <c r="G724" s="549"/>
      <c r="H724" s="549"/>
    </row>
    <row r="725" spans="2:8">
      <c r="B725" s="815" t="s">
        <v>43</v>
      </c>
      <c r="C725" s="407">
        <v>163034</v>
      </c>
      <c r="D725" s="604" t="s">
        <v>282</v>
      </c>
      <c r="E725" s="357">
        <v>0.23750000000000002</v>
      </c>
      <c r="F725" s="549"/>
      <c r="G725" s="549"/>
      <c r="H725" s="549"/>
    </row>
    <row r="726" spans="2:8">
      <c r="B726" s="943" t="s">
        <v>253</v>
      </c>
      <c r="C726" s="944"/>
      <c r="D726" s="944"/>
      <c r="E726" s="945"/>
      <c r="F726" s="549"/>
      <c r="G726" s="549"/>
      <c r="H726" s="549"/>
    </row>
    <row r="727" spans="2:8">
      <c r="B727" s="362">
        <v>375</v>
      </c>
      <c r="C727" s="638" t="s">
        <v>280</v>
      </c>
      <c r="D727" s="362" t="s">
        <v>255</v>
      </c>
      <c r="E727" s="857">
        <v>0.24236111111111111</v>
      </c>
      <c r="F727" s="549"/>
      <c r="G727" s="549"/>
      <c r="H727" s="549"/>
    </row>
    <row r="728" spans="2:8">
      <c r="B728" s="388">
        <v>368</v>
      </c>
      <c r="C728" s="388">
        <v>2400450</v>
      </c>
      <c r="D728" s="388" t="s">
        <v>276</v>
      </c>
      <c r="E728" s="822" t="s">
        <v>408</v>
      </c>
      <c r="F728" s="549"/>
      <c r="G728" s="549"/>
      <c r="H728" s="549"/>
    </row>
    <row r="729" spans="2:8">
      <c r="B729" s="348">
        <v>356</v>
      </c>
      <c r="C729" s="406">
        <v>2400461</v>
      </c>
      <c r="D729" s="348" t="s">
        <v>275</v>
      </c>
      <c r="E729" s="798">
        <v>0.2986111111111111</v>
      </c>
      <c r="F729" s="549"/>
      <c r="G729" s="549"/>
      <c r="H729" s="549"/>
    </row>
    <row r="730" spans="2:8">
      <c r="B730" s="348">
        <v>348</v>
      </c>
      <c r="C730" s="406">
        <v>2401432</v>
      </c>
      <c r="D730" s="348" t="s">
        <v>274</v>
      </c>
      <c r="E730" s="798">
        <v>0.30277777777777776</v>
      </c>
      <c r="F730" s="549"/>
      <c r="G730" s="549"/>
      <c r="H730" s="549"/>
    </row>
    <row r="731" spans="2:8">
      <c r="B731" s="388">
        <v>339</v>
      </c>
      <c r="C731" s="388">
        <v>2400000</v>
      </c>
      <c r="D731" s="388" t="s">
        <v>42</v>
      </c>
      <c r="E731" s="822" t="s">
        <v>411</v>
      </c>
      <c r="F731" s="549"/>
      <c r="G731" s="549"/>
      <c r="H731" s="549"/>
    </row>
    <row r="732" spans="2:8">
      <c r="B732" s="815" t="s">
        <v>43</v>
      </c>
      <c r="C732" s="407"/>
      <c r="D732" s="604" t="s">
        <v>270</v>
      </c>
      <c r="E732" s="858">
        <v>0.31875000000000003</v>
      </c>
      <c r="F732" s="549"/>
      <c r="G732" s="549"/>
      <c r="H732" s="549"/>
    </row>
    <row r="733" spans="2:8">
      <c r="B733" s="348">
        <v>330</v>
      </c>
      <c r="C733" s="406">
        <v>2400446</v>
      </c>
      <c r="D733" s="348" t="s">
        <v>45</v>
      </c>
      <c r="E733" s="798">
        <v>0.32361111111111113</v>
      </c>
      <c r="F733" s="549"/>
      <c r="G733" s="549"/>
      <c r="H733" s="549"/>
    </row>
    <row r="734" spans="2:8">
      <c r="B734" s="348">
        <v>321</v>
      </c>
      <c r="C734" s="406">
        <v>2400417</v>
      </c>
      <c r="D734" s="348" t="s">
        <v>46</v>
      </c>
      <c r="E734" s="798">
        <v>0.32777777777777778</v>
      </c>
      <c r="F734" s="549"/>
      <c r="G734" s="549"/>
      <c r="H734" s="549"/>
    </row>
    <row r="735" spans="2:8">
      <c r="B735" s="348">
        <v>298</v>
      </c>
      <c r="C735" s="406">
        <v>2400456</v>
      </c>
      <c r="D735" s="348" t="s">
        <v>47</v>
      </c>
      <c r="E735" s="798">
        <v>0.33680555555555558</v>
      </c>
      <c r="F735" s="549"/>
      <c r="G735" s="549"/>
      <c r="H735" s="549"/>
    </row>
    <row r="736" spans="2:8">
      <c r="B736" s="348">
        <v>282</v>
      </c>
      <c r="C736" s="406">
        <v>2400366</v>
      </c>
      <c r="D736" s="348" t="s">
        <v>48</v>
      </c>
      <c r="E736" s="798">
        <v>0.34375</v>
      </c>
      <c r="F736" s="549"/>
      <c r="G736" s="549"/>
      <c r="H736" s="549"/>
    </row>
    <row r="737" spans="2:8">
      <c r="B737" s="348">
        <v>272</v>
      </c>
      <c r="C737" s="406">
        <v>2400416</v>
      </c>
      <c r="D737" s="348" t="s">
        <v>50</v>
      </c>
      <c r="E737" s="798">
        <v>0.34722222222222227</v>
      </c>
      <c r="F737" s="549"/>
      <c r="G737" s="549"/>
      <c r="H737" s="549"/>
    </row>
    <row r="738" spans="2:8">
      <c r="B738" s="348">
        <v>256</v>
      </c>
      <c r="C738" s="406">
        <v>2400365</v>
      </c>
      <c r="D738" s="348" t="s">
        <v>269</v>
      </c>
      <c r="E738" s="798">
        <v>0.35416666666666669</v>
      </c>
      <c r="F738" s="549"/>
      <c r="G738" s="549"/>
      <c r="H738" s="549"/>
    </row>
    <row r="739" spans="2:8">
      <c r="B739" s="348">
        <v>245</v>
      </c>
      <c r="C739" s="406">
        <v>2400364</v>
      </c>
      <c r="D739" s="348" t="s">
        <v>268</v>
      </c>
      <c r="E739" s="839">
        <v>0.35972222222222222</v>
      </c>
      <c r="F739" s="549"/>
      <c r="G739" s="549"/>
      <c r="H739" s="549"/>
    </row>
    <row r="740" spans="2:8">
      <c r="B740" s="815" t="s">
        <v>43</v>
      </c>
      <c r="C740" s="406"/>
      <c r="D740" s="348" t="s">
        <v>267</v>
      </c>
      <c r="E740" s="806">
        <v>0.36319444444444443</v>
      </c>
      <c r="F740" s="549"/>
      <c r="G740" s="549"/>
      <c r="H740" s="549"/>
    </row>
    <row r="741" spans="2:8">
      <c r="B741" s="388" t="s">
        <v>43</v>
      </c>
      <c r="C741" s="388">
        <v>2400440</v>
      </c>
      <c r="D741" s="388" t="s">
        <v>266</v>
      </c>
      <c r="E741" s="794">
        <v>0.3666666666666667</v>
      </c>
      <c r="F741" s="549"/>
      <c r="G741" s="549"/>
      <c r="H741" s="549"/>
    </row>
    <row r="742" spans="2:8">
      <c r="B742" s="348">
        <v>234</v>
      </c>
      <c r="C742" s="406">
        <v>9991215</v>
      </c>
      <c r="D742" s="348" t="s">
        <v>265</v>
      </c>
      <c r="E742" s="554" t="s">
        <v>43</v>
      </c>
      <c r="F742" s="549"/>
      <c r="G742" s="549"/>
      <c r="H742" s="549"/>
    </row>
    <row r="743" spans="2:8">
      <c r="B743" s="348">
        <v>230</v>
      </c>
      <c r="C743" s="406">
        <v>2400003</v>
      </c>
      <c r="D743" s="348" t="s">
        <v>264</v>
      </c>
      <c r="E743" s="798">
        <v>0.37222222222222223</v>
      </c>
      <c r="F743" s="549"/>
      <c r="G743" s="549"/>
      <c r="H743" s="549"/>
    </row>
    <row r="744" spans="2:8">
      <c r="B744" s="348">
        <v>219</v>
      </c>
      <c r="C744" s="406">
        <v>2400362</v>
      </c>
      <c r="D744" s="348" t="s">
        <v>263</v>
      </c>
      <c r="E744" s="798">
        <v>0.37916666666666665</v>
      </c>
      <c r="F744" s="549"/>
      <c r="G744" s="549"/>
      <c r="H744" s="549"/>
    </row>
    <row r="745" spans="2:8">
      <c r="B745" s="348">
        <v>201</v>
      </c>
      <c r="C745" s="406">
        <v>2400429</v>
      </c>
      <c r="D745" s="348" t="s">
        <v>262</v>
      </c>
      <c r="E745" s="798">
        <v>0.38611111111111113</v>
      </c>
      <c r="F745" s="549"/>
      <c r="G745" s="549"/>
      <c r="H745" s="549"/>
    </row>
    <row r="746" spans="2:8">
      <c r="B746" s="348">
        <v>182</v>
      </c>
      <c r="C746" s="406">
        <v>2400431</v>
      </c>
      <c r="D746" s="348" t="s">
        <v>261</v>
      </c>
      <c r="E746" s="798">
        <v>0.39583333333333331</v>
      </c>
      <c r="F746" s="549"/>
      <c r="G746" s="549"/>
      <c r="H746" s="549"/>
    </row>
    <row r="747" spans="2:8">
      <c r="B747" s="348">
        <v>170</v>
      </c>
      <c r="C747" s="406">
        <v>2400432</v>
      </c>
      <c r="D747" s="348" t="s">
        <v>260</v>
      </c>
      <c r="E747" s="798">
        <v>0.40486111111111112</v>
      </c>
      <c r="F747" s="549"/>
      <c r="G747" s="549"/>
      <c r="H747" s="549"/>
    </row>
    <row r="748" spans="2:8">
      <c r="B748" s="388">
        <v>152</v>
      </c>
      <c r="C748" s="388">
        <v>2400433</v>
      </c>
      <c r="D748" s="388" t="s">
        <v>256</v>
      </c>
      <c r="E748" s="822" t="s">
        <v>414</v>
      </c>
      <c r="F748" s="549"/>
      <c r="G748" s="549"/>
      <c r="H748" s="549"/>
    </row>
    <row r="749" spans="2:8">
      <c r="B749" s="604">
        <v>151</v>
      </c>
      <c r="C749" s="639" t="s">
        <v>254</v>
      </c>
      <c r="D749" s="604" t="s">
        <v>255</v>
      </c>
      <c r="E749" s="821">
        <v>0.4597222222222222</v>
      </c>
      <c r="F749" s="549"/>
      <c r="G749" s="549"/>
      <c r="H749" s="549"/>
    </row>
    <row r="750" spans="2:8">
      <c r="B750" s="943" t="s">
        <v>232</v>
      </c>
      <c r="C750" s="944"/>
      <c r="D750" s="971"/>
      <c r="E750" s="972"/>
      <c r="F750" s="549"/>
      <c r="G750" s="549"/>
      <c r="H750" s="549"/>
    </row>
    <row r="751" spans="2:8">
      <c r="B751" s="890" t="s">
        <v>43</v>
      </c>
      <c r="C751" s="636">
        <v>9991012</v>
      </c>
      <c r="D751" s="636" t="s">
        <v>249</v>
      </c>
      <c r="E751" s="650" t="s">
        <v>381</v>
      </c>
      <c r="F751" s="549"/>
      <c r="G751" s="549"/>
      <c r="H751" s="549"/>
    </row>
    <row r="752" spans="2:8">
      <c r="B752" s="348">
        <v>140</v>
      </c>
      <c r="C752" s="406">
        <v>2058434</v>
      </c>
      <c r="D752" s="348" t="s">
        <v>246</v>
      </c>
      <c r="E752" s="356" t="s">
        <v>383</v>
      </c>
      <c r="F752" s="549"/>
      <c r="G752" s="549"/>
      <c r="H752" s="549"/>
    </row>
    <row r="753" spans="2:8">
      <c r="B753" s="348">
        <v>115</v>
      </c>
      <c r="C753" s="406">
        <v>2058395</v>
      </c>
      <c r="D753" s="348" t="s">
        <v>243</v>
      </c>
      <c r="E753" s="356" t="s">
        <v>385</v>
      </c>
      <c r="F753" s="549"/>
      <c r="G753" s="549"/>
      <c r="H753" s="549"/>
    </row>
    <row r="754" spans="2:8">
      <c r="B754" s="388">
        <v>90</v>
      </c>
      <c r="C754" s="388">
        <v>2058450</v>
      </c>
      <c r="D754" s="388" t="s">
        <v>239</v>
      </c>
      <c r="E754" s="404" t="s">
        <v>388</v>
      </c>
      <c r="F754" s="549"/>
      <c r="G754" s="549"/>
      <c r="H754" s="549"/>
    </row>
    <row r="755" spans="2:8">
      <c r="B755" s="604">
        <v>50</v>
      </c>
      <c r="C755" s="407">
        <v>2058441</v>
      </c>
      <c r="D755" s="604" t="s">
        <v>238</v>
      </c>
      <c r="E755" s="357">
        <v>0.55902777777777779</v>
      </c>
      <c r="F755" s="549"/>
      <c r="G755" s="549"/>
      <c r="H755" s="549"/>
    </row>
    <row r="756" spans="2:8">
      <c r="B756" s="348">
        <v>40</v>
      </c>
      <c r="C756" s="406">
        <v>2058442</v>
      </c>
      <c r="D756" s="348" t="s">
        <v>235</v>
      </c>
      <c r="E756" s="356" t="s">
        <v>390</v>
      </c>
      <c r="F756" s="549"/>
      <c r="G756" s="549"/>
      <c r="H756" s="549"/>
    </row>
    <row r="757" spans="2:8">
      <c r="B757" s="388">
        <v>0</v>
      </c>
      <c r="C757" s="388">
        <v>2058001</v>
      </c>
      <c r="D757" s="388" t="s">
        <v>233</v>
      </c>
      <c r="E757" s="404">
        <v>0.59236111111111112</v>
      </c>
      <c r="F757" s="549"/>
      <c r="G757" s="549"/>
      <c r="H757" s="549"/>
    </row>
    <row r="758" spans="2:8">
      <c r="B758" s="932" t="s">
        <v>125</v>
      </c>
      <c r="C758" s="932"/>
      <c r="D758" s="932"/>
      <c r="E758" s="521">
        <v>29</v>
      </c>
      <c r="F758" s="519"/>
      <c r="G758" s="519"/>
      <c r="H758" s="519"/>
    </row>
    <row r="759" spans="2:8">
      <c r="B759" s="937" t="s">
        <v>126</v>
      </c>
      <c r="C759" s="938"/>
      <c r="D759" s="939"/>
      <c r="E759" s="484">
        <v>0.31736111111111115</v>
      </c>
      <c r="F759" s="549"/>
      <c r="G759" s="549"/>
      <c r="H759" s="549"/>
    </row>
    <row r="760" spans="2:8">
      <c r="B760" s="936" t="s">
        <v>127</v>
      </c>
      <c r="C760" s="936"/>
      <c r="D760" s="936"/>
      <c r="E760" s="368">
        <f>E757-E677+E672</f>
        <v>1.1666666666666667</v>
      </c>
      <c r="F760" s="549"/>
      <c r="G760" s="549"/>
      <c r="H760" s="549"/>
    </row>
    <row r="761" spans="2:8">
      <c r="B761" s="935" t="s">
        <v>128</v>
      </c>
      <c r="C761" s="935"/>
      <c r="D761" s="935"/>
      <c r="E761" s="435">
        <f>B677/((HOUR(E757-E677+E672)+24)*60+MINUTE(E757-E677+E672))*60</f>
        <v>51.214285714285715</v>
      </c>
      <c r="F761" s="549"/>
      <c r="G761" s="549"/>
      <c r="H761" s="549"/>
    </row>
    <row r="762" spans="2:8">
      <c r="B762" s="936" t="s">
        <v>129</v>
      </c>
      <c r="C762" s="936"/>
      <c r="D762" s="936"/>
      <c r="E762" s="483">
        <f>E757-E677-E759+E672</f>
        <v>0.84930555555555554</v>
      </c>
      <c r="F762" s="549"/>
      <c r="G762" s="549"/>
      <c r="H762" s="549"/>
    </row>
    <row r="763" spans="2:8">
      <c r="B763" s="937" t="s">
        <v>130</v>
      </c>
      <c r="C763" s="938"/>
      <c r="D763" s="939"/>
      <c r="E763" s="435">
        <f>B677/(HOUR(E757-E677+E672-E759)*60+MINUTE(E757-E677+E672-E759))*60</f>
        <v>70.351594439901874</v>
      </c>
      <c r="F763" s="549"/>
      <c r="G763" s="549"/>
      <c r="H763" s="549"/>
    </row>
  </sheetData>
  <sheetProtection formatCells="0" formatColumns="0" formatRows="0" insertColumns="0" insertRows="0" insertHyperlinks="0" deleteColumns="0" deleteRows="0" sort="0" autoFilter="0" pivotTables="0"/>
  <mergeCells count="100">
    <mergeCell ref="B391:B393"/>
    <mergeCell ref="C391:C393"/>
    <mergeCell ref="B394:E394"/>
    <mergeCell ref="B402:E402"/>
    <mergeCell ref="B426:E426"/>
    <mergeCell ref="B574:D574"/>
    <mergeCell ref="B515:E515"/>
    <mergeCell ref="B537:E537"/>
    <mergeCell ref="B561:E561"/>
    <mergeCell ref="B569:D569"/>
    <mergeCell ref="B570:D570"/>
    <mergeCell ref="B571:D571"/>
    <mergeCell ref="B572:D572"/>
    <mergeCell ref="B573:D573"/>
    <mergeCell ref="B487:E487"/>
    <mergeCell ref="B476:D476"/>
    <mergeCell ref="B477:D477"/>
    <mergeCell ref="B449:E449"/>
    <mergeCell ref="B474:D474"/>
    <mergeCell ref="B475:D475"/>
    <mergeCell ref="B478:D478"/>
    <mergeCell ref="B479:D479"/>
    <mergeCell ref="B480:D480"/>
    <mergeCell ref="B484:B486"/>
    <mergeCell ref="C484:C486"/>
    <mergeCell ref="B379:D379"/>
    <mergeCell ref="B380:D380"/>
    <mergeCell ref="B381:D381"/>
    <mergeCell ref="B382:D382"/>
    <mergeCell ref="B383:D383"/>
    <mergeCell ref="B296:E296"/>
    <mergeCell ref="B324:E324"/>
    <mergeCell ref="B346:E346"/>
    <mergeCell ref="B370:E370"/>
    <mergeCell ref="B378:D378"/>
    <mergeCell ref="B285:D285"/>
    <mergeCell ref="B286:D286"/>
    <mergeCell ref="B287:D287"/>
    <mergeCell ref="B293:B295"/>
    <mergeCell ref="C293:C295"/>
    <mergeCell ref="B256:E256"/>
    <mergeCell ref="B281:D281"/>
    <mergeCell ref="B282:D282"/>
    <mergeCell ref="B283:D283"/>
    <mergeCell ref="B284:D284"/>
    <mergeCell ref="B198:B200"/>
    <mergeCell ref="C198:C200"/>
    <mergeCell ref="B201:E201"/>
    <mergeCell ref="B209:E209"/>
    <mergeCell ref="B233:E233"/>
    <mergeCell ref="B4:B6"/>
    <mergeCell ref="B87:D87"/>
    <mergeCell ref="B88:D88"/>
    <mergeCell ref="B92:D92"/>
    <mergeCell ref="B93:D93"/>
    <mergeCell ref="B7:E7"/>
    <mergeCell ref="B15:E15"/>
    <mergeCell ref="B39:E39"/>
    <mergeCell ref="B62:E62"/>
    <mergeCell ref="B89:D89"/>
    <mergeCell ref="B90:D90"/>
    <mergeCell ref="B91:D91"/>
    <mergeCell ref="C4:C6"/>
    <mergeCell ref="B189:D189"/>
    <mergeCell ref="B99:B101"/>
    <mergeCell ref="B102:E102"/>
    <mergeCell ref="B130:E130"/>
    <mergeCell ref="B152:E152"/>
    <mergeCell ref="B176:E176"/>
    <mergeCell ref="B184:D184"/>
    <mergeCell ref="B185:D185"/>
    <mergeCell ref="B186:D186"/>
    <mergeCell ref="B187:D187"/>
    <mergeCell ref="B188:D188"/>
    <mergeCell ref="C99:C101"/>
    <mergeCell ref="B580:B582"/>
    <mergeCell ref="C580:C582"/>
    <mergeCell ref="B583:E583"/>
    <mergeCell ref="B591:E591"/>
    <mergeCell ref="B615:E615"/>
    <mergeCell ref="B638:E638"/>
    <mergeCell ref="B663:D663"/>
    <mergeCell ref="B664:D664"/>
    <mergeCell ref="B665:D665"/>
    <mergeCell ref="B666:D666"/>
    <mergeCell ref="B667:D667"/>
    <mergeCell ref="B668:D668"/>
    <mergeCell ref="B669:D669"/>
    <mergeCell ref="B673:B675"/>
    <mergeCell ref="C673:C675"/>
    <mergeCell ref="B676:E676"/>
    <mergeCell ref="B704:E704"/>
    <mergeCell ref="B726:E726"/>
    <mergeCell ref="B750:E750"/>
    <mergeCell ref="B758:D758"/>
    <mergeCell ref="B759:D759"/>
    <mergeCell ref="B760:D760"/>
    <mergeCell ref="B761:D761"/>
    <mergeCell ref="B762:D762"/>
    <mergeCell ref="B763:D763"/>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dimension ref="B1:AK31"/>
  <sheetViews>
    <sheetView workbookViewId="0">
      <selection activeCell="S12" sqref="S12"/>
    </sheetView>
  </sheetViews>
  <sheetFormatPr defaultRowHeight="15"/>
  <cols>
    <col min="5" max="5" width="34.140625" bestFit="1" customWidth="1"/>
    <col min="7" max="7" width="16.42578125" bestFit="1" customWidth="1"/>
    <col min="8" max="8" width="23.85546875" bestFit="1" customWidth="1"/>
  </cols>
  <sheetData>
    <row r="1" spans="2:37" s="549" customFormat="1"/>
    <row r="3" spans="2:37" ht="23.25">
      <c r="B3" s="549"/>
      <c r="C3" s="339" t="s">
        <v>1013</v>
      </c>
      <c r="D3" s="339"/>
      <c r="E3" s="339"/>
      <c r="F3" s="40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c r="AG3" s="549"/>
      <c r="AH3" s="549"/>
      <c r="AI3" s="549"/>
      <c r="AJ3" s="549"/>
      <c r="AK3" s="549"/>
    </row>
    <row r="5" spans="2:37">
      <c r="B5" s="442" t="s">
        <v>1014</v>
      </c>
      <c r="C5" s="442"/>
      <c r="D5" s="442"/>
      <c r="E5" s="442"/>
      <c r="F5" s="419"/>
      <c r="G5" s="419"/>
      <c r="H5" s="419"/>
      <c r="I5" s="419"/>
      <c r="J5" s="419"/>
      <c r="K5" s="419"/>
      <c r="L5" s="419"/>
      <c r="M5" s="549"/>
      <c r="N5" s="549"/>
      <c r="O5" s="549"/>
      <c r="P5" s="549"/>
      <c r="Q5" s="549"/>
      <c r="R5" s="549"/>
      <c r="S5" s="549"/>
      <c r="T5" s="549"/>
      <c r="U5" s="549"/>
      <c r="V5" s="549"/>
      <c r="W5" s="549"/>
      <c r="X5" s="549"/>
      <c r="Y5" s="549"/>
      <c r="Z5" s="549"/>
      <c r="AA5" s="549"/>
      <c r="AB5" s="549"/>
      <c r="AC5" s="549"/>
      <c r="AD5" s="549"/>
      <c r="AE5" s="549"/>
      <c r="AF5" s="549"/>
      <c r="AG5" s="549"/>
      <c r="AH5" s="549"/>
      <c r="AI5" s="549"/>
      <c r="AJ5" s="549"/>
      <c r="AK5" s="549"/>
    </row>
    <row r="6" spans="2:37" ht="15.75">
      <c r="B6" s="422" t="s">
        <v>1015</v>
      </c>
      <c r="C6" s="442"/>
      <c r="D6" s="442"/>
      <c r="E6" s="442"/>
      <c r="F6" s="419"/>
      <c r="G6" s="419"/>
      <c r="H6" s="419"/>
      <c r="I6" s="419"/>
      <c r="J6" s="419"/>
      <c r="K6" s="419"/>
      <c r="L6" s="419"/>
      <c r="M6" s="549"/>
      <c r="N6" s="549"/>
      <c r="O6" s="549"/>
      <c r="P6" s="549"/>
      <c r="Q6" s="549"/>
      <c r="R6" s="549"/>
      <c r="S6" s="549"/>
      <c r="T6" s="549"/>
      <c r="U6" s="549"/>
      <c r="V6" s="549"/>
      <c r="W6" s="549"/>
      <c r="X6" s="549"/>
      <c r="Y6" s="549"/>
      <c r="Z6" s="549"/>
      <c r="AA6" s="549"/>
      <c r="AB6" s="549"/>
      <c r="AC6" s="549"/>
      <c r="AD6" s="549"/>
      <c r="AE6" s="549"/>
      <c r="AF6" s="549"/>
      <c r="AG6" s="549"/>
      <c r="AH6" s="549"/>
      <c r="AI6" s="549"/>
      <c r="AJ6" s="549"/>
      <c r="AK6" s="549"/>
    </row>
    <row r="7" spans="2:37" ht="15.75">
      <c r="B7" s="315" t="s">
        <v>1016</v>
      </c>
      <c r="C7" s="442"/>
      <c r="D7" s="442"/>
      <c r="E7" s="442"/>
      <c r="F7" s="419"/>
      <c r="G7" s="419"/>
      <c r="H7" s="419"/>
      <c r="I7" s="419"/>
      <c r="J7" s="419"/>
      <c r="K7" s="419"/>
      <c r="L7" s="419"/>
      <c r="M7" s="549"/>
      <c r="N7" s="549"/>
      <c r="O7" s="549"/>
      <c r="P7" s="549"/>
      <c r="Q7" s="549"/>
      <c r="R7" s="549"/>
      <c r="S7" s="549"/>
      <c r="T7" s="549"/>
      <c r="U7" s="549"/>
      <c r="V7" s="549"/>
      <c r="W7" s="549"/>
      <c r="X7" s="549"/>
      <c r="Y7" s="549"/>
      <c r="Z7" s="549"/>
      <c r="AA7" s="549"/>
      <c r="AB7" s="549"/>
      <c r="AC7" s="549"/>
      <c r="AD7" s="549"/>
      <c r="AE7" s="549"/>
      <c r="AF7" s="549"/>
      <c r="AG7" s="549"/>
      <c r="AH7" s="549"/>
      <c r="AI7" s="549"/>
      <c r="AJ7" s="549"/>
      <c r="AK7" s="549"/>
    </row>
    <row r="8" spans="2:37">
      <c r="B8" s="420" t="s">
        <v>1017</v>
      </c>
      <c r="C8" s="442"/>
      <c r="D8" s="442"/>
      <c r="E8" s="442"/>
      <c r="F8" s="442"/>
      <c r="G8" s="442"/>
      <c r="H8" s="442"/>
      <c r="I8" s="442"/>
      <c r="J8" s="419"/>
      <c r="K8" s="419"/>
      <c r="L8" s="419"/>
      <c r="M8" s="549"/>
      <c r="N8" s="549"/>
      <c r="O8" s="549"/>
      <c r="P8" s="549"/>
      <c r="Q8" s="549"/>
      <c r="R8" s="549"/>
      <c r="S8" s="549"/>
      <c r="T8" s="549"/>
      <c r="U8" s="549"/>
      <c r="V8" s="549"/>
      <c r="W8" s="549"/>
      <c r="X8" s="549"/>
      <c r="Y8" s="549"/>
      <c r="Z8" s="549"/>
      <c r="AA8" s="549"/>
      <c r="AB8" s="549"/>
      <c r="AC8" s="549"/>
      <c r="AD8" s="549"/>
      <c r="AE8" s="549"/>
      <c r="AF8" s="549"/>
      <c r="AG8" s="549"/>
      <c r="AH8" s="549"/>
      <c r="AI8" s="549"/>
      <c r="AJ8" s="549"/>
      <c r="AK8" s="549"/>
    </row>
    <row r="9" spans="2:37">
      <c r="B9" s="320" t="s">
        <v>1018</v>
      </c>
      <c r="C9" s="320"/>
      <c r="D9" s="320"/>
      <c r="E9" s="320"/>
      <c r="F9" s="320"/>
      <c r="G9" s="320"/>
      <c r="H9" s="320"/>
      <c r="I9" s="320"/>
      <c r="J9" s="320"/>
      <c r="K9" s="320"/>
      <c r="L9" s="419"/>
      <c r="M9" s="549"/>
      <c r="N9" s="549"/>
      <c r="O9" s="549"/>
      <c r="P9" s="549"/>
      <c r="Q9" s="549"/>
      <c r="R9" s="549"/>
      <c r="S9" s="549"/>
      <c r="T9" s="549"/>
      <c r="U9" s="549"/>
      <c r="V9" s="549"/>
      <c r="W9" s="549"/>
      <c r="X9" s="549"/>
      <c r="Y9" s="549"/>
      <c r="Z9" s="549"/>
      <c r="AA9" s="549"/>
      <c r="AB9" s="549"/>
      <c r="AC9" s="549"/>
      <c r="AD9" s="549"/>
      <c r="AE9" s="549"/>
      <c r="AF9" s="549"/>
      <c r="AG9" s="549"/>
      <c r="AH9" s="549"/>
      <c r="AI9" s="549"/>
      <c r="AJ9" s="549"/>
      <c r="AK9" s="549"/>
    </row>
    <row r="10" spans="2:37">
      <c r="B10" s="394"/>
      <c r="C10" s="394"/>
      <c r="D10" s="394"/>
      <c r="E10" s="394"/>
      <c r="F10" s="549"/>
      <c r="G10" s="549"/>
      <c r="H10" s="549"/>
      <c r="I10" s="549"/>
      <c r="J10" s="549"/>
      <c r="K10" s="549"/>
      <c r="L10" s="549"/>
      <c r="M10" s="549"/>
      <c r="N10" s="549"/>
      <c r="O10" s="549"/>
      <c r="P10" s="549"/>
      <c r="Q10" s="549"/>
      <c r="R10" s="549"/>
      <c r="S10" s="549"/>
      <c r="T10" s="549"/>
      <c r="U10" s="549"/>
      <c r="V10" s="549"/>
      <c r="W10" s="549"/>
      <c r="X10" s="549"/>
      <c r="Y10" s="549"/>
      <c r="Z10" s="549"/>
      <c r="AA10" s="549"/>
      <c r="AB10" s="549"/>
      <c r="AC10" s="549"/>
      <c r="AD10" s="549"/>
      <c r="AE10" s="549"/>
      <c r="AF10" s="549"/>
      <c r="AG10" s="549"/>
      <c r="AH10" s="549"/>
      <c r="AI10" s="549"/>
      <c r="AJ10" s="549"/>
      <c r="AK10" s="549"/>
    </row>
    <row r="11" spans="2:37">
      <c r="B11" s="953" t="s">
        <v>419</v>
      </c>
      <c r="C11" s="953"/>
      <c r="D11" s="953"/>
      <c r="E11" s="954" t="s">
        <v>420</v>
      </c>
      <c r="F11" s="953" t="s">
        <v>421</v>
      </c>
      <c r="G11" s="953"/>
      <c r="H11" s="953" t="s">
        <v>422</v>
      </c>
      <c r="I11" s="549"/>
      <c r="J11" s="549"/>
      <c r="K11" s="549"/>
      <c r="L11" s="549"/>
      <c r="M11" s="549"/>
      <c r="N11" s="549"/>
      <c r="O11" s="549"/>
      <c r="P11" s="549"/>
      <c r="Q11" s="549"/>
      <c r="R11" s="549"/>
      <c r="S11" s="549"/>
      <c r="T11" s="549"/>
      <c r="U11" s="549"/>
      <c r="V11" s="549"/>
      <c r="W11" s="549"/>
      <c r="X11" s="549"/>
      <c r="Y11" s="549"/>
      <c r="Z11" s="549"/>
      <c r="AA11" s="549"/>
      <c r="AB11" s="549"/>
      <c r="AC11" s="549"/>
      <c r="AD11" s="549"/>
      <c r="AE11" s="549"/>
      <c r="AF11" s="549"/>
      <c r="AG11" s="549"/>
      <c r="AH11" s="549"/>
      <c r="AI11" s="549"/>
      <c r="AJ11" s="549"/>
      <c r="AK11" s="549"/>
    </row>
    <row r="12" spans="2:37">
      <c r="B12" s="652" t="s">
        <v>423</v>
      </c>
      <c r="C12" s="652" t="s">
        <v>424</v>
      </c>
      <c r="D12" s="652" t="s">
        <v>39</v>
      </c>
      <c r="E12" s="955"/>
      <c r="F12" s="953"/>
      <c r="G12" s="953"/>
      <c r="H12" s="953"/>
      <c r="I12" s="549"/>
      <c r="J12" s="549"/>
      <c r="K12" s="549"/>
      <c r="L12" s="549"/>
      <c r="M12" s="549"/>
      <c r="N12" s="549"/>
      <c r="O12" s="549"/>
      <c r="P12" s="549"/>
      <c r="Q12" s="549"/>
      <c r="R12" s="549"/>
      <c r="S12" s="549"/>
      <c r="T12" s="549"/>
      <c r="U12" s="549"/>
      <c r="V12" s="549"/>
      <c r="W12" s="549"/>
      <c r="X12" s="549"/>
      <c r="Y12" s="549"/>
      <c r="Z12" s="549"/>
      <c r="AA12" s="549"/>
      <c r="AB12" s="549"/>
      <c r="AC12" s="549"/>
      <c r="AD12" s="549"/>
      <c r="AE12" s="549"/>
      <c r="AF12" s="549"/>
      <c r="AG12" s="549"/>
      <c r="AH12" s="549"/>
      <c r="AI12" s="549"/>
      <c r="AJ12" s="549"/>
      <c r="AK12" s="549"/>
    </row>
    <row r="13" spans="2:37">
      <c r="B13" s="893">
        <v>1</v>
      </c>
      <c r="C13" s="894" t="s">
        <v>35</v>
      </c>
      <c r="D13" s="893">
        <v>2</v>
      </c>
      <c r="E13" s="957" t="s">
        <v>1019</v>
      </c>
      <c r="F13" s="687" t="s">
        <v>429</v>
      </c>
      <c r="G13" s="417"/>
      <c r="H13" s="385" t="s">
        <v>428</v>
      </c>
      <c r="I13" s="549"/>
      <c r="J13" s="549"/>
      <c r="K13" s="549"/>
      <c r="L13" s="549"/>
      <c r="M13" s="549"/>
      <c r="N13" s="549"/>
      <c r="O13" s="549"/>
      <c r="P13" s="549"/>
      <c r="Q13" s="549"/>
      <c r="R13" s="549"/>
      <c r="S13" s="549"/>
      <c r="T13" s="549"/>
      <c r="U13" s="549"/>
      <c r="V13" s="549"/>
      <c r="W13" s="549"/>
      <c r="X13" s="549"/>
      <c r="Y13" s="549"/>
      <c r="Z13" s="549"/>
      <c r="AA13" s="549"/>
      <c r="AB13" s="549"/>
      <c r="AC13" s="549"/>
      <c r="AD13" s="549"/>
      <c r="AE13" s="549"/>
      <c r="AF13" s="549"/>
      <c r="AG13" s="549"/>
      <c r="AH13" s="549"/>
      <c r="AI13" s="549"/>
      <c r="AJ13" s="549"/>
      <c r="AK13" s="549"/>
    </row>
    <row r="14" spans="2:37">
      <c r="B14" s="893">
        <v>2</v>
      </c>
      <c r="C14" s="894" t="s">
        <v>35</v>
      </c>
      <c r="D14" s="893">
        <v>2</v>
      </c>
      <c r="E14" s="957"/>
      <c r="F14" s="687" t="s">
        <v>429</v>
      </c>
      <c r="G14" s="417"/>
      <c r="H14" s="385" t="s">
        <v>428</v>
      </c>
      <c r="I14" s="549"/>
      <c r="J14" s="549"/>
      <c r="K14" s="549"/>
      <c r="L14" s="549"/>
      <c r="M14" s="549"/>
      <c r="N14" s="549"/>
      <c r="O14" s="549"/>
      <c r="P14" s="549"/>
      <c r="Q14" s="549"/>
      <c r="R14" s="549"/>
      <c r="S14" s="549"/>
      <c r="T14" s="549"/>
      <c r="U14" s="549"/>
      <c r="V14" s="549"/>
      <c r="W14" s="549"/>
      <c r="X14" s="549"/>
      <c r="Y14" s="549"/>
      <c r="Z14" s="549"/>
      <c r="AA14" s="549"/>
      <c r="AB14" s="549"/>
      <c r="AC14" s="549"/>
      <c r="AD14" s="549"/>
      <c r="AE14" s="549"/>
      <c r="AF14" s="549"/>
      <c r="AG14" s="549"/>
      <c r="AH14" s="549"/>
      <c r="AI14" s="549"/>
      <c r="AJ14" s="549"/>
      <c r="AK14" s="549"/>
    </row>
    <row r="15" spans="2:37">
      <c r="B15" s="893">
        <v>3</v>
      </c>
      <c r="C15" s="894" t="s">
        <v>35</v>
      </c>
      <c r="D15" s="893">
        <v>2</v>
      </c>
      <c r="E15" s="957"/>
      <c r="F15" s="687" t="s">
        <v>429</v>
      </c>
      <c r="G15" s="417"/>
      <c r="H15" s="385" t="s">
        <v>428</v>
      </c>
      <c r="I15" s="549"/>
      <c r="J15" s="549"/>
      <c r="K15" s="549"/>
      <c r="L15" s="549"/>
      <c r="M15" s="549"/>
      <c r="N15" s="549"/>
      <c r="O15" s="549"/>
      <c r="P15" s="549"/>
      <c r="Q15" s="549"/>
      <c r="R15" s="549"/>
      <c r="S15" s="549"/>
      <c r="T15" s="549"/>
      <c r="U15" s="549"/>
      <c r="V15" s="549"/>
      <c r="W15" s="549"/>
      <c r="X15" s="549"/>
      <c r="Y15" s="549"/>
      <c r="Z15" s="549"/>
      <c r="AA15" s="549"/>
      <c r="AB15" s="549"/>
      <c r="AC15" s="549"/>
      <c r="AD15" s="549"/>
      <c r="AE15" s="549"/>
      <c r="AF15" s="549"/>
      <c r="AG15" s="549"/>
      <c r="AH15" s="549"/>
      <c r="AI15" s="549"/>
      <c r="AJ15" s="549"/>
      <c r="AK15" s="549"/>
    </row>
    <row r="16" spans="2:37">
      <c r="B16" s="893">
        <v>4</v>
      </c>
      <c r="C16" s="894" t="s">
        <v>35</v>
      </c>
      <c r="D16" s="893">
        <v>2</v>
      </c>
      <c r="E16" s="957"/>
      <c r="F16" s="687" t="s">
        <v>429</v>
      </c>
      <c r="G16" s="417"/>
      <c r="H16" s="686"/>
      <c r="I16" s="549"/>
      <c r="J16" s="549"/>
      <c r="K16" s="549"/>
      <c r="L16" s="549"/>
      <c r="M16" s="549"/>
      <c r="N16" s="549"/>
      <c r="O16" s="549"/>
      <c r="P16" s="549"/>
      <c r="Q16" s="549"/>
      <c r="R16" s="549"/>
      <c r="S16" s="549"/>
      <c r="T16" s="549"/>
      <c r="U16" s="549"/>
      <c r="V16" s="549"/>
      <c r="W16" s="549"/>
      <c r="X16" s="549"/>
      <c r="Y16" s="549"/>
      <c r="Z16" s="549"/>
      <c r="AA16" s="549"/>
      <c r="AB16" s="549"/>
      <c r="AC16" s="549"/>
      <c r="AD16" s="549"/>
      <c r="AE16" s="549"/>
      <c r="AF16" s="549"/>
      <c r="AG16" s="549"/>
      <c r="AH16" s="549"/>
      <c r="AI16" s="549"/>
      <c r="AJ16" s="549"/>
      <c r="AK16" s="549"/>
    </row>
    <row r="17" spans="2:8">
      <c r="B17" s="893">
        <v>5</v>
      </c>
      <c r="C17" s="894" t="s">
        <v>35</v>
      </c>
      <c r="D17" s="893">
        <v>2</v>
      </c>
      <c r="E17" s="957"/>
      <c r="F17" s="687" t="s">
        <v>429</v>
      </c>
      <c r="G17" s="417"/>
      <c r="H17" s="686"/>
    </row>
    <row r="18" spans="2:8">
      <c r="B18" s="968">
        <v>6</v>
      </c>
      <c r="C18" s="969" t="s">
        <v>430</v>
      </c>
      <c r="D18" s="968">
        <v>2</v>
      </c>
      <c r="E18" s="957"/>
      <c r="F18" s="970" t="s">
        <v>431</v>
      </c>
      <c r="G18" s="417" t="s">
        <v>432</v>
      </c>
      <c r="H18" s="686"/>
    </row>
    <row r="19" spans="2:8">
      <c r="B19" s="968"/>
      <c r="C19" s="969"/>
      <c r="D19" s="968"/>
      <c r="E19" s="957"/>
      <c r="F19" s="970"/>
      <c r="G19" s="417" t="s">
        <v>433</v>
      </c>
      <c r="H19" s="686"/>
    </row>
    <row r="20" spans="2:8" ht="45">
      <c r="B20" s="968"/>
      <c r="C20" s="969"/>
      <c r="D20" s="968"/>
      <c r="E20" s="957"/>
      <c r="F20" s="970"/>
      <c r="G20" s="415" t="s">
        <v>434</v>
      </c>
      <c r="H20" s="384"/>
    </row>
    <row r="21" spans="2:8">
      <c r="B21" s="968"/>
      <c r="C21" s="969"/>
      <c r="D21" s="968"/>
      <c r="E21" s="957"/>
      <c r="F21" s="970"/>
      <c r="G21" s="418" t="s">
        <v>435</v>
      </c>
      <c r="H21" s="384"/>
    </row>
    <row r="22" spans="2:8">
      <c r="B22" s="968"/>
      <c r="C22" s="969"/>
      <c r="D22" s="968"/>
      <c r="E22" s="957"/>
      <c r="F22" s="970"/>
      <c r="G22" s="640" t="s">
        <v>1020</v>
      </c>
      <c r="H22" s="384"/>
    </row>
    <row r="23" spans="2:8">
      <c r="B23" s="898">
        <v>41</v>
      </c>
      <c r="C23" s="899" t="s">
        <v>437</v>
      </c>
      <c r="D23" s="385" t="s">
        <v>438</v>
      </c>
      <c r="E23" s="957"/>
      <c r="F23" s="385" t="s">
        <v>438</v>
      </c>
      <c r="G23" s="384"/>
      <c r="H23" s="384"/>
    </row>
    <row r="24" spans="2:8">
      <c r="B24" s="898">
        <v>7</v>
      </c>
      <c r="C24" s="899" t="s">
        <v>35</v>
      </c>
      <c r="D24" s="898">
        <v>2</v>
      </c>
      <c r="E24" s="957"/>
      <c r="F24" s="385">
        <v>36</v>
      </c>
      <c r="G24" s="385"/>
      <c r="H24" s="385"/>
    </row>
    <row r="25" spans="2:8">
      <c r="B25" s="898">
        <v>8</v>
      </c>
      <c r="C25" s="899" t="s">
        <v>439</v>
      </c>
      <c r="D25" s="898">
        <v>2</v>
      </c>
      <c r="E25" s="957"/>
      <c r="F25" s="385">
        <v>54</v>
      </c>
      <c r="G25" s="385"/>
      <c r="H25" s="385"/>
    </row>
    <row r="26" spans="2:8">
      <c r="B26" s="898">
        <v>9</v>
      </c>
      <c r="C26" s="899" t="s">
        <v>439</v>
      </c>
      <c r="D26" s="898">
        <v>2</v>
      </c>
      <c r="E26" s="957"/>
      <c r="F26" s="385">
        <v>54</v>
      </c>
      <c r="G26" s="385"/>
      <c r="H26" s="385"/>
    </row>
    <row r="27" spans="2:8">
      <c r="B27" s="898">
        <v>10</v>
      </c>
      <c r="C27" s="899" t="s">
        <v>439</v>
      </c>
      <c r="D27" s="898">
        <v>2</v>
      </c>
      <c r="E27" s="957"/>
      <c r="F27" s="385">
        <v>54</v>
      </c>
      <c r="G27" s="385"/>
      <c r="H27" s="385"/>
    </row>
    <row r="28" spans="2:8">
      <c r="B28" s="898">
        <v>11</v>
      </c>
      <c r="C28" s="899" t="s">
        <v>439</v>
      </c>
      <c r="D28" s="898">
        <v>2</v>
      </c>
      <c r="E28" s="957"/>
      <c r="F28" s="385">
        <v>54</v>
      </c>
      <c r="G28" s="385"/>
      <c r="H28" s="385" t="s">
        <v>428</v>
      </c>
    </row>
    <row r="29" spans="2:8">
      <c r="B29" s="898">
        <v>12</v>
      </c>
      <c r="C29" s="899" t="s">
        <v>439</v>
      </c>
      <c r="D29" s="898">
        <v>2</v>
      </c>
      <c r="E29" s="957"/>
      <c r="F29" s="385">
        <v>54</v>
      </c>
      <c r="G29" s="385"/>
      <c r="H29" s="385" t="s">
        <v>428</v>
      </c>
    </row>
    <row r="30" spans="2:8">
      <c r="B30" s="898">
        <v>13</v>
      </c>
      <c r="C30" s="899" t="s">
        <v>439</v>
      </c>
      <c r="D30" s="898">
        <v>2</v>
      </c>
      <c r="E30" s="957"/>
      <c r="F30" s="385">
        <v>54</v>
      </c>
      <c r="G30" s="385"/>
      <c r="H30" s="385" t="s">
        <v>428</v>
      </c>
    </row>
    <row r="31" spans="2:8">
      <c r="B31" s="898">
        <v>14</v>
      </c>
      <c r="C31" s="899" t="s">
        <v>439</v>
      </c>
      <c r="D31" s="898">
        <v>2</v>
      </c>
      <c r="E31" s="958"/>
      <c r="F31" s="421">
        <v>54</v>
      </c>
      <c r="G31" s="328"/>
      <c r="H31" s="385" t="s">
        <v>428</v>
      </c>
    </row>
  </sheetData>
  <mergeCells count="9">
    <mergeCell ref="B11:D11"/>
    <mergeCell ref="E11:E12"/>
    <mergeCell ref="F11:G12"/>
    <mergeCell ref="H11:H12"/>
    <mergeCell ref="E13:E31"/>
    <mergeCell ref="B18:B22"/>
    <mergeCell ref="C18:C22"/>
    <mergeCell ref="D18:D22"/>
    <mergeCell ref="F18:F22"/>
  </mergeCells>
  <pageMargins left="0.7" right="0.7" top="0.75" bottom="0.75" header="0.3" footer="0.3"/>
  <pageSetup paperSize="9"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B1:R317"/>
  <sheetViews>
    <sheetView topLeftCell="A55" workbookViewId="0">
      <selection activeCell="A81" sqref="A81"/>
    </sheetView>
  </sheetViews>
  <sheetFormatPr defaultRowHeight="15"/>
  <cols>
    <col min="2" max="3" width="11" customWidth="1"/>
    <col min="4" max="4" width="23.140625" customWidth="1"/>
    <col min="5" max="5" width="20.140625" customWidth="1"/>
    <col min="6" max="6" width="14.5703125" customWidth="1"/>
    <col min="7" max="7" width="31.42578125" customWidth="1"/>
    <col min="8" max="8" width="25" customWidth="1"/>
    <col min="9" max="9" width="11" customWidth="1"/>
    <col min="10" max="10" width="18.7109375" customWidth="1"/>
    <col min="11" max="11" width="18.85546875" customWidth="1"/>
  </cols>
  <sheetData>
    <row r="1" spans="2:17" s="549" customFormat="1"/>
    <row r="2" spans="2:17" ht="23.25">
      <c r="B2" s="550" t="s">
        <v>1021</v>
      </c>
      <c r="C2" s="339"/>
      <c r="D2" s="339"/>
      <c r="E2" s="549"/>
      <c r="F2" s="549"/>
      <c r="G2" s="712"/>
      <c r="H2" s="712"/>
      <c r="I2" s="549"/>
      <c r="J2" s="549"/>
      <c r="K2" s="549"/>
      <c r="L2" s="549"/>
      <c r="M2" s="549"/>
      <c r="N2" s="549"/>
      <c r="O2" s="549"/>
      <c r="P2" s="549"/>
      <c r="Q2" s="549"/>
    </row>
    <row r="3" spans="2:17" s="549" customFormat="1" ht="23.25">
      <c r="B3" s="1002" t="s">
        <v>1022</v>
      </c>
      <c r="C3" s="1002"/>
      <c r="D3" s="1002"/>
      <c r="E3" s="1002"/>
      <c r="G3" s="712"/>
      <c r="H3" s="712"/>
    </row>
    <row r="4" spans="2:17">
      <c r="B4" s="1006">
        <v>1</v>
      </c>
      <c r="C4" s="1006"/>
      <c r="D4" s="1006"/>
      <c r="E4" s="1006"/>
      <c r="F4" s="549"/>
      <c r="G4" s="549"/>
      <c r="H4" s="549"/>
      <c r="I4" s="549"/>
      <c r="J4" s="549"/>
      <c r="K4" s="549"/>
      <c r="L4" s="549"/>
      <c r="M4" s="549"/>
      <c r="N4" s="549"/>
      <c r="O4" s="549"/>
      <c r="P4" s="549"/>
      <c r="Q4" s="549"/>
    </row>
    <row r="5" spans="2:17" ht="15" customHeight="1">
      <c r="B5" s="912" t="s">
        <v>22</v>
      </c>
      <c r="C5" s="914" t="s">
        <v>226</v>
      </c>
      <c r="D5" s="472" t="s">
        <v>25</v>
      </c>
      <c r="E5" s="396" t="s">
        <v>1023</v>
      </c>
      <c r="F5" s="419"/>
      <c r="G5" s="419"/>
      <c r="H5" s="549"/>
      <c r="I5" s="549"/>
      <c r="J5" s="549"/>
      <c r="K5" s="549"/>
      <c r="L5" s="549"/>
      <c r="M5" s="549"/>
      <c r="N5" s="549"/>
      <c r="O5" s="549"/>
      <c r="P5" s="549"/>
      <c r="Q5" s="549"/>
    </row>
    <row r="6" spans="2:17">
      <c r="B6" s="912"/>
      <c r="C6" s="915"/>
      <c r="D6" s="473" t="s">
        <v>34</v>
      </c>
      <c r="E6" s="454" t="s">
        <v>230</v>
      </c>
      <c r="F6" s="419"/>
      <c r="G6" s="419"/>
      <c r="H6" s="549"/>
      <c r="I6" s="549"/>
      <c r="J6" s="549"/>
      <c r="K6" s="549"/>
      <c r="L6" s="549"/>
      <c r="M6" s="549"/>
      <c r="N6" s="549"/>
      <c r="O6" s="549"/>
      <c r="P6" s="549"/>
      <c r="Q6" s="549"/>
    </row>
    <row r="7" spans="2:17">
      <c r="B7" s="949"/>
      <c r="C7" s="916"/>
      <c r="D7" s="474" t="s">
        <v>197</v>
      </c>
      <c r="E7" s="471" t="s">
        <v>1024</v>
      </c>
      <c r="F7" s="419"/>
      <c r="G7" s="419"/>
      <c r="H7" s="549"/>
      <c r="I7" s="549"/>
      <c r="J7" s="549"/>
      <c r="K7" s="549"/>
      <c r="L7" s="549"/>
      <c r="M7" s="549"/>
      <c r="N7" s="817"/>
      <c r="O7" s="549"/>
      <c r="P7" s="549"/>
      <c r="Q7" s="549"/>
    </row>
    <row r="8" spans="2:17">
      <c r="B8" s="940" t="s">
        <v>1025</v>
      </c>
      <c r="C8" s="941"/>
      <c r="D8" s="973"/>
      <c r="E8" s="974"/>
      <c r="F8" s="549"/>
      <c r="G8" s="549"/>
      <c r="H8" s="549"/>
      <c r="I8" s="549"/>
      <c r="J8" s="549"/>
      <c r="K8" s="549"/>
      <c r="L8" s="549"/>
      <c r="M8" s="549"/>
      <c r="N8" s="549"/>
      <c r="O8" s="549"/>
      <c r="P8" s="549"/>
      <c r="Q8" s="549"/>
    </row>
    <row r="9" spans="2:17">
      <c r="B9" s="386">
        <v>0</v>
      </c>
      <c r="C9" s="386">
        <v>2200001</v>
      </c>
      <c r="D9" s="386" t="s">
        <v>1026</v>
      </c>
      <c r="E9" s="628">
        <v>0.54861111111111105</v>
      </c>
      <c r="F9" s="549"/>
      <c r="G9" s="549"/>
      <c r="H9" s="549"/>
      <c r="I9" s="549"/>
      <c r="J9" s="549"/>
      <c r="K9" s="549"/>
      <c r="L9" s="549"/>
      <c r="M9" s="549"/>
      <c r="N9" s="371"/>
      <c r="O9" s="549"/>
      <c r="P9" s="549"/>
      <c r="Q9" s="549"/>
    </row>
    <row r="10" spans="2:17">
      <c r="B10" s="487">
        <v>156</v>
      </c>
      <c r="C10" s="341">
        <v>2200110</v>
      </c>
      <c r="D10" s="487" t="s">
        <v>1027</v>
      </c>
      <c r="E10" s="666" t="s">
        <v>1028</v>
      </c>
      <c r="F10" s="549"/>
      <c r="G10" s="549"/>
      <c r="H10" s="549"/>
      <c r="I10" s="549"/>
      <c r="J10" s="549"/>
      <c r="K10" s="549"/>
      <c r="L10" s="549"/>
      <c r="M10" s="549"/>
      <c r="N10" s="549"/>
      <c r="O10" s="549"/>
      <c r="P10" s="549"/>
      <c r="Q10" s="364"/>
    </row>
    <row r="11" spans="2:17">
      <c r="B11" s="815" t="s">
        <v>43</v>
      </c>
      <c r="C11" s="341">
        <v>2200262</v>
      </c>
      <c r="D11" s="487" t="s">
        <v>1029</v>
      </c>
      <c r="E11" s="815" t="s">
        <v>43</v>
      </c>
      <c r="F11" s="549"/>
      <c r="G11" s="549"/>
      <c r="H11" s="549"/>
      <c r="I11" s="549"/>
      <c r="J11" s="549"/>
      <c r="K11" s="549"/>
      <c r="L11" s="549"/>
      <c r="M11" s="549"/>
      <c r="N11" s="549"/>
      <c r="O11" s="549"/>
      <c r="P11" s="549"/>
      <c r="Q11" s="364"/>
    </row>
    <row r="12" spans="2:17">
      <c r="B12" s="487">
        <v>238</v>
      </c>
      <c r="C12" s="342" t="s">
        <v>1030</v>
      </c>
      <c r="D12" s="487" t="s">
        <v>255</v>
      </c>
      <c r="E12" s="358">
        <v>0.74861111111111101</v>
      </c>
      <c r="F12" s="549"/>
      <c r="G12" s="549"/>
      <c r="H12" s="549"/>
      <c r="I12" s="549"/>
      <c r="J12" s="549"/>
      <c r="K12" s="549"/>
      <c r="L12" s="549"/>
      <c r="M12" s="549"/>
      <c r="N12" s="549"/>
      <c r="O12" s="549"/>
      <c r="P12" s="549"/>
      <c r="Q12" s="364"/>
    </row>
    <row r="13" spans="2:17">
      <c r="B13" s="975" t="s">
        <v>281</v>
      </c>
      <c r="C13" s="976"/>
      <c r="D13" s="977"/>
      <c r="E13" s="978"/>
      <c r="F13" s="549"/>
      <c r="G13" s="549"/>
      <c r="H13" s="549"/>
      <c r="I13" s="549"/>
      <c r="J13" s="549"/>
      <c r="K13" s="549"/>
      <c r="L13" s="549"/>
      <c r="M13" s="549"/>
      <c r="N13" s="549"/>
      <c r="O13" s="549"/>
      <c r="P13" s="549"/>
      <c r="Q13" s="364"/>
    </row>
    <row r="14" spans="2:17">
      <c r="B14" s="386">
        <v>239</v>
      </c>
      <c r="C14" s="386">
        <v>2100259</v>
      </c>
      <c r="D14" s="386" t="s">
        <v>1031</v>
      </c>
      <c r="E14" s="386" t="s">
        <v>1032</v>
      </c>
      <c r="F14" s="549"/>
      <c r="G14" s="549"/>
      <c r="H14" s="549"/>
      <c r="I14" s="549"/>
      <c r="J14" s="549"/>
      <c r="K14" s="549"/>
      <c r="L14" s="549"/>
      <c r="M14" s="549"/>
      <c r="N14" s="549"/>
      <c r="O14" s="549"/>
      <c r="P14" s="549"/>
      <c r="Q14" s="549"/>
    </row>
    <row r="15" spans="2:17">
      <c r="B15" s="815" t="s">
        <v>43</v>
      </c>
      <c r="C15" s="341">
        <v>2100254</v>
      </c>
      <c r="D15" s="440" t="s">
        <v>1033</v>
      </c>
      <c r="E15" s="361" t="s">
        <v>1034</v>
      </c>
      <c r="F15" s="549"/>
      <c r="G15" s="549"/>
      <c r="H15" s="549"/>
      <c r="I15" s="549"/>
      <c r="J15" s="549"/>
      <c r="K15" s="549"/>
      <c r="L15" s="549"/>
      <c r="M15" s="549"/>
      <c r="N15" s="549"/>
      <c r="O15" s="549"/>
      <c r="P15" s="549"/>
      <c r="Q15" s="549"/>
    </row>
    <row r="16" spans="2:17">
      <c r="B16" s="815">
        <v>309</v>
      </c>
      <c r="C16" s="890">
        <v>2100090</v>
      </c>
      <c r="D16" s="815" t="s">
        <v>1035</v>
      </c>
      <c r="E16" s="360" t="s">
        <v>1036</v>
      </c>
      <c r="F16" s="549"/>
      <c r="G16" s="549"/>
      <c r="H16" s="549"/>
      <c r="I16" s="549"/>
      <c r="J16" s="549"/>
      <c r="K16" s="549"/>
      <c r="L16" s="549"/>
      <c r="M16" s="549"/>
      <c r="N16" s="371"/>
      <c r="O16" s="549"/>
      <c r="P16" s="549"/>
      <c r="Q16" s="549"/>
    </row>
    <row r="17" spans="2:17">
      <c r="B17" s="815" t="s">
        <v>43</v>
      </c>
      <c r="C17" s="890">
        <v>2100217</v>
      </c>
      <c r="D17" s="432" t="s">
        <v>1037</v>
      </c>
      <c r="E17" s="360" t="s">
        <v>1038</v>
      </c>
      <c r="F17" s="549"/>
      <c r="G17" s="549"/>
      <c r="H17" s="549"/>
      <c r="I17" s="549"/>
      <c r="J17" s="549"/>
      <c r="K17" s="549"/>
      <c r="L17" s="549"/>
      <c r="M17" s="549"/>
      <c r="N17" s="371"/>
      <c r="O17" s="549"/>
      <c r="P17" s="549"/>
      <c r="Q17" s="549"/>
    </row>
    <row r="18" spans="2:17">
      <c r="B18" s="386">
        <v>410</v>
      </c>
      <c r="C18" s="386">
        <v>2100080</v>
      </c>
      <c r="D18" s="386" t="s">
        <v>1039</v>
      </c>
      <c r="E18" s="649" t="s">
        <v>1040</v>
      </c>
      <c r="F18" s="549"/>
      <c r="G18" s="549"/>
      <c r="H18" s="549"/>
      <c r="I18" s="549"/>
      <c r="J18" s="549"/>
      <c r="K18" s="549"/>
      <c r="L18" s="549"/>
      <c r="M18" s="549"/>
      <c r="N18" s="549"/>
      <c r="O18" s="549"/>
      <c r="P18" s="549"/>
      <c r="Q18" s="549"/>
    </row>
    <row r="19" spans="2:17">
      <c r="B19" s="815" t="s">
        <v>43</v>
      </c>
      <c r="C19" s="341">
        <v>2100113</v>
      </c>
      <c r="D19" s="441" t="s">
        <v>1041</v>
      </c>
      <c r="E19" s="361" t="s">
        <v>1042</v>
      </c>
      <c r="F19" s="549"/>
      <c r="G19" s="549"/>
      <c r="H19" s="549"/>
      <c r="I19" s="549"/>
      <c r="J19" s="549"/>
      <c r="K19" s="549"/>
      <c r="L19" s="549"/>
      <c r="M19" s="549"/>
      <c r="N19" s="549"/>
      <c r="O19" s="549"/>
      <c r="P19" s="549"/>
      <c r="Q19" s="549"/>
    </row>
    <row r="20" spans="2:17">
      <c r="B20" s="815" t="s">
        <v>43</v>
      </c>
      <c r="C20" s="341">
        <v>2100270</v>
      </c>
      <c r="D20" s="439" t="s">
        <v>1043</v>
      </c>
      <c r="E20" s="361" t="s">
        <v>1044</v>
      </c>
      <c r="F20" s="549"/>
      <c r="G20" s="549"/>
      <c r="H20" s="549"/>
      <c r="I20" s="549"/>
      <c r="J20" s="549"/>
      <c r="K20" s="549"/>
      <c r="L20" s="549"/>
      <c r="M20" s="549"/>
      <c r="N20" s="549"/>
      <c r="O20" s="549"/>
      <c r="P20" s="549"/>
      <c r="Q20" s="549"/>
    </row>
    <row r="21" spans="2:17" hidden="1">
      <c r="B21" s="815" t="s">
        <v>43</v>
      </c>
      <c r="C21" s="341">
        <v>2100671</v>
      </c>
      <c r="D21" s="487" t="s">
        <v>1045</v>
      </c>
      <c r="E21" s="361">
        <v>0.9604166666666667</v>
      </c>
      <c r="F21" s="549"/>
      <c r="G21" s="549"/>
      <c r="H21" s="549"/>
      <c r="I21" s="549"/>
      <c r="J21" s="549"/>
      <c r="K21" s="549"/>
      <c r="L21" s="549"/>
      <c r="M21" s="549"/>
      <c r="N21" s="549"/>
      <c r="O21" s="549"/>
      <c r="P21" s="549"/>
      <c r="Q21" s="364"/>
    </row>
    <row r="22" spans="2:17" hidden="1">
      <c r="B22" s="815" t="s">
        <v>43</v>
      </c>
      <c r="C22" s="341">
        <v>2100284</v>
      </c>
      <c r="D22" s="487" t="s">
        <v>1046</v>
      </c>
      <c r="E22" s="361">
        <v>0.97569444444444453</v>
      </c>
      <c r="F22" s="549"/>
      <c r="G22" s="549"/>
      <c r="H22" s="549"/>
      <c r="I22" s="549"/>
      <c r="J22" s="549"/>
      <c r="K22" s="549"/>
      <c r="L22" s="549"/>
      <c r="M22" s="549"/>
      <c r="N22" s="549"/>
      <c r="O22" s="549"/>
      <c r="P22" s="549"/>
      <c r="Q22" s="364"/>
    </row>
    <row r="23" spans="2:17">
      <c r="B23" s="386">
        <v>624</v>
      </c>
      <c r="C23" s="386">
        <v>2100001</v>
      </c>
      <c r="D23" s="386" t="s">
        <v>299</v>
      </c>
      <c r="E23" s="408" t="s">
        <v>1047</v>
      </c>
      <c r="F23" s="549"/>
      <c r="G23" s="549"/>
      <c r="H23" s="549"/>
      <c r="I23" s="549"/>
      <c r="J23" s="549"/>
      <c r="K23" s="549"/>
      <c r="L23" s="549"/>
      <c r="M23" s="549"/>
      <c r="N23" s="549"/>
      <c r="O23" s="549"/>
      <c r="P23" s="549"/>
      <c r="Q23" s="364"/>
    </row>
    <row r="24" spans="2:17">
      <c r="B24" s="386">
        <v>701</v>
      </c>
      <c r="C24" s="386">
        <v>2100280</v>
      </c>
      <c r="D24" s="386" t="s">
        <v>292</v>
      </c>
      <c r="E24" s="408" t="s">
        <v>1048</v>
      </c>
      <c r="F24" s="549"/>
      <c r="G24" s="549"/>
      <c r="H24" s="549"/>
      <c r="I24" s="549"/>
      <c r="J24" s="549"/>
      <c r="K24" s="549"/>
      <c r="L24" s="549"/>
      <c r="M24" s="549"/>
      <c r="N24" s="549"/>
      <c r="O24" s="549"/>
      <c r="P24" s="549"/>
      <c r="Q24" s="364"/>
    </row>
    <row r="25" spans="2:17">
      <c r="B25" s="815">
        <v>738</v>
      </c>
      <c r="C25" s="341">
        <v>2100205</v>
      </c>
      <c r="D25" s="487" t="s">
        <v>289</v>
      </c>
      <c r="E25" s="641" t="s">
        <v>1049</v>
      </c>
      <c r="F25" s="549"/>
      <c r="G25" s="549"/>
      <c r="H25" s="549"/>
      <c r="I25" s="549"/>
      <c r="J25" s="549"/>
      <c r="K25" s="549"/>
      <c r="L25" s="549"/>
      <c r="M25" s="549"/>
      <c r="N25" s="549"/>
      <c r="O25" s="549"/>
      <c r="P25" s="549"/>
      <c r="Q25" s="364"/>
    </row>
    <row r="26" spans="2:17">
      <c r="B26" s="386">
        <v>772</v>
      </c>
      <c r="C26" s="386">
        <v>2100024</v>
      </c>
      <c r="D26" s="386" t="s">
        <v>1050</v>
      </c>
      <c r="E26" s="386" t="s">
        <v>1051</v>
      </c>
      <c r="F26" s="549"/>
      <c r="G26" s="549"/>
      <c r="H26" s="549"/>
      <c r="I26" s="549"/>
      <c r="J26" s="549"/>
      <c r="K26" s="549"/>
      <c r="L26" s="549"/>
      <c r="M26" s="549"/>
      <c r="N26" s="549"/>
      <c r="O26" s="549"/>
      <c r="P26" s="549"/>
      <c r="Q26" s="549"/>
    </row>
    <row r="27" spans="2:17">
      <c r="B27" s="815" t="s">
        <v>43</v>
      </c>
      <c r="C27" s="341">
        <v>163034</v>
      </c>
      <c r="D27" s="604" t="s">
        <v>282</v>
      </c>
      <c r="E27" s="361">
        <v>0.11666666666666665</v>
      </c>
      <c r="F27" s="549"/>
      <c r="G27" s="549"/>
      <c r="H27" s="549"/>
      <c r="I27" s="549"/>
      <c r="J27" s="549"/>
      <c r="K27" s="549"/>
      <c r="L27" s="549"/>
      <c r="M27" s="549"/>
      <c r="N27" s="549"/>
      <c r="O27" s="549"/>
      <c r="P27" s="549"/>
      <c r="Q27" s="549"/>
    </row>
    <row r="28" spans="2:17">
      <c r="B28" s="975" t="s">
        <v>253</v>
      </c>
      <c r="C28" s="976"/>
      <c r="D28" s="976"/>
      <c r="E28" s="979"/>
      <c r="F28" s="549"/>
      <c r="G28" s="549"/>
      <c r="H28" s="549"/>
      <c r="I28" s="549"/>
      <c r="J28" s="549"/>
      <c r="K28" s="549"/>
      <c r="L28" s="549"/>
      <c r="M28" s="549"/>
      <c r="N28" s="549"/>
      <c r="O28" s="549"/>
      <c r="P28" s="549"/>
      <c r="Q28" s="549"/>
    </row>
    <row r="29" spans="2:17">
      <c r="B29" s="487">
        <v>781</v>
      </c>
      <c r="C29" s="342" t="s">
        <v>280</v>
      </c>
      <c r="D29" s="487" t="s">
        <v>255</v>
      </c>
      <c r="E29" s="661">
        <v>8.0555555555555547E-2</v>
      </c>
      <c r="F29" s="549"/>
      <c r="G29" s="549"/>
      <c r="H29" s="549"/>
      <c r="I29" s="549"/>
      <c r="J29" s="549"/>
      <c r="K29" s="549"/>
      <c r="L29" s="549"/>
      <c r="M29" s="549"/>
      <c r="N29" s="549"/>
      <c r="O29" s="549"/>
      <c r="P29" s="549"/>
      <c r="Q29" s="549"/>
    </row>
    <row r="30" spans="2:17">
      <c r="B30" s="386">
        <v>788</v>
      </c>
      <c r="C30" s="386">
        <v>2400450</v>
      </c>
      <c r="D30" s="386" t="s">
        <v>1052</v>
      </c>
      <c r="E30" s="662" t="s">
        <v>1053</v>
      </c>
      <c r="F30" s="549"/>
      <c r="G30" s="549"/>
      <c r="H30" s="549"/>
      <c r="I30" s="549"/>
      <c r="J30" s="549"/>
      <c r="K30" s="549"/>
      <c r="L30" s="549"/>
      <c r="M30" s="549"/>
      <c r="N30" s="549"/>
      <c r="O30" s="549"/>
      <c r="P30" s="549"/>
      <c r="Q30" s="549"/>
    </row>
    <row r="31" spans="2:17">
      <c r="B31" s="815">
        <v>800</v>
      </c>
      <c r="C31" s="890">
        <v>2400461</v>
      </c>
      <c r="D31" s="815" t="s">
        <v>275</v>
      </c>
      <c r="E31" s="653">
        <v>0.13333333333333333</v>
      </c>
      <c r="F31" s="549"/>
      <c r="G31" s="549"/>
      <c r="H31" s="549"/>
      <c r="I31" s="549"/>
      <c r="J31" s="549"/>
      <c r="K31" s="549"/>
      <c r="L31" s="549"/>
      <c r="M31" s="549"/>
      <c r="N31" s="549"/>
      <c r="O31" s="549"/>
      <c r="P31" s="549"/>
      <c r="Q31" s="549"/>
    </row>
    <row r="32" spans="2:17">
      <c r="B32" s="815">
        <v>808</v>
      </c>
      <c r="C32" s="890">
        <v>2401432</v>
      </c>
      <c r="D32" s="815" t="s">
        <v>1054</v>
      </c>
      <c r="E32" s="653">
        <v>0.13750000000000001</v>
      </c>
      <c r="F32" s="549"/>
      <c r="G32" s="549"/>
      <c r="H32" s="549"/>
      <c r="I32" s="549"/>
      <c r="J32" s="549"/>
      <c r="K32" s="549"/>
      <c r="L32" s="549"/>
      <c r="M32" s="549"/>
      <c r="N32" s="549"/>
      <c r="O32" s="549"/>
      <c r="P32" s="549"/>
      <c r="Q32" s="549"/>
    </row>
    <row r="33" spans="2:5">
      <c r="B33" s="386">
        <v>817</v>
      </c>
      <c r="C33" s="386">
        <v>2400000</v>
      </c>
      <c r="D33" s="386" t="s">
        <v>42</v>
      </c>
      <c r="E33" s="662" t="s">
        <v>1055</v>
      </c>
    </row>
    <row r="34" spans="2:5">
      <c r="B34" s="815" t="s">
        <v>43</v>
      </c>
      <c r="C34" s="890"/>
      <c r="D34" s="487" t="s">
        <v>270</v>
      </c>
      <c r="E34" s="661">
        <v>0.15208333333333335</v>
      </c>
    </row>
    <row r="35" spans="2:5">
      <c r="B35" s="815">
        <v>826</v>
      </c>
      <c r="C35" s="890">
        <v>2400446</v>
      </c>
      <c r="D35" s="815" t="s">
        <v>45</v>
      </c>
      <c r="E35" s="653">
        <v>0.15763888888888888</v>
      </c>
    </row>
    <row r="36" spans="2:5">
      <c r="B36" s="815">
        <v>835</v>
      </c>
      <c r="C36" s="890">
        <v>2400417</v>
      </c>
      <c r="D36" s="815" t="s">
        <v>46</v>
      </c>
      <c r="E36" s="653">
        <v>0.16180555555555556</v>
      </c>
    </row>
    <row r="37" spans="2:5">
      <c r="B37" s="815">
        <v>858</v>
      </c>
      <c r="C37" s="890">
        <v>2400456</v>
      </c>
      <c r="D37" s="815" t="s">
        <v>47</v>
      </c>
      <c r="E37" s="653">
        <v>0.17083333333333334</v>
      </c>
    </row>
    <row r="38" spans="2:5">
      <c r="B38" s="815">
        <v>874</v>
      </c>
      <c r="C38" s="890">
        <v>2400366</v>
      </c>
      <c r="D38" s="815" t="s">
        <v>48</v>
      </c>
      <c r="E38" s="653">
        <v>0.17777777777777776</v>
      </c>
    </row>
    <row r="39" spans="2:5">
      <c r="B39" s="815">
        <v>884</v>
      </c>
      <c r="C39" s="890">
        <v>2400416</v>
      </c>
      <c r="D39" s="815" t="s">
        <v>50</v>
      </c>
      <c r="E39" s="653">
        <v>0.18194444444444444</v>
      </c>
    </row>
    <row r="40" spans="2:5">
      <c r="B40" s="815">
        <v>895</v>
      </c>
      <c r="C40" s="890">
        <v>2400779</v>
      </c>
      <c r="D40" s="815" t="s">
        <v>54</v>
      </c>
      <c r="E40" s="653">
        <v>0.18680555555555556</v>
      </c>
    </row>
    <row r="41" spans="2:5">
      <c r="B41" s="815">
        <v>907</v>
      </c>
      <c r="C41" s="890">
        <v>2400333</v>
      </c>
      <c r="D41" s="815" t="s">
        <v>56</v>
      </c>
      <c r="E41" s="653">
        <v>0.19583333333333333</v>
      </c>
    </row>
    <row r="42" spans="2:5">
      <c r="B42" s="815">
        <v>914</v>
      </c>
      <c r="C42" s="890">
        <v>2400414</v>
      </c>
      <c r="D42" s="815" t="s">
        <v>57</v>
      </c>
      <c r="E42" s="653">
        <v>0.19999999999999998</v>
      </c>
    </row>
    <row r="43" spans="2:5">
      <c r="B43" s="815">
        <v>923</v>
      </c>
      <c r="C43" s="890">
        <v>2400378</v>
      </c>
      <c r="D43" s="815" t="s">
        <v>62</v>
      </c>
      <c r="E43" s="653">
        <v>0.20416666666666669</v>
      </c>
    </row>
    <row r="44" spans="2:5">
      <c r="B44" s="487">
        <v>933</v>
      </c>
      <c r="C44" s="890">
        <v>2400379</v>
      </c>
      <c r="D44" s="487" t="s">
        <v>63</v>
      </c>
      <c r="E44" s="661">
        <v>0.20833333333333334</v>
      </c>
    </row>
    <row r="45" spans="2:5">
      <c r="B45" s="815">
        <v>939</v>
      </c>
      <c r="C45" s="890">
        <v>2400002</v>
      </c>
      <c r="D45" s="815" t="s">
        <v>64</v>
      </c>
      <c r="E45" s="654">
        <v>0.21041666666666667</v>
      </c>
    </row>
    <row r="46" spans="2:5">
      <c r="B46" s="815">
        <v>945</v>
      </c>
      <c r="C46" s="890">
        <v>2400413</v>
      </c>
      <c r="D46" s="815" t="s">
        <v>65</v>
      </c>
      <c r="E46" s="654">
        <v>0.21319444444444444</v>
      </c>
    </row>
    <row r="47" spans="2:5">
      <c r="B47" s="815">
        <v>958</v>
      </c>
      <c r="C47" s="890">
        <v>2400412</v>
      </c>
      <c r="D47" s="815" t="s">
        <v>69</v>
      </c>
      <c r="E47" s="654">
        <v>0.21805555555555556</v>
      </c>
    </row>
    <row r="48" spans="2:5">
      <c r="B48" s="815">
        <v>972</v>
      </c>
      <c r="C48" s="890">
        <v>2400380</v>
      </c>
      <c r="D48" s="815" t="s">
        <v>70</v>
      </c>
      <c r="E48" s="654">
        <v>0.22430555555555556</v>
      </c>
    </row>
    <row r="49" spans="2:5">
      <c r="B49" s="815">
        <v>985</v>
      </c>
      <c r="C49" s="890">
        <v>2400411</v>
      </c>
      <c r="D49" s="815" t="s">
        <v>71</v>
      </c>
      <c r="E49" s="654">
        <v>0.22916666666666666</v>
      </c>
    </row>
    <row r="50" spans="2:5">
      <c r="B50" s="815">
        <v>997</v>
      </c>
      <c r="C50" s="890">
        <v>2400381</v>
      </c>
      <c r="D50" s="815" t="s">
        <v>72</v>
      </c>
      <c r="E50" s="654">
        <v>0.23472222222222219</v>
      </c>
    </row>
    <row r="51" spans="2:5">
      <c r="B51" s="487">
        <v>1004</v>
      </c>
      <c r="C51" s="341">
        <v>2400382</v>
      </c>
      <c r="D51" s="316" t="s">
        <v>74</v>
      </c>
      <c r="E51" s="655">
        <v>0.23750000000000002</v>
      </c>
    </row>
    <row r="52" spans="2:5">
      <c r="B52" s="815">
        <v>1009</v>
      </c>
      <c r="C52" s="890">
        <v>2400398</v>
      </c>
      <c r="D52" s="331" t="s">
        <v>1056</v>
      </c>
      <c r="E52" s="654">
        <v>0.24027777777777778</v>
      </c>
    </row>
    <row r="53" spans="2:5">
      <c r="B53" s="815">
        <v>1020</v>
      </c>
      <c r="C53" s="890">
        <v>2400399</v>
      </c>
      <c r="D53" s="815" t="s">
        <v>79</v>
      </c>
      <c r="E53" s="654">
        <v>0.24513888888888888</v>
      </c>
    </row>
    <row r="54" spans="2:5">
      <c r="B54" s="815">
        <v>1026</v>
      </c>
      <c r="C54" s="890">
        <v>2400368</v>
      </c>
      <c r="D54" s="815" t="s">
        <v>80</v>
      </c>
      <c r="E54" s="663">
        <v>0.24722222222222223</v>
      </c>
    </row>
    <row r="55" spans="2:5">
      <c r="B55" s="386">
        <v>1029</v>
      </c>
      <c r="C55" s="386">
        <v>2400420</v>
      </c>
      <c r="D55" s="386" t="s">
        <v>1057</v>
      </c>
      <c r="E55" s="664" t="s">
        <v>1058</v>
      </c>
    </row>
    <row r="56" spans="2:5">
      <c r="B56" s="815" t="s">
        <v>43</v>
      </c>
      <c r="C56" s="890"/>
      <c r="D56" s="815" t="s">
        <v>1059</v>
      </c>
      <c r="E56" s="663">
        <v>0.25694444444444448</v>
      </c>
    </row>
    <row r="57" spans="2:5">
      <c r="B57" s="815">
        <v>1051</v>
      </c>
      <c r="C57" s="890">
        <v>2400323</v>
      </c>
      <c r="D57" s="815" t="s">
        <v>1060</v>
      </c>
      <c r="E57" s="663">
        <v>0.26527777777777778</v>
      </c>
    </row>
    <row r="58" spans="2:5">
      <c r="B58" s="815">
        <v>1073</v>
      </c>
      <c r="C58" s="890">
        <v>2400454</v>
      </c>
      <c r="D58" s="815" t="s">
        <v>1061</v>
      </c>
      <c r="E58" s="665">
        <v>0.27777777777777779</v>
      </c>
    </row>
    <row r="59" spans="2:5">
      <c r="B59" s="487">
        <v>1089</v>
      </c>
      <c r="C59" s="342" t="s">
        <v>1062</v>
      </c>
      <c r="D59" s="487" t="s">
        <v>255</v>
      </c>
      <c r="E59" s="657">
        <v>0.28611111111111115</v>
      </c>
    </row>
    <row r="60" spans="2:5">
      <c r="B60" s="1005" t="s">
        <v>1063</v>
      </c>
      <c r="C60" s="1005"/>
      <c r="D60" s="1005"/>
      <c r="E60" s="1005"/>
    </row>
    <row r="61" spans="2:5">
      <c r="B61" s="815">
        <v>1094</v>
      </c>
      <c r="C61" s="890">
        <v>2500396</v>
      </c>
      <c r="D61" s="815" t="s">
        <v>1064</v>
      </c>
      <c r="E61" s="356">
        <v>0.28888888888888892</v>
      </c>
    </row>
    <row r="62" spans="2:5">
      <c r="B62" s="386">
        <v>1122</v>
      </c>
      <c r="C62" s="386">
        <v>2500335</v>
      </c>
      <c r="D62" s="386" t="s">
        <v>1065</v>
      </c>
      <c r="E62" s="386" t="s">
        <v>1066</v>
      </c>
    </row>
    <row r="63" spans="2:5">
      <c r="B63" s="815" t="s">
        <v>43</v>
      </c>
      <c r="C63" s="890"/>
      <c r="D63" s="487" t="s">
        <v>1067</v>
      </c>
      <c r="E63" s="357">
        <v>0.3298611111111111</v>
      </c>
    </row>
    <row r="64" spans="2:5">
      <c r="B64" s="815" t="s">
        <v>43</v>
      </c>
      <c r="C64" s="890"/>
      <c r="D64" s="487" t="s">
        <v>1068</v>
      </c>
      <c r="E64" s="357">
        <v>0.3347222222222222</v>
      </c>
    </row>
    <row r="65" spans="2:18">
      <c r="B65" s="815" t="s">
        <v>43</v>
      </c>
      <c r="C65" s="890"/>
      <c r="D65" s="487" t="s">
        <v>1069</v>
      </c>
      <c r="E65" s="357">
        <v>0.34375</v>
      </c>
      <c r="F65" s="549"/>
      <c r="G65" s="549"/>
      <c r="H65" s="549"/>
      <c r="I65" s="549"/>
      <c r="J65" s="549"/>
      <c r="K65" s="549"/>
      <c r="L65" s="549"/>
      <c r="M65" s="549"/>
      <c r="N65" s="549"/>
      <c r="O65" s="549"/>
      <c r="P65" s="549"/>
      <c r="Q65" s="549"/>
      <c r="R65" s="549"/>
    </row>
    <row r="66" spans="2:18">
      <c r="B66" s="386">
        <v>1165</v>
      </c>
      <c r="C66" s="386">
        <v>2500001</v>
      </c>
      <c r="D66" s="386" t="s">
        <v>1070</v>
      </c>
      <c r="E66" s="404">
        <v>0.34722222222222227</v>
      </c>
      <c r="F66" s="549"/>
      <c r="G66" s="549"/>
      <c r="H66" s="549"/>
      <c r="I66" s="549"/>
      <c r="J66" s="549"/>
      <c r="K66" s="549"/>
      <c r="L66" s="549"/>
      <c r="M66" s="549"/>
      <c r="N66" s="549"/>
      <c r="O66" s="549"/>
      <c r="P66" s="549"/>
      <c r="Q66" s="549"/>
      <c r="R66" s="549"/>
    </row>
    <row r="67" spans="2:18" ht="15" customHeight="1">
      <c r="B67" s="982" t="s">
        <v>123</v>
      </c>
      <c r="C67" s="983"/>
      <c r="D67" s="984"/>
      <c r="E67" s="351" t="s">
        <v>1071</v>
      </c>
      <c r="F67" s="549"/>
      <c r="G67" s="549"/>
      <c r="H67" s="549"/>
      <c r="I67" s="549"/>
      <c r="J67" s="549"/>
      <c r="K67" s="549"/>
      <c r="L67" s="549"/>
      <c r="M67" s="549"/>
      <c r="N67" s="549"/>
      <c r="O67" s="549"/>
      <c r="P67" s="549"/>
      <c r="Q67" s="549"/>
      <c r="R67" s="549"/>
    </row>
    <row r="68" spans="2:18" ht="15" customHeight="1">
      <c r="B68" s="999" t="s">
        <v>125</v>
      </c>
      <c r="C68" s="1000"/>
      <c r="D68" s="1001"/>
      <c r="E68" s="551">
        <v>16</v>
      </c>
      <c r="F68" s="549"/>
      <c r="G68" s="549"/>
      <c r="H68" s="549"/>
      <c r="I68" s="549"/>
      <c r="J68" s="549"/>
      <c r="K68" s="549"/>
      <c r="L68" s="549"/>
      <c r="M68" s="549"/>
      <c r="N68" s="549"/>
      <c r="O68" s="549"/>
      <c r="P68" s="549"/>
      <c r="Q68" s="549"/>
      <c r="R68" s="549"/>
    </row>
    <row r="69" spans="2:18" ht="16.149999999999999" customHeight="1">
      <c r="B69" s="937" t="s">
        <v>126</v>
      </c>
      <c r="C69" s="938"/>
      <c r="D69" s="939"/>
      <c r="E69" s="484">
        <v>0.1763888888888889</v>
      </c>
      <c r="F69" s="549"/>
      <c r="G69" s="549"/>
      <c r="H69" s="549"/>
      <c r="I69" s="549"/>
      <c r="J69" s="549"/>
      <c r="K69" s="549"/>
      <c r="L69" s="549"/>
      <c r="M69" s="549"/>
      <c r="N69" s="549"/>
      <c r="O69" s="549"/>
      <c r="P69" s="549"/>
      <c r="Q69" s="549"/>
      <c r="R69" s="549"/>
    </row>
    <row r="70" spans="2:18" ht="15" customHeight="1">
      <c r="B70" s="936" t="s">
        <v>127</v>
      </c>
      <c r="C70" s="936"/>
      <c r="D70" s="936"/>
      <c r="E70" s="483">
        <f>E66-E9+B4</f>
        <v>0.79861111111111116</v>
      </c>
      <c r="F70" s="708"/>
      <c r="G70" s="549"/>
      <c r="H70" s="549"/>
      <c r="I70" s="549"/>
      <c r="J70" s="549"/>
      <c r="K70" s="549"/>
      <c r="L70" s="549"/>
      <c r="M70" s="549"/>
      <c r="N70" s="549"/>
      <c r="O70" s="549"/>
      <c r="P70" s="549"/>
      <c r="Q70" s="549"/>
      <c r="R70" s="549"/>
    </row>
    <row r="71" spans="2:18" ht="15" customHeight="1">
      <c r="B71" s="935" t="s">
        <v>128</v>
      </c>
      <c r="C71" s="935"/>
      <c r="D71" s="935"/>
      <c r="E71" s="634">
        <f>B66/(HOUR(E66-E9+B4)*60+MINUTE(E66-E9+B4))*60</f>
        <v>60.782608695652172</v>
      </c>
      <c r="F71" s="709"/>
      <c r="G71" s="549"/>
      <c r="H71" s="549"/>
      <c r="I71" s="549"/>
      <c r="J71" s="549"/>
      <c r="K71" s="549"/>
      <c r="L71" s="549"/>
      <c r="M71" s="549"/>
      <c r="N71" s="549"/>
      <c r="O71" s="549"/>
      <c r="P71" s="549"/>
      <c r="Q71" s="549"/>
      <c r="R71" s="549"/>
    </row>
    <row r="72" spans="2:18" ht="15" customHeight="1">
      <c r="B72" s="936" t="s">
        <v>129</v>
      </c>
      <c r="C72" s="936"/>
      <c r="D72" s="936"/>
      <c r="E72" s="483">
        <f>E66-E9-E69+B4</f>
        <v>0.62222222222222234</v>
      </c>
      <c r="F72" s="549"/>
      <c r="G72" s="549"/>
      <c r="H72" s="549"/>
      <c r="I72" s="549"/>
      <c r="J72" s="549"/>
      <c r="K72" s="549"/>
      <c r="L72" s="549"/>
      <c r="M72" s="549"/>
      <c r="N72" s="549"/>
      <c r="O72" s="549"/>
      <c r="P72" s="549"/>
      <c r="Q72" s="549"/>
      <c r="R72" s="549"/>
    </row>
    <row r="73" spans="2:18" ht="15" customHeight="1">
      <c r="B73" s="937" t="s">
        <v>130</v>
      </c>
      <c r="C73" s="938"/>
      <c r="D73" s="939"/>
      <c r="E73" s="435">
        <f>B66/(HOUR(E66-E9-E69+B4)*60+MINUTE(E66-E9-E69+B4))*60</f>
        <v>78.013392857142847</v>
      </c>
      <c r="F73" s="549"/>
      <c r="G73" s="549"/>
      <c r="H73" s="549"/>
      <c r="I73" s="549"/>
      <c r="J73" s="549"/>
      <c r="K73" s="549"/>
      <c r="L73" s="549"/>
      <c r="M73" s="549"/>
      <c r="N73" s="549"/>
      <c r="O73" s="549"/>
      <c r="P73" s="549"/>
      <c r="Q73" s="549"/>
      <c r="R73" s="549"/>
    </row>
    <row r="75" spans="2:18" ht="58.5" customHeight="1">
      <c r="B75" s="349" t="s">
        <v>1072</v>
      </c>
      <c r="C75" s="996" t="s">
        <v>1073</v>
      </c>
      <c r="D75" s="996"/>
      <c r="E75" s="996"/>
      <c r="F75" s="996"/>
      <c r="G75" s="996"/>
      <c r="H75" s="996"/>
      <c r="I75" s="996"/>
      <c r="J75" s="996"/>
      <c r="K75" s="996"/>
      <c r="L75" s="996"/>
      <c r="M75" s="478"/>
      <c r="N75" s="478"/>
      <c r="O75" s="478"/>
      <c r="P75" s="478"/>
      <c r="Q75" s="478"/>
      <c r="R75" s="419"/>
    </row>
    <row r="76" spans="2:18">
      <c r="B76" s="419"/>
      <c r="C76" s="419" t="s">
        <v>1074</v>
      </c>
      <c r="D76" s="419"/>
      <c r="E76" s="419"/>
      <c r="F76" s="419"/>
      <c r="G76" s="419"/>
      <c r="H76" s="419"/>
      <c r="I76" s="419"/>
      <c r="J76" s="419"/>
      <c r="K76" s="419"/>
      <c r="L76" s="419"/>
      <c r="M76" s="350"/>
      <c r="N76" s="350"/>
      <c r="O76" s="350"/>
      <c r="P76" s="350"/>
      <c r="Q76" s="350"/>
      <c r="R76" s="350"/>
    </row>
    <row r="77" spans="2:18">
      <c r="B77" s="419"/>
      <c r="C77" s="419" t="s">
        <v>1075</v>
      </c>
      <c r="D77" s="419"/>
      <c r="E77" s="419"/>
      <c r="F77" s="419"/>
      <c r="G77" s="419"/>
      <c r="H77" s="419"/>
      <c r="I77" s="419"/>
      <c r="J77" s="419"/>
      <c r="K77" s="419"/>
      <c r="L77" s="419"/>
      <c r="M77" s="350"/>
      <c r="N77" s="350"/>
      <c r="O77" s="350"/>
      <c r="P77" s="350"/>
      <c r="Q77" s="350"/>
      <c r="R77" s="350"/>
    </row>
    <row r="78" spans="2:18">
      <c r="B78" s="477" t="s">
        <v>1076</v>
      </c>
      <c r="C78" s="547" t="s">
        <v>1077</v>
      </c>
      <c r="D78" s="545"/>
      <c r="E78" s="546"/>
      <c r="F78" s="419"/>
      <c r="G78" s="419"/>
      <c r="H78" s="419"/>
      <c r="I78" s="419"/>
      <c r="J78" s="419"/>
      <c r="K78" s="419"/>
      <c r="L78" s="419"/>
      <c r="M78" s="419"/>
      <c r="N78" s="419"/>
      <c r="O78" s="419"/>
      <c r="P78" s="419"/>
      <c r="Q78" s="419"/>
      <c r="R78" s="419"/>
    </row>
    <row r="79" spans="2:18">
      <c r="B79" s="549"/>
      <c r="C79" s="704" t="s">
        <v>1078</v>
      </c>
      <c r="D79" s="143"/>
      <c r="E79" s="816"/>
      <c r="F79" s="816"/>
      <c r="G79" s="549"/>
      <c r="H79" s="549"/>
      <c r="I79" s="549"/>
      <c r="J79" s="549"/>
      <c r="K79" s="549"/>
      <c r="L79" s="549"/>
      <c r="M79" s="549"/>
      <c r="N79" s="549"/>
      <c r="O79" s="549"/>
      <c r="P79" s="549"/>
      <c r="Q79" s="549"/>
      <c r="R79" s="549"/>
    </row>
    <row r="80" spans="2:18" s="549" customFormat="1">
      <c r="C80" s="704"/>
      <c r="D80" s="143"/>
      <c r="E80" s="816"/>
      <c r="F80" s="816"/>
    </row>
    <row r="81" spans="2:12" ht="23.25">
      <c r="B81" s="550" t="s">
        <v>1079</v>
      </c>
      <c r="C81" s="339"/>
      <c r="D81" s="339"/>
      <c r="E81" s="549"/>
      <c r="F81" s="549"/>
      <c r="G81" s="549"/>
      <c r="H81" s="549"/>
      <c r="I81" s="549"/>
      <c r="J81" s="549"/>
      <c r="K81" s="549"/>
      <c r="L81" s="549"/>
    </row>
    <row r="82" spans="2:12" s="549" customFormat="1" ht="23.25">
      <c r="B82" s="1002" t="s">
        <v>1022</v>
      </c>
      <c r="C82" s="1002"/>
      <c r="D82" s="1002"/>
      <c r="E82" s="1002"/>
    </row>
    <row r="83" spans="2:12">
      <c r="B83" s="549"/>
      <c r="C83" s="549"/>
      <c r="D83" s="549"/>
      <c r="E83" s="710">
        <v>1</v>
      </c>
      <c r="F83" s="549"/>
      <c r="G83" s="549"/>
      <c r="H83" s="549"/>
      <c r="I83" s="549"/>
      <c r="J83" s="549"/>
      <c r="K83" s="549"/>
      <c r="L83" s="549"/>
    </row>
    <row r="84" spans="2:12">
      <c r="B84" s="912" t="s">
        <v>22</v>
      </c>
      <c r="C84" s="949" t="s">
        <v>226</v>
      </c>
      <c r="D84" s="472" t="s">
        <v>25</v>
      </c>
      <c r="E84" s="396" t="s">
        <v>1080</v>
      </c>
      <c r="F84" s="549"/>
      <c r="G84" s="549"/>
      <c r="H84" s="549"/>
      <c r="I84" s="549"/>
      <c r="J84" s="549"/>
      <c r="K84" s="549"/>
      <c r="L84" s="419"/>
    </row>
    <row r="85" spans="2:12">
      <c r="B85" s="912"/>
      <c r="C85" s="1003"/>
      <c r="D85" s="473" t="s">
        <v>34</v>
      </c>
      <c r="E85" s="454" t="s">
        <v>230</v>
      </c>
      <c r="F85" s="549"/>
      <c r="G85" s="549"/>
      <c r="H85" s="549"/>
      <c r="I85" s="549"/>
      <c r="J85" s="549"/>
      <c r="K85" s="549"/>
      <c r="L85" s="419"/>
    </row>
    <row r="86" spans="2:12">
      <c r="B86" s="949"/>
      <c r="C86" s="1004"/>
      <c r="D86" s="474" t="s">
        <v>197</v>
      </c>
      <c r="E86" s="471" t="s">
        <v>1081</v>
      </c>
      <c r="F86" s="549"/>
      <c r="G86" s="549"/>
      <c r="H86" s="549"/>
      <c r="I86" s="549"/>
      <c r="J86" s="549"/>
      <c r="K86" s="549"/>
      <c r="L86" s="419"/>
    </row>
    <row r="87" spans="2:12">
      <c r="B87" s="940" t="s">
        <v>1063</v>
      </c>
      <c r="C87" s="941"/>
      <c r="D87" s="941"/>
      <c r="E87" s="942"/>
      <c r="F87" s="549"/>
      <c r="G87" s="549"/>
      <c r="H87" s="549"/>
      <c r="I87" s="549"/>
      <c r="J87" s="549"/>
      <c r="K87" s="549"/>
      <c r="L87" s="419"/>
    </row>
    <row r="88" spans="2:12">
      <c r="B88" s="386">
        <v>1165</v>
      </c>
      <c r="C88" s="386">
        <v>2500001</v>
      </c>
      <c r="D88" s="386" t="s">
        <v>1082</v>
      </c>
      <c r="E88" s="404">
        <v>0.81944444444444453</v>
      </c>
      <c r="F88" s="549"/>
      <c r="G88" s="549"/>
      <c r="H88" s="549"/>
      <c r="I88" s="549"/>
      <c r="J88" s="549"/>
      <c r="K88" s="549"/>
      <c r="L88" s="419"/>
    </row>
    <row r="89" spans="2:12">
      <c r="B89" s="815" t="s">
        <v>43</v>
      </c>
      <c r="C89" s="890"/>
      <c r="D89" s="487" t="s">
        <v>1069</v>
      </c>
      <c r="E89" s="358">
        <v>0.82361111111111107</v>
      </c>
      <c r="F89" s="549"/>
      <c r="G89" s="549"/>
      <c r="H89" s="549"/>
      <c r="I89" s="549"/>
      <c r="J89" s="549"/>
      <c r="K89" s="549"/>
      <c r="L89" s="419"/>
    </row>
    <row r="90" spans="2:12">
      <c r="B90" s="815" t="s">
        <v>43</v>
      </c>
      <c r="C90" s="890"/>
      <c r="D90" s="487" t="s">
        <v>1068</v>
      </c>
      <c r="E90" s="358">
        <v>0.8340277777777777</v>
      </c>
      <c r="F90" s="549"/>
      <c r="G90" s="549"/>
      <c r="H90" s="549"/>
      <c r="I90" s="549"/>
      <c r="J90" s="549"/>
      <c r="K90" s="549"/>
      <c r="L90" s="419"/>
    </row>
    <row r="91" spans="2:12">
      <c r="B91" s="815" t="s">
        <v>43</v>
      </c>
      <c r="C91" s="890"/>
      <c r="D91" s="487" t="s">
        <v>1067</v>
      </c>
      <c r="E91" s="358">
        <v>0.83888888888888891</v>
      </c>
      <c r="F91" s="549"/>
      <c r="G91" s="549"/>
      <c r="H91" s="549"/>
      <c r="I91" s="549"/>
      <c r="J91" s="549"/>
      <c r="K91" s="549"/>
      <c r="L91" s="419"/>
    </row>
    <row r="92" spans="2:12">
      <c r="B92" s="386">
        <v>1122</v>
      </c>
      <c r="C92" s="386">
        <v>2500335</v>
      </c>
      <c r="D92" s="386" t="s">
        <v>1065</v>
      </c>
      <c r="E92" s="386" t="s">
        <v>1083</v>
      </c>
      <c r="F92" s="549"/>
      <c r="G92" s="549"/>
      <c r="H92" s="549"/>
      <c r="I92" s="549"/>
      <c r="J92" s="549"/>
      <c r="K92" s="549"/>
      <c r="L92" s="419"/>
    </row>
    <row r="93" spans="2:12">
      <c r="B93" s="815">
        <v>1094</v>
      </c>
      <c r="C93" s="890">
        <v>2500396</v>
      </c>
      <c r="D93" s="815" t="s">
        <v>1064</v>
      </c>
      <c r="E93" s="360">
        <v>0.87708333333333333</v>
      </c>
      <c r="F93" s="549"/>
      <c r="G93" s="549"/>
      <c r="H93" s="549"/>
      <c r="I93" s="549"/>
      <c r="J93" s="549"/>
      <c r="K93" s="549"/>
      <c r="L93" s="419"/>
    </row>
    <row r="94" spans="2:12">
      <c r="B94" s="975" t="s">
        <v>253</v>
      </c>
      <c r="C94" s="976"/>
      <c r="D94" s="976"/>
      <c r="E94" s="979"/>
      <c r="F94" s="549"/>
      <c r="G94" s="549"/>
      <c r="H94" s="549"/>
      <c r="I94" s="549"/>
      <c r="J94" s="549"/>
      <c r="K94" s="549"/>
      <c r="L94" s="549"/>
    </row>
    <row r="95" spans="2:12">
      <c r="B95" s="487">
        <v>1089</v>
      </c>
      <c r="C95" s="342" t="s">
        <v>1062</v>
      </c>
      <c r="D95" s="487" t="s">
        <v>255</v>
      </c>
      <c r="E95" s="658">
        <v>0.87916666666666676</v>
      </c>
      <c r="F95" s="549"/>
      <c r="G95" s="549"/>
      <c r="H95" s="549"/>
      <c r="I95" s="549"/>
      <c r="J95" s="549"/>
      <c r="K95" s="549"/>
      <c r="L95" s="549"/>
    </row>
    <row r="96" spans="2:12">
      <c r="B96" s="815">
        <v>1073</v>
      </c>
      <c r="C96" s="890">
        <v>2400454</v>
      </c>
      <c r="D96" s="815" t="s">
        <v>1061</v>
      </c>
      <c r="E96" s="659">
        <v>0.88750000000000007</v>
      </c>
      <c r="F96" s="549"/>
      <c r="G96" s="549"/>
      <c r="H96" s="549"/>
      <c r="I96" s="549"/>
      <c r="J96" s="549"/>
      <c r="K96" s="549"/>
      <c r="L96" s="549"/>
    </row>
    <row r="97" spans="2:5">
      <c r="B97" s="815">
        <v>1051</v>
      </c>
      <c r="C97" s="890">
        <v>2400323</v>
      </c>
      <c r="D97" s="815" t="s">
        <v>1060</v>
      </c>
      <c r="E97" s="659">
        <v>0.89930555555555547</v>
      </c>
    </row>
    <row r="98" spans="2:5">
      <c r="B98" s="815" t="s">
        <v>43</v>
      </c>
      <c r="C98" s="890"/>
      <c r="D98" s="815" t="s">
        <v>1059</v>
      </c>
      <c r="E98" s="659">
        <v>0.90763888888888899</v>
      </c>
    </row>
    <row r="99" spans="2:5">
      <c r="B99" s="386">
        <v>1029</v>
      </c>
      <c r="C99" s="386">
        <v>2400420</v>
      </c>
      <c r="D99" s="386" t="s">
        <v>1057</v>
      </c>
      <c r="E99" s="660" t="s">
        <v>1084</v>
      </c>
    </row>
    <row r="100" spans="2:5">
      <c r="B100" s="815">
        <v>1026</v>
      </c>
      <c r="C100" s="890">
        <v>2400368</v>
      </c>
      <c r="D100" s="815" t="s">
        <v>80</v>
      </c>
      <c r="E100" s="659">
        <v>0.91666666666666663</v>
      </c>
    </row>
    <row r="101" spans="2:5">
      <c r="B101" s="815">
        <v>1020</v>
      </c>
      <c r="C101" s="890">
        <v>2400399</v>
      </c>
      <c r="D101" s="815" t="s">
        <v>79</v>
      </c>
      <c r="E101" s="659">
        <v>0.91875000000000007</v>
      </c>
    </row>
    <row r="102" spans="2:5">
      <c r="B102" s="815">
        <v>1009</v>
      </c>
      <c r="C102" s="890">
        <v>2400398</v>
      </c>
      <c r="D102" s="331" t="s">
        <v>1056</v>
      </c>
      <c r="E102" s="659">
        <v>0.92499999999999993</v>
      </c>
    </row>
    <row r="103" spans="2:5">
      <c r="B103" s="487">
        <v>1004</v>
      </c>
      <c r="C103" s="341">
        <v>2400382</v>
      </c>
      <c r="D103" s="316" t="s">
        <v>74</v>
      </c>
      <c r="E103" s="658">
        <v>0.92847222222222225</v>
      </c>
    </row>
    <row r="104" spans="2:5">
      <c r="B104" s="815">
        <v>997</v>
      </c>
      <c r="C104" s="890">
        <v>2400381</v>
      </c>
      <c r="D104" s="815" t="s">
        <v>72</v>
      </c>
      <c r="E104" s="659">
        <v>0.93125000000000002</v>
      </c>
    </row>
    <row r="105" spans="2:5">
      <c r="B105" s="815">
        <v>985</v>
      </c>
      <c r="C105" s="890">
        <v>2400411</v>
      </c>
      <c r="D105" s="815" t="s">
        <v>71</v>
      </c>
      <c r="E105" s="659">
        <v>0.93611111111111101</v>
      </c>
    </row>
    <row r="106" spans="2:5">
      <c r="B106" s="815">
        <v>972</v>
      </c>
      <c r="C106" s="890">
        <v>2400380</v>
      </c>
      <c r="D106" s="815" t="s">
        <v>70</v>
      </c>
      <c r="E106" s="659">
        <v>0.94097222222222221</v>
      </c>
    </row>
    <row r="107" spans="2:5">
      <c r="B107" s="815">
        <v>958</v>
      </c>
      <c r="C107" s="890">
        <v>2400412</v>
      </c>
      <c r="D107" s="815" t="s">
        <v>69</v>
      </c>
      <c r="E107" s="659">
        <v>0.94652777777777775</v>
      </c>
    </row>
    <row r="108" spans="2:5">
      <c r="B108" s="815">
        <v>945</v>
      </c>
      <c r="C108" s="890">
        <v>2400413</v>
      </c>
      <c r="D108" s="815" t="s">
        <v>65</v>
      </c>
      <c r="E108" s="659">
        <v>0.95208333333333339</v>
      </c>
    </row>
    <row r="109" spans="2:5">
      <c r="B109" s="815">
        <v>939</v>
      </c>
      <c r="C109" s="890">
        <v>2400002</v>
      </c>
      <c r="D109" s="815" t="s">
        <v>64</v>
      </c>
      <c r="E109" s="659">
        <v>0.95486111111111116</v>
      </c>
    </row>
    <row r="110" spans="2:5">
      <c r="B110" s="487">
        <v>933</v>
      </c>
      <c r="C110" s="890">
        <v>2400379</v>
      </c>
      <c r="D110" s="487" t="s">
        <v>63</v>
      </c>
      <c r="E110" s="658">
        <v>0.95763888888888893</v>
      </c>
    </row>
    <row r="111" spans="2:5">
      <c r="B111" s="815">
        <v>923</v>
      </c>
      <c r="C111" s="890">
        <v>2400378</v>
      </c>
      <c r="D111" s="815" t="s">
        <v>62</v>
      </c>
      <c r="E111" s="653">
        <v>0.96180555555555547</v>
      </c>
    </row>
    <row r="112" spans="2:5">
      <c r="B112" s="815">
        <v>914</v>
      </c>
      <c r="C112" s="890">
        <v>2400414</v>
      </c>
      <c r="D112" s="815" t="s">
        <v>57</v>
      </c>
      <c r="E112" s="653">
        <v>0.96597222222222223</v>
      </c>
    </row>
    <row r="113" spans="2:5">
      <c r="B113" s="815">
        <v>907</v>
      </c>
      <c r="C113" s="890">
        <v>2400333</v>
      </c>
      <c r="D113" s="815" t="s">
        <v>56</v>
      </c>
      <c r="E113" s="653">
        <v>0.96944444444444444</v>
      </c>
    </row>
    <row r="114" spans="2:5">
      <c r="B114" s="815">
        <v>895</v>
      </c>
      <c r="C114" s="890">
        <v>2400779</v>
      </c>
      <c r="D114" s="815" t="s">
        <v>54</v>
      </c>
      <c r="E114" s="653">
        <v>0.9784722222222223</v>
      </c>
    </row>
    <row r="115" spans="2:5">
      <c r="B115" s="815">
        <v>884</v>
      </c>
      <c r="C115" s="890">
        <v>2400416</v>
      </c>
      <c r="D115" s="815" t="s">
        <v>50</v>
      </c>
      <c r="E115" s="653">
        <v>0.98402777777777783</v>
      </c>
    </row>
    <row r="116" spans="2:5">
      <c r="B116" s="815">
        <v>874</v>
      </c>
      <c r="C116" s="890">
        <v>2400366</v>
      </c>
      <c r="D116" s="815" t="s">
        <v>48</v>
      </c>
      <c r="E116" s="653">
        <v>0.98888888888888893</v>
      </c>
    </row>
    <row r="117" spans="2:5">
      <c r="B117" s="815">
        <v>858</v>
      </c>
      <c r="C117" s="890">
        <v>2400456</v>
      </c>
      <c r="D117" s="815" t="s">
        <v>47</v>
      </c>
      <c r="E117" s="653">
        <v>0.99513888888888891</v>
      </c>
    </row>
    <row r="118" spans="2:5">
      <c r="B118" s="815">
        <v>835</v>
      </c>
      <c r="C118" s="890">
        <v>2400417</v>
      </c>
      <c r="D118" s="815" t="s">
        <v>46</v>
      </c>
      <c r="E118" s="654">
        <v>5.5555555555555558E-3</v>
      </c>
    </row>
    <row r="119" spans="2:5">
      <c r="B119" s="815">
        <v>826</v>
      </c>
      <c r="C119" s="890">
        <v>2400446</v>
      </c>
      <c r="D119" s="815" t="s">
        <v>45</v>
      </c>
      <c r="E119" s="654">
        <v>1.0416666666666666E-2</v>
      </c>
    </row>
    <row r="120" spans="2:5">
      <c r="B120" s="815" t="s">
        <v>43</v>
      </c>
      <c r="C120" s="890"/>
      <c r="D120" s="487" t="s">
        <v>270</v>
      </c>
      <c r="E120" s="655">
        <v>1.4583333333333334E-2</v>
      </c>
    </row>
    <row r="121" spans="2:5">
      <c r="B121" s="386">
        <v>817</v>
      </c>
      <c r="C121" s="386">
        <v>2400000</v>
      </c>
      <c r="D121" s="386" t="s">
        <v>42</v>
      </c>
      <c r="E121" s="656" t="s">
        <v>470</v>
      </c>
    </row>
    <row r="122" spans="2:5">
      <c r="B122" s="815">
        <v>808</v>
      </c>
      <c r="C122" s="890">
        <v>2401432</v>
      </c>
      <c r="D122" s="815" t="s">
        <v>1054</v>
      </c>
      <c r="E122" s="654">
        <v>3.0555555555555555E-2</v>
      </c>
    </row>
    <row r="123" spans="2:5">
      <c r="B123" s="815">
        <v>800</v>
      </c>
      <c r="C123" s="890">
        <v>2400461</v>
      </c>
      <c r="D123" s="815" t="s">
        <v>275</v>
      </c>
      <c r="E123" s="654">
        <v>3.4722222222222224E-2</v>
      </c>
    </row>
    <row r="124" spans="2:5">
      <c r="B124" s="386">
        <v>788</v>
      </c>
      <c r="C124" s="386">
        <v>2400450</v>
      </c>
      <c r="D124" s="386" t="s">
        <v>1052</v>
      </c>
      <c r="E124" s="656" t="s">
        <v>471</v>
      </c>
    </row>
    <row r="125" spans="2:5">
      <c r="B125" s="487">
        <v>781</v>
      </c>
      <c r="C125" s="342" t="s">
        <v>280</v>
      </c>
      <c r="D125" s="487" t="s">
        <v>255</v>
      </c>
      <c r="E125" s="657">
        <v>9.166666666666666E-2</v>
      </c>
    </row>
    <row r="126" spans="2:5">
      <c r="B126" s="975" t="s">
        <v>281</v>
      </c>
      <c r="C126" s="976"/>
      <c r="D126" s="997"/>
      <c r="E126" s="998"/>
    </row>
    <row r="127" spans="2:5">
      <c r="B127" s="815" t="s">
        <v>43</v>
      </c>
      <c r="C127" s="341">
        <v>163034</v>
      </c>
      <c r="D127" s="604" t="s">
        <v>282</v>
      </c>
      <c r="E127" s="357">
        <v>0.13819444444444443</v>
      </c>
    </row>
    <row r="128" spans="2:5">
      <c r="B128" s="386">
        <v>772</v>
      </c>
      <c r="C128" s="386">
        <v>2100024</v>
      </c>
      <c r="D128" s="386" t="s">
        <v>1050</v>
      </c>
      <c r="E128" s="386" t="s">
        <v>472</v>
      </c>
    </row>
    <row r="129" spans="2:5">
      <c r="B129" s="815">
        <v>738</v>
      </c>
      <c r="C129" s="341">
        <v>2100205</v>
      </c>
      <c r="D129" s="487" t="s">
        <v>289</v>
      </c>
      <c r="E129" s="357" t="s">
        <v>473</v>
      </c>
    </row>
    <row r="130" spans="2:5">
      <c r="B130" s="386">
        <v>701</v>
      </c>
      <c r="C130" s="386">
        <v>2100280</v>
      </c>
      <c r="D130" s="386" t="s">
        <v>292</v>
      </c>
      <c r="E130" s="404" t="s">
        <v>474</v>
      </c>
    </row>
    <row r="131" spans="2:5">
      <c r="B131" s="386">
        <v>624</v>
      </c>
      <c r="C131" s="386">
        <v>2100001</v>
      </c>
      <c r="D131" s="386" t="s">
        <v>299</v>
      </c>
      <c r="E131" s="404" t="s">
        <v>1085</v>
      </c>
    </row>
    <row r="132" spans="2:5">
      <c r="B132" s="815" t="s">
        <v>43</v>
      </c>
      <c r="C132" s="341">
        <v>2100284</v>
      </c>
      <c r="D132" s="487" t="s">
        <v>1046</v>
      </c>
      <c r="E132" s="667">
        <v>0.28472222222222221</v>
      </c>
    </row>
    <row r="133" spans="2:5">
      <c r="B133" s="815" t="s">
        <v>43</v>
      </c>
      <c r="C133" s="341">
        <v>2100671</v>
      </c>
      <c r="D133" s="487" t="s">
        <v>1045</v>
      </c>
      <c r="E133" s="667" t="s">
        <v>1086</v>
      </c>
    </row>
    <row r="134" spans="2:5">
      <c r="B134" s="815" t="s">
        <v>43</v>
      </c>
      <c r="C134" s="341">
        <v>2100270</v>
      </c>
      <c r="D134" s="439" t="s">
        <v>1043</v>
      </c>
      <c r="E134" s="335" t="s">
        <v>1087</v>
      </c>
    </row>
    <row r="135" spans="2:5">
      <c r="B135" s="815" t="s">
        <v>43</v>
      </c>
      <c r="C135" s="341">
        <v>2100113</v>
      </c>
      <c r="D135" s="439" t="s">
        <v>1041</v>
      </c>
      <c r="E135" s="335" t="s">
        <v>1088</v>
      </c>
    </row>
    <row r="136" spans="2:5">
      <c r="B136" s="386">
        <v>410</v>
      </c>
      <c r="C136" s="386">
        <v>2100080</v>
      </c>
      <c r="D136" s="386" t="s">
        <v>1039</v>
      </c>
      <c r="E136" s="404" t="s">
        <v>1089</v>
      </c>
    </row>
    <row r="137" spans="2:5">
      <c r="B137" s="815" t="s">
        <v>43</v>
      </c>
      <c r="C137" s="890">
        <v>2100217</v>
      </c>
      <c r="D137" s="815" t="s">
        <v>1037</v>
      </c>
      <c r="E137" s="675" t="s">
        <v>1090</v>
      </c>
    </row>
    <row r="138" spans="2:5">
      <c r="B138" s="815">
        <v>309</v>
      </c>
      <c r="C138" s="890">
        <v>2100090</v>
      </c>
      <c r="D138" s="815" t="s">
        <v>1035</v>
      </c>
      <c r="E138" s="356" t="s">
        <v>1091</v>
      </c>
    </row>
    <row r="139" spans="2:5">
      <c r="B139" s="815" t="s">
        <v>43</v>
      </c>
      <c r="C139" s="341">
        <v>2100254</v>
      </c>
      <c r="D139" s="487" t="s">
        <v>1033</v>
      </c>
      <c r="E139" s="357" t="s">
        <v>1092</v>
      </c>
    </row>
    <row r="140" spans="2:5">
      <c r="B140" s="386">
        <v>239</v>
      </c>
      <c r="C140" s="386">
        <v>2100259</v>
      </c>
      <c r="D140" s="386" t="s">
        <v>1031</v>
      </c>
      <c r="E140" s="386" t="s">
        <v>1093</v>
      </c>
    </row>
    <row r="141" spans="2:5">
      <c r="B141" s="975" t="s">
        <v>1025</v>
      </c>
      <c r="C141" s="976"/>
      <c r="D141" s="997"/>
      <c r="E141" s="998"/>
    </row>
    <row r="142" spans="2:5">
      <c r="B142" s="487">
        <v>238</v>
      </c>
      <c r="C142" s="342" t="s">
        <v>1030</v>
      </c>
      <c r="D142" s="487" t="s">
        <v>255</v>
      </c>
      <c r="E142" s="357">
        <v>0.54583333333333328</v>
      </c>
    </row>
    <row r="143" spans="2:5">
      <c r="B143" s="815" t="s">
        <v>43</v>
      </c>
      <c r="C143" s="341">
        <v>2200262</v>
      </c>
      <c r="D143" s="487" t="s">
        <v>1029</v>
      </c>
      <c r="E143" s="815" t="s">
        <v>43</v>
      </c>
    </row>
    <row r="144" spans="2:5">
      <c r="B144" s="487">
        <v>156</v>
      </c>
      <c r="C144" s="341">
        <v>2200110</v>
      </c>
      <c r="D144" s="487" t="s">
        <v>1027</v>
      </c>
      <c r="E144" s="534" t="s">
        <v>1094</v>
      </c>
    </row>
    <row r="145" spans="2:12">
      <c r="B145" s="386">
        <v>0</v>
      </c>
      <c r="C145" s="386">
        <v>2200001</v>
      </c>
      <c r="D145" s="386" t="s">
        <v>1026</v>
      </c>
      <c r="E145" s="404">
        <v>0.66111111111111109</v>
      </c>
      <c r="F145" s="549"/>
      <c r="G145" s="549"/>
      <c r="H145" s="549"/>
      <c r="I145" s="549"/>
      <c r="J145" s="549"/>
      <c r="K145" s="549"/>
      <c r="L145" s="549"/>
    </row>
    <row r="146" spans="2:12" ht="14.45" customHeight="1">
      <c r="B146" s="999" t="s">
        <v>125</v>
      </c>
      <c r="C146" s="1000"/>
      <c r="D146" s="1001"/>
      <c r="E146" s="551">
        <v>17</v>
      </c>
      <c r="F146" s="549"/>
      <c r="G146" s="549"/>
      <c r="H146" s="549"/>
      <c r="I146" s="549"/>
      <c r="J146" s="549"/>
      <c r="K146" s="549"/>
      <c r="L146" s="549"/>
    </row>
    <row r="147" spans="2:12" ht="15.6" customHeight="1">
      <c r="B147" s="937" t="s">
        <v>126</v>
      </c>
      <c r="C147" s="938"/>
      <c r="D147" s="939"/>
      <c r="E147" s="484">
        <v>0.19652777777777777</v>
      </c>
      <c r="F147" s="549"/>
      <c r="G147" s="549"/>
      <c r="H147" s="549"/>
      <c r="I147" s="549"/>
      <c r="J147" s="549"/>
      <c r="K147" s="549"/>
      <c r="L147" s="549"/>
    </row>
    <row r="148" spans="2:12">
      <c r="B148" s="936" t="s">
        <v>127</v>
      </c>
      <c r="C148" s="936"/>
      <c r="D148" s="936"/>
      <c r="E148" s="483">
        <f>E145-E88+E83</f>
        <v>0.84166666666666656</v>
      </c>
      <c r="F148" s="549"/>
      <c r="G148" s="549"/>
      <c r="H148" s="549"/>
      <c r="I148" s="549"/>
      <c r="J148" s="549"/>
      <c r="K148" s="549"/>
      <c r="L148" s="549"/>
    </row>
    <row r="149" spans="2:12">
      <c r="B149" s="935" t="s">
        <v>128</v>
      </c>
      <c r="C149" s="935"/>
      <c r="D149" s="935"/>
      <c r="E149" s="634">
        <f>B88/(HOUR(E145-E88+E83)*60+MINUTE(E145-E88+E83))*60</f>
        <v>57.67326732673267</v>
      </c>
      <c r="F149" s="549"/>
      <c r="G149" s="549"/>
      <c r="H149" s="549"/>
      <c r="I149" s="549"/>
      <c r="J149" s="549"/>
      <c r="K149" s="549"/>
      <c r="L149" s="549"/>
    </row>
    <row r="150" spans="2:12">
      <c r="B150" s="936" t="s">
        <v>129</v>
      </c>
      <c r="C150" s="936"/>
      <c r="D150" s="936"/>
      <c r="E150" s="483">
        <f>E145-E88-E147+E83</f>
        <v>0.64513888888888882</v>
      </c>
      <c r="F150" s="549"/>
      <c r="G150" s="549"/>
      <c r="H150" s="549"/>
      <c r="I150" s="549"/>
      <c r="J150" s="549"/>
      <c r="K150" s="549"/>
      <c r="L150" s="549"/>
    </row>
    <row r="151" spans="2:12">
      <c r="B151" s="937" t="s">
        <v>130</v>
      </c>
      <c r="C151" s="938"/>
      <c r="D151" s="939"/>
      <c r="E151" s="435">
        <f>B88/(HOUR(E145-E88-E147+E83)*60+MINUTE(E145-E88-E147+E83))*60</f>
        <v>75.242195909580204</v>
      </c>
      <c r="F151" s="549"/>
      <c r="G151" s="549"/>
      <c r="H151" s="549"/>
      <c r="I151" s="549"/>
      <c r="J151" s="549"/>
      <c r="K151" s="549"/>
      <c r="L151" s="549"/>
    </row>
    <row r="153" spans="2:12" ht="41.1" customHeight="1">
      <c r="B153" s="349" t="s">
        <v>1072</v>
      </c>
      <c r="C153" s="996" t="s">
        <v>1073</v>
      </c>
      <c r="D153" s="996"/>
      <c r="E153" s="996"/>
      <c r="F153" s="996"/>
      <c r="G153" s="996"/>
      <c r="H153" s="996"/>
      <c r="I153" s="996"/>
      <c r="J153" s="996"/>
      <c r="K153" s="996"/>
      <c r="L153" s="996"/>
    </row>
    <row r="154" spans="2:12">
      <c r="B154" s="419"/>
      <c r="C154" s="702" t="s">
        <v>1074</v>
      </c>
      <c r="D154" s="702"/>
      <c r="E154" s="702"/>
      <c r="F154" s="702"/>
      <c r="G154" s="702"/>
      <c r="H154" s="702"/>
      <c r="I154" s="702"/>
      <c r="J154" s="702"/>
      <c r="K154" s="702"/>
      <c r="L154" s="702"/>
    </row>
    <row r="155" spans="2:12">
      <c r="B155" s="419"/>
      <c r="C155" s="702" t="s">
        <v>1075</v>
      </c>
      <c r="D155" s="702"/>
      <c r="E155" s="702"/>
      <c r="F155" s="702"/>
      <c r="G155" s="702"/>
      <c r="H155" s="702"/>
      <c r="I155" s="702"/>
      <c r="J155" s="702"/>
      <c r="K155" s="702"/>
      <c r="L155" s="702"/>
    </row>
    <row r="156" spans="2:12">
      <c r="B156" s="477" t="s">
        <v>1076</v>
      </c>
      <c r="C156" s="547" t="s">
        <v>1077</v>
      </c>
      <c r="D156" s="545"/>
      <c r="E156" s="703"/>
      <c r="F156" s="702"/>
      <c r="G156" s="702"/>
      <c r="H156" s="702"/>
      <c r="I156" s="702"/>
      <c r="J156" s="702"/>
      <c r="K156" s="702"/>
      <c r="L156" s="702"/>
    </row>
    <row r="157" spans="2:12">
      <c r="B157" s="549"/>
      <c r="C157" s="704" t="s">
        <v>1095</v>
      </c>
      <c r="D157" s="143"/>
      <c r="E157" s="549"/>
      <c r="F157" s="549"/>
      <c r="G157" s="549"/>
      <c r="H157" s="549"/>
      <c r="I157" s="549"/>
      <c r="J157" s="549"/>
      <c r="K157" s="549"/>
      <c r="L157" s="549"/>
    </row>
    <row r="161" spans="2:12">
      <c r="B161" s="549"/>
      <c r="C161" s="549"/>
      <c r="D161" s="549"/>
      <c r="E161" s="549"/>
      <c r="F161" s="549"/>
      <c r="G161" s="549"/>
      <c r="H161" s="549"/>
      <c r="I161" s="549"/>
      <c r="J161" s="549"/>
      <c r="K161" s="549"/>
      <c r="L161" s="549"/>
    </row>
    <row r="162" spans="2:12" ht="23.25">
      <c r="B162" s="550" t="s">
        <v>1096</v>
      </c>
      <c r="C162" s="339"/>
      <c r="D162" s="339"/>
      <c r="E162" s="549"/>
      <c r="F162" s="549"/>
      <c r="G162" s="712"/>
      <c r="H162" s="712"/>
      <c r="I162" s="549"/>
      <c r="J162" s="549"/>
      <c r="K162" s="549"/>
      <c r="L162" s="549"/>
    </row>
    <row r="163" spans="2:12" ht="23.25">
      <c r="B163" s="1002" t="s">
        <v>1022</v>
      </c>
      <c r="C163" s="1002"/>
      <c r="D163" s="1002"/>
      <c r="E163" s="1002"/>
      <c r="F163" s="549"/>
      <c r="G163" s="712"/>
      <c r="H163" s="712"/>
      <c r="I163" s="549"/>
      <c r="J163" s="549"/>
      <c r="K163" s="549"/>
      <c r="L163" s="549"/>
    </row>
    <row r="164" spans="2:12">
      <c r="B164" s="1006">
        <v>1</v>
      </c>
      <c r="C164" s="1006"/>
      <c r="D164" s="1006"/>
      <c r="E164" s="1006"/>
      <c r="F164" s="549"/>
      <c r="G164" s="549"/>
      <c r="H164" s="549"/>
      <c r="I164" s="549"/>
      <c r="J164" s="549"/>
      <c r="K164" s="549"/>
      <c r="L164" s="549"/>
    </row>
    <row r="165" spans="2:12">
      <c r="B165" s="912" t="s">
        <v>22</v>
      </c>
      <c r="C165" s="914" t="s">
        <v>226</v>
      </c>
      <c r="D165" s="472" t="s">
        <v>25</v>
      </c>
      <c r="E165" s="396" t="s">
        <v>1023</v>
      </c>
      <c r="F165" s="419"/>
      <c r="G165" s="419"/>
      <c r="H165" s="549"/>
      <c r="I165" s="549"/>
      <c r="J165" s="549"/>
      <c r="K165" s="549"/>
      <c r="L165" s="549"/>
    </row>
    <row r="166" spans="2:12">
      <c r="B166" s="912"/>
      <c r="C166" s="915"/>
      <c r="D166" s="473" t="s">
        <v>34</v>
      </c>
      <c r="E166" s="454" t="s">
        <v>230</v>
      </c>
      <c r="F166" s="419"/>
      <c r="G166" s="419"/>
      <c r="H166" s="549"/>
      <c r="I166" s="549"/>
      <c r="J166" s="549"/>
      <c r="K166" s="549"/>
      <c r="L166" s="549"/>
    </row>
    <row r="167" spans="2:12">
      <c r="B167" s="949"/>
      <c r="C167" s="916"/>
      <c r="D167" s="474" t="s">
        <v>197</v>
      </c>
      <c r="E167" s="471" t="s">
        <v>1024</v>
      </c>
      <c r="F167" s="419"/>
      <c r="G167" s="419"/>
      <c r="H167" s="549"/>
      <c r="I167" s="549"/>
      <c r="J167" s="549"/>
      <c r="K167" s="549"/>
      <c r="L167" s="549"/>
    </row>
    <row r="168" spans="2:12">
      <c r="B168" s="940" t="s">
        <v>1025</v>
      </c>
      <c r="C168" s="941"/>
      <c r="D168" s="973"/>
      <c r="E168" s="974"/>
      <c r="F168" s="549"/>
      <c r="G168" s="549"/>
      <c r="H168" s="549"/>
      <c r="I168" s="549"/>
      <c r="J168" s="549"/>
      <c r="K168" s="549"/>
      <c r="L168" s="549"/>
    </row>
    <row r="169" spans="2:12">
      <c r="B169" s="386">
        <v>0</v>
      </c>
      <c r="C169" s="386">
        <v>2200001</v>
      </c>
      <c r="D169" s="386" t="s">
        <v>1026</v>
      </c>
      <c r="E169" s="628">
        <v>0.54861111111111105</v>
      </c>
      <c r="F169" s="549"/>
      <c r="G169" s="549"/>
      <c r="H169" s="549"/>
      <c r="I169" s="549"/>
      <c r="J169" s="549"/>
      <c r="K169" s="549"/>
      <c r="L169" s="549"/>
    </row>
    <row r="170" spans="2:12">
      <c r="B170" s="487">
        <v>156</v>
      </c>
      <c r="C170" s="341">
        <v>2200110</v>
      </c>
      <c r="D170" s="487" t="s">
        <v>1027</v>
      </c>
      <c r="E170" s="666" t="s">
        <v>1028</v>
      </c>
      <c r="F170" s="549"/>
      <c r="G170" s="549"/>
      <c r="H170" s="549"/>
      <c r="I170" s="549"/>
      <c r="J170" s="549"/>
      <c r="K170" s="549"/>
      <c r="L170" s="549"/>
    </row>
    <row r="171" spans="2:12">
      <c r="B171" s="815" t="s">
        <v>43</v>
      </c>
      <c r="C171" s="341">
        <v>2200262</v>
      </c>
      <c r="D171" s="487" t="s">
        <v>1029</v>
      </c>
      <c r="E171" s="815" t="s">
        <v>43</v>
      </c>
      <c r="F171" s="549"/>
      <c r="G171" s="549"/>
      <c r="H171" s="549"/>
      <c r="I171" s="549"/>
      <c r="J171" s="549"/>
      <c r="K171" s="549"/>
      <c r="L171" s="549"/>
    </row>
    <row r="172" spans="2:12">
      <c r="B172" s="487">
        <v>238</v>
      </c>
      <c r="C172" s="342" t="s">
        <v>1030</v>
      </c>
      <c r="D172" s="487" t="s">
        <v>255</v>
      </c>
      <c r="E172" s="358">
        <v>0.74861111111111101</v>
      </c>
      <c r="F172" s="549"/>
      <c r="G172" s="549"/>
      <c r="H172" s="549"/>
      <c r="I172" s="549"/>
      <c r="J172" s="549"/>
      <c r="K172" s="549"/>
      <c r="L172" s="549"/>
    </row>
    <row r="173" spans="2:12">
      <c r="B173" s="975" t="s">
        <v>281</v>
      </c>
      <c r="C173" s="976"/>
      <c r="D173" s="977"/>
      <c r="E173" s="978"/>
      <c r="F173" s="549"/>
      <c r="G173" s="549"/>
      <c r="H173" s="549"/>
      <c r="I173" s="549"/>
      <c r="J173" s="549"/>
      <c r="K173" s="549"/>
      <c r="L173" s="549"/>
    </row>
    <row r="174" spans="2:12">
      <c r="B174" s="386">
        <v>239</v>
      </c>
      <c r="C174" s="386">
        <v>2100259</v>
      </c>
      <c r="D174" s="386" t="s">
        <v>1031</v>
      </c>
      <c r="E174" s="386" t="s">
        <v>1032</v>
      </c>
      <c r="F174" s="549"/>
      <c r="G174" s="549"/>
      <c r="H174" s="549"/>
      <c r="I174" s="549"/>
      <c r="J174" s="549"/>
      <c r="K174" s="549"/>
      <c r="L174" s="549"/>
    </row>
    <row r="175" spans="2:12">
      <c r="B175" s="815" t="s">
        <v>43</v>
      </c>
      <c r="C175" s="341">
        <v>2100254</v>
      </c>
      <c r="D175" s="440" t="s">
        <v>1033</v>
      </c>
      <c r="E175" s="361" t="s">
        <v>1034</v>
      </c>
      <c r="F175" s="549"/>
      <c r="G175" s="549"/>
      <c r="H175" s="549"/>
      <c r="I175" s="549"/>
      <c r="J175" s="549"/>
      <c r="K175" s="549"/>
      <c r="L175" s="549"/>
    </row>
    <row r="176" spans="2:12">
      <c r="B176" s="815">
        <v>309</v>
      </c>
      <c r="C176" s="890">
        <v>2100090</v>
      </c>
      <c r="D176" s="815" t="s">
        <v>1035</v>
      </c>
      <c r="E176" s="360" t="s">
        <v>1036</v>
      </c>
      <c r="F176" s="549"/>
      <c r="G176" s="549"/>
      <c r="H176" s="549"/>
      <c r="I176" s="549"/>
      <c r="J176" s="549"/>
      <c r="K176" s="549"/>
      <c r="L176" s="549"/>
    </row>
    <row r="177" spans="2:12">
      <c r="B177" s="815" t="s">
        <v>43</v>
      </c>
      <c r="C177" s="890">
        <v>2100217</v>
      </c>
      <c r="D177" s="432" t="s">
        <v>1037</v>
      </c>
      <c r="E177" s="360" t="s">
        <v>1038</v>
      </c>
      <c r="F177" s="549"/>
      <c r="G177" s="549"/>
      <c r="H177" s="549"/>
      <c r="I177" s="549"/>
      <c r="J177" s="549"/>
      <c r="K177" s="549"/>
      <c r="L177" s="549"/>
    </row>
    <row r="178" spans="2:12">
      <c r="B178" s="386">
        <v>410</v>
      </c>
      <c r="C178" s="386">
        <v>2100080</v>
      </c>
      <c r="D178" s="386" t="s">
        <v>1039</v>
      </c>
      <c r="E178" s="649" t="s">
        <v>1040</v>
      </c>
      <c r="F178" s="549"/>
      <c r="G178" s="549"/>
      <c r="H178" s="549"/>
      <c r="I178" s="549"/>
      <c r="J178" s="549"/>
      <c r="K178" s="549"/>
      <c r="L178" s="549"/>
    </row>
    <row r="179" spans="2:12">
      <c r="B179" s="815" t="s">
        <v>43</v>
      </c>
      <c r="C179" s="341">
        <v>2100113</v>
      </c>
      <c r="D179" s="441" t="s">
        <v>1041</v>
      </c>
      <c r="E179" s="361" t="s">
        <v>1042</v>
      </c>
      <c r="F179" s="549"/>
      <c r="G179" s="549"/>
      <c r="H179" s="549"/>
      <c r="I179" s="549"/>
      <c r="J179" s="549"/>
      <c r="K179" s="549"/>
      <c r="L179" s="549"/>
    </row>
    <row r="180" spans="2:12">
      <c r="B180" s="815" t="s">
        <v>43</v>
      </c>
      <c r="C180" s="341">
        <v>2100270</v>
      </c>
      <c r="D180" s="439" t="s">
        <v>1043</v>
      </c>
      <c r="E180" s="361" t="s">
        <v>1044</v>
      </c>
      <c r="F180" s="549"/>
      <c r="G180" s="549"/>
      <c r="H180" s="549"/>
      <c r="I180" s="549"/>
      <c r="J180" s="549"/>
      <c r="K180" s="549"/>
      <c r="L180" s="549"/>
    </row>
    <row r="181" spans="2:12">
      <c r="B181" s="815" t="s">
        <v>43</v>
      </c>
      <c r="C181" s="341">
        <v>2100671</v>
      </c>
      <c r="D181" s="487" t="s">
        <v>1045</v>
      </c>
      <c r="E181" s="361">
        <v>0.9604166666666667</v>
      </c>
      <c r="F181" s="549"/>
      <c r="G181" s="549"/>
      <c r="H181" s="549"/>
      <c r="I181" s="549"/>
      <c r="J181" s="549"/>
      <c r="K181" s="549"/>
      <c r="L181" s="549"/>
    </row>
    <row r="182" spans="2:12">
      <c r="B182" s="815" t="s">
        <v>43</v>
      </c>
      <c r="C182" s="341">
        <v>2100284</v>
      </c>
      <c r="D182" s="487" t="s">
        <v>1046</v>
      </c>
      <c r="E182" s="361">
        <v>0.97569444444444453</v>
      </c>
      <c r="F182" s="549"/>
      <c r="G182" s="549"/>
      <c r="H182" s="549"/>
      <c r="I182" s="549"/>
      <c r="J182" s="549"/>
      <c r="K182" s="549"/>
      <c r="L182" s="549"/>
    </row>
    <row r="183" spans="2:12">
      <c r="B183" s="386">
        <v>624</v>
      </c>
      <c r="C183" s="386">
        <v>2100001</v>
      </c>
      <c r="D183" s="386" t="s">
        <v>299</v>
      </c>
      <c r="E183" s="408" t="s">
        <v>1047</v>
      </c>
      <c r="F183" s="549"/>
      <c r="G183" s="549"/>
      <c r="H183" s="549"/>
      <c r="I183" s="549"/>
      <c r="J183" s="549"/>
      <c r="K183" s="549"/>
      <c r="L183" s="549"/>
    </row>
    <row r="184" spans="2:12">
      <c r="B184" s="386">
        <v>701</v>
      </c>
      <c r="C184" s="386">
        <v>2100280</v>
      </c>
      <c r="D184" s="386" t="s">
        <v>292</v>
      </c>
      <c r="E184" s="408" t="s">
        <v>1048</v>
      </c>
      <c r="F184" s="549"/>
      <c r="G184" s="549"/>
      <c r="H184" s="549"/>
      <c r="I184" s="549"/>
      <c r="J184" s="549"/>
      <c r="K184" s="549"/>
      <c r="L184" s="549"/>
    </row>
    <row r="185" spans="2:12">
      <c r="B185" s="815">
        <v>738</v>
      </c>
      <c r="C185" s="341">
        <v>2100205</v>
      </c>
      <c r="D185" s="487" t="s">
        <v>289</v>
      </c>
      <c r="E185" s="641" t="s">
        <v>1049</v>
      </c>
      <c r="F185" s="549"/>
      <c r="G185" s="549"/>
      <c r="H185" s="549"/>
      <c r="I185" s="549"/>
      <c r="J185" s="549"/>
      <c r="K185" s="549"/>
      <c r="L185" s="549"/>
    </row>
    <row r="186" spans="2:12">
      <c r="B186" s="386">
        <v>772</v>
      </c>
      <c r="C186" s="386">
        <v>2100024</v>
      </c>
      <c r="D186" s="386" t="s">
        <v>1050</v>
      </c>
      <c r="E186" s="386" t="s">
        <v>1051</v>
      </c>
      <c r="F186" s="549"/>
      <c r="G186" s="549"/>
      <c r="H186" s="549"/>
      <c r="I186" s="549"/>
      <c r="J186" s="549"/>
      <c r="K186" s="549"/>
      <c r="L186" s="549"/>
    </row>
    <row r="187" spans="2:12">
      <c r="B187" s="815" t="s">
        <v>43</v>
      </c>
      <c r="C187" s="341">
        <v>163034</v>
      </c>
      <c r="D187" s="604" t="s">
        <v>282</v>
      </c>
      <c r="E187" s="361">
        <v>0.11666666666666665</v>
      </c>
      <c r="F187" s="549"/>
      <c r="G187" s="549"/>
      <c r="H187" s="549"/>
      <c r="I187" s="549"/>
      <c r="J187" s="549"/>
      <c r="K187" s="549"/>
      <c r="L187" s="549"/>
    </row>
    <row r="188" spans="2:12">
      <c r="B188" s="975" t="s">
        <v>253</v>
      </c>
      <c r="C188" s="976"/>
      <c r="D188" s="976"/>
      <c r="E188" s="979"/>
      <c r="F188" s="549"/>
      <c r="G188" s="549"/>
      <c r="H188" s="549"/>
      <c r="I188" s="549"/>
      <c r="J188" s="549"/>
      <c r="K188" s="549"/>
      <c r="L188" s="549"/>
    </row>
    <row r="189" spans="2:12">
      <c r="B189" s="487">
        <v>781</v>
      </c>
      <c r="C189" s="342" t="s">
        <v>280</v>
      </c>
      <c r="D189" s="487" t="s">
        <v>255</v>
      </c>
      <c r="E189" s="819">
        <v>0.12222222222222223</v>
      </c>
      <c r="F189" s="549"/>
      <c r="G189" s="549"/>
      <c r="H189" s="549"/>
      <c r="I189" s="549"/>
      <c r="J189" s="549"/>
      <c r="K189" s="549"/>
      <c r="L189" s="549"/>
    </row>
    <row r="190" spans="2:12">
      <c r="B190" s="386">
        <v>788</v>
      </c>
      <c r="C190" s="386">
        <v>2400450</v>
      </c>
      <c r="D190" s="386" t="s">
        <v>1052</v>
      </c>
      <c r="E190" s="825" t="s">
        <v>1097</v>
      </c>
      <c r="F190" s="549"/>
      <c r="G190" s="549"/>
      <c r="H190" s="549"/>
      <c r="I190" s="549"/>
      <c r="J190" s="549"/>
      <c r="K190" s="549"/>
      <c r="L190" s="549"/>
    </row>
    <row r="191" spans="2:12">
      <c r="B191" s="815">
        <v>800</v>
      </c>
      <c r="C191" s="890">
        <v>2400461</v>
      </c>
      <c r="D191" s="815" t="s">
        <v>275</v>
      </c>
      <c r="E191" s="818">
        <v>0.17500000000000002</v>
      </c>
      <c r="F191" s="549"/>
      <c r="G191" s="549"/>
      <c r="H191" s="549"/>
      <c r="I191" s="549"/>
      <c r="J191" s="549"/>
      <c r="K191" s="549"/>
      <c r="L191" s="549"/>
    </row>
    <row r="192" spans="2:12">
      <c r="B192" s="815">
        <v>808</v>
      </c>
      <c r="C192" s="890">
        <v>2401432</v>
      </c>
      <c r="D192" s="815" t="s">
        <v>1054</v>
      </c>
      <c r="E192" s="818">
        <v>0.17916666666666667</v>
      </c>
      <c r="F192" s="549"/>
      <c r="G192" s="549"/>
      <c r="H192" s="549"/>
      <c r="I192" s="549"/>
      <c r="J192" s="549"/>
      <c r="K192" s="549"/>
      <c r="L192" s="549"/>
    </row>
    <row r="193" spans="2:12">
      <c r="B193" s="386">
        <v>817</v>
      </c>
      <c r="C193" s="386">
        <v>2400000</v>
      </c>
      <c r="D193" s="386" t="s">
        <v>42</v>
      </c>
      <c r="E193" s="825" t="s">
        <v>1098</v>
      </c>
      <c r="F193" s="549"/>
      <c r="G193" s="549"/>
      <c r="H193" s="549"/>
      <c r="I193" s="549"/>
      <c r="J193" s="549"/>
      <c r="K193" s="549"/>
      <c r="L193" s="549"/>
    </row>
    <row r="194" spans="2:12">
      <c r="B194" s="815" t="s">
        <v>43</v>
      </c>
      <c r="C194" s="890"/>
      <c r="D194" s="487" t="s">
        <v>270</v>
      </c>
      <c r="E194" s="819">
        <v>0.19375000000000001</v>
      </c>
      <c r="F194" s="549"/>
      <c r="G194" s="549"/>
      <c r="H194" s="549"/>
      <c r="I194" s="549"/>
      <c r="J194" s="549"/>
      <c r="K194" s="549"/>
      <c r="L194" s="549"/>
    </row>
    <row r="195" spans="2:12">
      <c r="B195" s="815">
        <v>826</v>
      </c>
      <c r="C195" s="890">
        <v>2400446</v>
      </c>
      <c r="D195" s="815" t="s">
        <v>45</v>
      </c>
      <c r="E195" s="818">
        <v>0.19930555555555554</v>
      </c>
      <c r="F195" s="549"/>
      <c r="G195" s="549"/>
      <c r="H195" s="549"/>
      <c r="I195" s="549"/>
      <c r="J195" s="549"/>
      <c r="K195" s="549"/>
      <c r="L195" s="549"/>
    </row>
    <row r="196" spans="2:12">
      <c r="B196" s="815">
        <v>835</v>
      </c>
      <c r="C196" s="890">
        <v>2400417</v>
      </c>
      <c r="D196" s="815" t="s">
        <v>46</v>
      </c>
      <c r="E196" s="818">
        <v>0.20347222222222219</v>
      </c>
      <c r="F196" s="549"/>
      <c r="G196" s="549"/>
      <c r="H196" s="549"/>
      <c r="I196" s="549"/>
      <c r="J196" s="549"/>
      <c r="K196" s="549"/>
      <c r="L196" s="549"/>
    </row>
    <row r="197" spans="2:12">
      <c r="B197" s="815">
        <v>858</v>
      </c>
      <c r="C197" s="890">
        <v>2400456</v>
      </c>
      <c r="D197" s="815" t="s">
        <v>47</v>
      </c>
      <c r="E197" s="818">
        <v>0.21249999999999999</v>
      </c>
      <c r="F197" s="549"/>
      <c r="G197" s="549"/>
      <c r="H197" s="549"/>
      <c r="I197" s="549"/>
      <c r="J197" s="549"/>
      <c r="K197" s="549"/>
      <c r="L197" s="549"/>
    </row>
    <row r="198" spans="2:12">
      <c r="B198" s="815">
        <v>874</v>
      </c>
      <c r="C198" s="890">
        <v>2400366</v>
      </c>
      <c r="D198" s="815" t="s">
        <v>48</v>
      </c>
      <c r="E198" s="818">
        <v>0.21944444444444444</v>
      </c>
      <c r="F198" s="549"/>
      <c r="G198" s="549"/>
      <c r="H198" s="549"/>
      <c r="I198" s="549"/>
      <c r="J198" s="549"/>
      <c r="K198" s="549"/>
      <c r="L198" s="549"/>
    </row>
    <row r="199" spans="2:12">
      <c r="B199" s="815">
        <v>884</v>
      </c>
      <c r="C199" s="890">
        <v>2400416</v>
      </c>
      <c r="D199" s="815" t="s">
        <v>50</v>
      </c>
      <c r="E199" s="818">
        <v>0.22361111111111109</v>
      </c>
      <c r="F199" s="549"/>
      <c r="G199" s="549"/>
      <c r="H199" s="549"/>
      <c r="I199" s="549"/>
      <c r="J199" s="549"/>
      <c r="K199" s="549"/>
      <c r="L199" s="549"/>
    </row>
    <row r="200" spans="2:12">
      <c r="B200" s="815">
        <v>895</v>
      </c>
      <c r="C200" s="890">
        <v>2400779</v>
      </c>
      <c r="D200" s="815" t="s">
        <v>54</v>
      </c>
      <c r="E200" s="818">
        <v>0.22847222222222222</v>
      </c>
      <c r="F200" s="549"/>
      <c r="G200" s="549"/>
      <c r="H200" s="549"/>
      <c r="I200" s="549"/>
      <c r="J200" s="549"/>
      <c r="K200" s="549"/>
      <c r="L200" s="549"/>
    </row>
    <row r="201" spans="2:12">
      <c r="B201" s="815">
        <v>907</v>
      </c>
      <c r="C201" s="890">
        <v>2400333</v>
      </c>
      <c r="D201" s="815" t="s">
        <v>56</v>
      </c>
      <c r="E201" s="818">
        <v>0.23750000000000002</v>
      </c>
      <c r="F201" s="549"/>
      <c r="G201" s="549"/>
      <c r="H201" s="549"/>
      <c r="I201" s="549"/>
      <c r="J201" s="549"/>
      <c r="K201" s="549"/>
      <c r="L201" s="549"/>
    </row>
    <row r="202" spans="2:12">
      <c r="B202" s="815">
        <v>914</v>
      </c>
      <c r="C202" s="890">
        <v>2400414</v>
      </c>
      <c r="D202" s="815" t="s">
        <v>57</v>
      </c>
      <c r="E202" s="818">
        <v>0.24166666666666667</v>
      </c>
      <c r="F202" s="549"/>
      <c r="G202" s="549"/>
      <c r="H202" s="549"/>
      <c r="I202" s="549"/>
      <c r="J202" s="549"/>
      <c r="K202" s="549"/>
      <c r="L202" s="549"/>
    </row>
    <row r="203" spans="2:12">
      <c r="B203" s="815">
        <v>923</v>
      </c>
      <c r="C203" s="890">
        <v>2400378</v>
      </c>
      <c r="D203" s="815" t="s">
        <v>62</v>
      </c>
      <c r="E203" s="818">
        <v>0.24583333333333335</v>
      </c>
      <c r="F203" s="549"/>
      <c r="G203" s="549"/>
      <c r="H203" s="549"/>
      <c r="I203" s="549"/>
      <c r="J203" s="549"/>
      <c r="K203" s="549"/>
      <c r="L203" s="549"/>
    </row>
    <row r="204" spans="2:12">
      <c r="B204" s="487">
        <v>933</v>
      </c>
      <c r="C204" s="890">
        <v>2400379</v>
      </c>
      <c r="D204" s="487" t="s">
        <v>63</v>
      </c>
      <c r="E204" s="819">
        <v>0.25</v>
      </c>
      <c r="F204" s="549"/>
      <c r="G204" s="549"/>
      <c r="H204" s="549"/>
      <c r="I204" s="549"/>
      <c r="J204" s="549"/>
      <c r="K204" s="549"/>
      <c r="L204" s="549"/>
    </row>
    <row r="205" spans="2:12">
      <c r="B205" s="815">
        <v>939</v>
      </c>
      <c r="C205" s="890">
        <v>2400002</v>
      </c>
      <c r="D205" s="815" t="s">
        <v>64</v>
      </c>
      <c r="E205" s="820">
        <v>0.25208333333333333</v>
      </c>
      <c r="F205" s="549"/>
      <c r="G205" s="549"/>
      <c r="H205" s="549"/>
      <c r="I205" s="549"/>
      <c r="J205" s="549"/>
      <c r="K205" s="549"/>
      <c r="L205" s="549"/>
    </row>
    <row r="206" spans="2:12">
      <c r="B206" s="815">
        <v>945</v>
      </c>
      <c r="C206" s="890">
        <v>2400413</v>
      </c>
      <c r="D206" s="815" t="s">
        <v>65</v>
      </c>
      <c r="E206" s="820">
        <v>0.25486111111111109</v>
      </c>
      <c r="F206" s="549"/>
      <c r="G206" s="549"/>
      <c r="H206" s="549"/>
      <c r="I206" s="549"/>
      <c r="J206" s="549"/>
      <c r="K206" s="549"/>
      <c r="L206" s="549"/>
    </row>
    <row r="207" spans="2:12">
      <c r="B207" s="815">
        <v>958</v>
      </c>
      <c r="C207" s="890">
        <v>2400412</v>
      </c>
      <c r="D207" s="815" t="s">
        <v>69</v>
      </c>
      <c r="E207" s="820">
        <v>0.25972222222222224</v>
      </c>
      <c r="F207" s="549"/>
      <c r="G207" s="549"/>
      <c r="H207" s="549"/>
      <c r="I207" s="549"/>
      <c r="J207" s="549"/>
      <c r="K207" s="549"/>
      <c r="L207" s="549"/>
    </row>
    <row r="208" spans="2:12">
      <c r="B208" s="815">
        <v>972</v>
      </c>
      <c r="C208" s="890">
        <v>2400380</v>
      </c>
      <c r="D208" s="815" t="s">
        <v>70</v>
      </c>
      <c r="E208" s="820">
        <v>0.26597222222222222</v>
      </c>
      <c r="F208" s="549"/>
      <c r="G208" s="549"/>
      <c r="H208" s="549"/>
      <c r="I208" s="549"/>
      <c r="J208" s="549"/>
      <c r="K208" s="549"/>
      <c r="L208" s="549"/>
    </row>
    <row r="209" spans="2:12">
      <c r="B209" s="815">
        <v>985</v>
      </c>
      <c r="C209" s="890">
        <v>2400411</v>
      </c>
      <c r="D209" s="815" t="s">
        <v>71</v>
      </c>
      <c r="E209" s="820">
        <v>0.27083333333333331</v>
      </c>
      <c r="F209" s="549"/>
      <c r="G209" s="549"/>
      <c r="H209" s="549"/>
      <c r="I209" s="549"/>
      <c r="J209" s="549"/>
      <c r="K209" s="549"/>
      <c r="L209" s="549"/>
    </row>
    <row r="210" spans="2:12">
      <c r="B210" s="815">
        <v>997</v>
      </c>
      <c r="C210" s="890">
        <v>2400381</v>
      </c>
      <c r="D210" s="815" t="s">
        <v>72</v>
      </c>
      <c r="E210" s="820">
        <v>0.27638888888888885</v>
      </c>
      <c r="F210" s="549"/>
      <c r="G210" s="549"/>
      <c r="H210" s="549"/>
      <c r="I210" s="549"/>
      <c r="J210" s="549"/>
      <c r="K210" s="549"/>
      <c r="L210" s="549"/>
    </row>
    <row r="211" spans="2:12">
      <c r="B211" s="487">
        <v>1004</v>
      </c>
      <c r="C211" s="341">
        <v>2400382</v>
      </c>
      <c r="D211" s="316" t="s">
        <v>74</v>
      </c>
      <c r="E211" s="821">
        <v>0.27916666666666667</v>
      </c>
      <c r="F211" s="549"/>
      <c r="G211" s="549"/>
      <c r="H211" s="549"/>
      <c r="I211" s="549"/>
      <c r="J211" s="549"/>
      <c r="K211" s="549"/>
      <c r="L211" s="549"/>
    </row>
    <row r="212" spans="2:12">
      <c r="B212" s="815">
        <v>1009</v>
      </c>
      <c r="C212" s="890">
        <v>2400398</v>
      </c>
      <c r="D212" s="331" t="s">
        <v>1056</v>
      </c>
      <c r="E212" s="820">
        <v>0.28194444444444444</v>
      </c>
      <c r="F212" s="549"/>
      <c r="G212" s="549"/>
      <c r="H212" s="549"/>
      <c r="I212" s="549"/>
      <c r="J212" s="549"/>
      <c r="K212" s="549"/>
      <c r="L212" s="549"/>
    </row>
    <row r="213" spans="2:12">
      <c r="B213" s="815">
        <v>1020</v>
      </c>
      <c r="C213" s="890">
        <v>2400399</v>
      </c>
      <c r="D213" s="815" t="s">
        <v>79</v>
      </c>
      <c r="E213" s="820">
        <v>0.28680555555555554</v>
      </c>
      <c r="F213" s="549"/>
      <c r="G213" s="549"/>
      <c r="H213" s="549"/>
      <c r="I213" s="549"/>
      <c r="J213" s="549"/>
      <c r="K213" s="549"/>
      <c r="L213" s="549"/>
    </row>
    <row r="214" spans="2:12">
      <c r="B214" s="815">
        <v>1026</v>
      </c>
      <c r="C214" s="890">
        <v>2400368</v>
      </c>
      <c r="D214" s="815" t="s">
        <v>80</v>
      </c>
      <c r="E214" s="798">
        <v>0.28888888888888892</v>
      </c>
      <c r="F214" s="549"/>
      <c r="G214" s="549"/>
      <c r="H214" s="549"/>
      <c r="I214" s="549"/>
      <c r="J214" s="549"/>
      <c r="K214" s="549"/>
      <c r="L214" s="549"/>
    </row>
    <row r="215" spans="2:12">
      <c r="B215" s="386">
        <v>1029</v>
      </c>
      <c r="C215" s="386">
        <v>2400420</v>
      </c>
      <c r="D215" s="386" t="s">
        <v>1057</v>
      </c>
      <c r="E215" s="822" t="s">
        <v>1099</v>
      </c>
      <c r="F215" s="549"/>
      <c r="G215" s="549"/>
      <c r="H215" s="549"/>
      <c r="I215" s="549"/>
      <c r="J215" s="549"/>
      <c r="K215" s="549"/>
      <c r="L215" s="549"/>
    </row>
    <row r="216" spans="2:12">
      <c r="B216" s="815" t="s">
        <v>43</v>
      </c>
      <c r="C216" s="890"/>
      <c r="D216" s="815" t="s">
        <v>1059</v>
      </c>
      <c r="E216" s="798">
        <v>0.2986111111111111</v>
      </c>
      <c r="F216" s="549"/>
      <c r="G216" s="549"/>
      <c r="H216" s="549"/>
      <c r="I216" s="549"/>
      <c r="J216" s="549"/>
      <c r="K216" s="549"/>
      <c r="L216" s="549"/>
    </row>
    <row r="217" spans="2:12">
      <c r="B217" s="815">
        <v>1051</v>
      </c>
      <c r="C217" s="890">
        <v>2400323</v>
      </c>
      <c r="D217" s="815" t="s">
        <v>1060</v>
      </c>
      <c r="E217" s="798">
        <v>0.30694444444444441</v>
      </c>
      <c r="F217" s="549"/>
      <c r="G217" s="549"/>
      <c r="H217" s="549"/>
      <c r="I217" s="549"/>
      <c r="J217" s="549"/>
      <c r="K217" s="549"/>
      <c r="L217" s="549"/>
    </row>
    <row r="218" spans="2:12">
      <c r="B218" s="815">
        <v>1073</v>
      </c>
      <c r="C218" s="890">
        <v>2400454</v>
      </c>
      <c r="D218" s="815" t="s">
        <v>1061</v>
      </c>
      <c r="E218" s="823">
        <v>0.31944444444444448</v>
      </c>
      <c r="F218" s="549"/>
      <c r="G218" s="549"/>
      <c r="H218" s="549"/>
      <c r="I218" s="549"/>
      <c r="J218" s="549"/>
      <c r="K218" s="549"/>
      <c r="L218" s="549"/>
    </row>
    <row r="219" spans="2:12">
      <c r="B219" s="487">
        <v>1089</v>
      </c>
      <c r="C219" s="342" t="s">
        <v>1062</v>
      </c>
      <c r="D219" s="487" t="s">
        <v>255</v>
      </c>
      <c r="E219" s="824">
        <v>0.32777777777777778</v>
      </c>
      <c r="F219" s="549"/>
      <c r="G219" s="549"/>
      <c r="H219" s="549"/>
      <c r="I219" s="549"/>
      <c r="J219" s="549"/>
      <c r="K219" s="549"/>
      <c r="L219" s="549"/>
    </row>
    <row r="220" spans="2:12">
      <c r="B220" s="1005" t="s">
        <v>1063</v>
      </c>
      <c r="C220" s="1005"/>
      <c r="D220" s="1005"/>
      <c r="E220" s="1005"/>
      <c r="F220" s="549"/>
      <c r="G220" s="549"/>
      <c r="H220" s="549"/>
      <c r="I220" s="549"/>
      <c r="J220" s="549"/>
      <c r="K220" s="549"/>
      <c r="L220" s="549"/>
    </row>
    <row r="221" spans="2:12">
      <c r="B221" s="815">
        <v>1094</v>
      </c>
      <c r="C221" s="890">
        <v>2500396</v>
      </c>
      <c r="D221" s="815" t="s">
        <v>1064</v>
      </c>
      <c r="E221" s="356">
        <v>0.28888888888888892</v>
      </c>
      <c r="F221" s="549"/>
      <c r="G221" s="549"/>
      <c r="H221" s="549"/>
      <c r="I221" s="549"/>
      <c r="J221" s="549"/>
      <c r="K221" s="549"/>
      <c r="L221" s="549"/>
    </row>
    <row r="222" spans="2:12">
      <c r="B222" s="386">
        <v>1122</v>
      </c>
      <c r="C222" s="386">
        <v>2500335</v>
      </c>
      <c r="D222" s="386" t="s">
        <v>1065</v>
      </c>
      <c r="E222" s="386" t="s">
        <v>1066</v>
      </c>
      <c r="F222" s="549"/>
      <c r="G222" s="549"/>
      <c r="H222" s="549"/>
      <c r="I222" s="549"/>
      <c r="J222" s="549"/>
      <c r="K222" s="549"/>
      <c r="L222" s="549"/>
    </row>
    <row r="223" spans="2:12">
      <c r="B223" s="815" t="s">
        <v>43</v>
      </c>
      <c r="C223" s="890"/>
      <c r="D223" s="487" t="s">
        <v>1067</v>
      </c>
      <c r="E223" s="357">
        <v>0.3298611111111111</v>
      </c>
      <c r="F223" s="549"/>
      <c r="G223" s="549"/>
      <c r="H223" s="549"/>
      <c r="I223" s="549"/>
      <c r="J223" s="549"/>
      <c r="K223" s="549"/>
      <c r="L223" s="549"/>
    </row>
    <row r="224" spans="2:12">
      <c r="B224" s="815" t="s">
        <v>43</v>
      </c>
      <c r="C224" s="890"/>
      <c r="D224" s="487" t="s">
        <v>1068</v>
      </c>
      <c r="E224" s="357">
        <v>0.3347222222222222</v>
      </c>
      <c r="F224" s="549"/>
      <c r="G224" s="549"/>
      <c r="H224" s="549"/>
      <c r="I224" s="549"/>
      <c r="J224" s="549"/>
      <c r="K224" s="549"/>
      <c r="L224" s="549"/>
    </row>
    <row r="225" spans="2:12">
      <c r="B225" s="815" t="s">
        <v>43</v>
      </c>
      <c r="C225" s="890"/>
      <c r="D225" s="487" t="s">
        <v>1069</v>
      </c>
      <c r="E225" s="357">
        <v>0.34375</v>
      </c>
      <c r="F225" s="549"/>
      <c r="G225" s="549"/>
      <c r="H225" s="549"/>
      <c r="I225" s="549"/>
      <c r="J225" s="549"/>
      <c r="K225" s="549"/>
      <c r="L225" s="549"/>
    </row>
    <row r="226" spans="2:12">
      <c r="B226" s="386">
        <v>1165</v>
      </c>
      <c r="C226" s="386">
        <v>2500001</v>
      </c>
      <c r="D226" s="386" t="s">
        <v>1070</v>
      </c>
      <c r="E226" s="404">
        <v>0.34722222222222227</v>
      </c>
      <c r="F226" s="549"/>
      <c r="G226" s="549"/>
      <c r="H226" s="549"/>
      <c r="I226" s="549"/>
      <c r="J226" s="549"/>
      <c r="K226" s="549"/>
      <c r="L226" s="549"/>
    </row>
    <row r="227" spans="2:12">
      <c r="B227" s="982" t="s">
        <v>123</v>
      </c>
      <c r="C227" s="983"/>
      <c r="D227" s="984"/>
      <c r="E227" s="351" t="s">
        <v>1071</v>
      </c>
      <c r="F227" s="549"/>
      <c r="G227" s="549"/>
      <c r="H227" s="549"/>
      <c r="I227" s="549"/>
      <c r="J227" s="549"/>
      <c r="K227" s="549"/>
      <c r="L227" s="549"/>
    </row>
    <row r="228" spans="2:12">
      <c r="B228" s="999" t="s">
        <v>125</v>
      </c>
      <c r="C228" s="1000"/>
      <c r="D228" s="1001"/>
      <c r="E228" s="551">
        <v>16</v>
      </c>
      <c r="F228" s="549"/>
      <c r="G228" s="549"/>
      <c r="H228" s="549"/>
      <c r="I228" s="549"/>
      <c r="J228" s="549"/>
      <c r="K228" s="549"/>
      <c r="L228" s="549"/>
    </row>
    <row r="229" spans="2:12">
      <c r="B229" s="937" t="s">
        <v>126</v>
      </c>
      <c r="C229" s="938"/>
      <c r="D229" s="939"/>
      <c r="E229" s="484">
        <v>0.1763888888888889</v>
      </c>
      <c r="F229" s="549"/>
      <c r="G229" s="549"/>
      <c r="H229" s="549"/>
      <c r="I229" s="549"/>
      <c r="J229" s="549"/>
      <c r="K229" s="549"/>
      <c r="L229" s="549"/>
    </row>
    <row r="230" spans="2:12">
      <c r="B230" s="936" t="s">
        <v>127</v>
      </c>
      <c r="C230" s="936"/>
      <c r="D230" s="936"/>
      <c r="E230" s="483">
        <f>E226-E169+B164</f>
        <v>0.79861111111111116</v>
      </c>
      <c r="F230" s="708"/>
      <c r="G230" s="549"/>
      <c r="H230" s="549"/>
      <c r="I230" s="549"/>
      <c r="J230" s="549"/>
      <c r="K230" s="549"/>
      <c r="L230" s="549"/>
    </row>
    <row r="231" spans="2:12">
      <c r="B231" s="935" t="s">
        <v>128</v>
      </c>
      <c r="C231" s="935"/>
      <c r="D231" s="935"/>
      <c r="E231" s="634">
        <f>B226/(HOUR(E226-E169+B164)*60+MINUTE(E226-E169+B164))*60</f>
        <v>60.782608695652172</v>
      </c>
      <c r="F231" s="709"/>
      <c r="G231" s="549"/>
      <c r="H231" s="549"/>
      <c r="I231" s="549"/>
      <c r="J231" s="549"/>
      <c r="K231" s="549"/>
      <c r="L231" s="549"/>
    </row>
    <row r="232" spans="2:12">
      <c r="B232" s="936" t="s">
        <v>129</v>
      </c>
      <c r="C232" s="936"/>
      <c r="D232" s="936"/>
      <c r="E232" s="483">
        <f>E226-E169-E229+B164</f>
        <v>0.62222222222222234</v>
      </c>
      <c r="F232" s="549"/>
      <c r="G232" s="549"/>
      <c r="H232" s="549"/>
      <c r="I232" s="549"/>
      <c r="J232" s="549"/>
      <c r="K232" s="549"/>
      <c r="L232" s="549"/>
    </row>
    <row r="233" spans="2:12">
      <c r="B233" s="937" t="s">
        <v>130</v>
      </c>
      <c r="C233" s="938"/>
      <c r="D233" s="939"/>
      <c r="E233" s="435">
        <f>B226/(HOUR(E226-E169-E229+B164)*60+MINUTE(E226-E169-E229+B164))*60</f>
        <v>78.013392857142847</v>
      </c>
      <c r="F233" s="549"/>
      <c r="G233" s="549"/>
      <c r="H233" s="549"/>
      <c r="I233" s="549"/>
      <c r="J233" s="549"/>
      <c r="K233" s="549"/>
      <c r="L233" s="549"/>
    </row>
    <row r="234" spans="2:12">
      <c r="B234" s="549"/>
      <c r="C234" s="549"/>
      <c r="D234" s="549"/>
      <c r="E234" s="549"/>
      <c r="F234" s="549"/>
      <c r="G234" s="549"/>
      <c r="H234" s="549"/>
      <c r="I234" s="549"/>
      <c r="J234" s="549"/>
      <c r="K234" s="549"/>
      <c r="L234" s="549"/>
    </row>
    <row r="235" spans="2:12">
      <c r="B235" s="349" t="s">
        <v>1072</v>
      </c>
      <c r="C235" s="996" t="s">
        <v>1073</v>
      </c>
      <c r="D235" s="996"/>
      <c r="E235" s="996"/>
      <c r="F235" s="996"/>
      <c r="G235" s="996"/>
      <c r="H235" s="996"/>
      <c r="I235" s="996"/>
      <c r="J235" s="996"/>
      <c r="K235" s="996"/>
      <c r="L235" s="996"/>
    </row>
    <row r="236" spans="2:12">
      <c r="B236" s="419"/>
      <c r="C236" s="419" t="s">
        <v>1074</v>
      </c>
      <c r="D236" s="419"/>
      <c r="E236" s="419"/>
      <c r="F236" s="419"/>
      <c r="G236" s="419"/>
      <c r="H236" s="419"/>
      <c r="I236" s="419"/>
      <c r="J236" s="419"/>
      <c r="K236" s="419"/>
      <c r="L236" s="419"/>
    </row>
    <row r="237" spans="2:12">
      <c r="B237" s="419"/>
      <c r="C237" s="419" t="s">
        <v>1075</v>
      </c>
      <c r="D237" s="419"/>
      <c r="E237" s="419"/>
      <c r="F237" s="419"/>
      <c r="G237" s="419"/>
      <c r="H237" s="419"/>
      <c r="I237" s="419"/>
      <c r="J237" s="419"/>
      <c r="K237" s="419"/>
      <c r="L237" s="419"/>
    </row>
    <row r="238" spans="2:12">
      <c r="B238" s="477" t="s">
        <v>1076</v>
      </c>
      <c r="C238" s="547" t="s">
        <v>1077</v>
      </c>
      <c r="D238" s="545"/>
      <c r="E238" s="546"/>
      <c r="F238" s="419"/>
      <c r="G238" s="419"/>
      <c r="H238" s="419"/>
      <c r="I238" s="419"/>
      <c r="J238" s="419"/>
      <c r="K238" s="419"/>
      <c r="L238" s="419"/>
    </row>
    <row r="239" spans="2:12">
      <c r="B239" s="549"/>
      <c r="C239" s="704" t="s">
        <v>1078</v>
      </c>
      <c r="D239" s="143"/>
      <c r="E239" s="816"/>
      <c r="F239" s="816"/>
      <c r="G239" s="549"/>
      <c r="H239" s="549"/>
      <c r="I239" s="549"/>
      <c r="J239" s="549"/>
      <c r="K239" s="549"/>
      <c r="L239" s="549"/>
    </row>
    <row r="240" spans="2:12">
      <c r="B240" s="549"/>
      <c r="C240" s="704"/>
      <c r="D240" s="143"/>
      <c r="E240" s="816"/>
      <c r="F240" s="816"/>
      <c r="G240" s="549"/>
      <c r="H240" s="549"/>
      <c r="I240" s="549"/>
      <c r="J240" s="549"/>
      <c r="K240" s="549"/>
      <c r="L240" s="549"/>
    </row>
    <row r="241" spans="2:12" ht="23.25">
      <c r="B241" s="550" t="s">
        <v>1100</v>
      </c>
      <c r="C241" s="339"/>
      <c r="D241" s="339"/>
      <c r="E241" s="549"/>
      <c r="F241" s="549"/>
      <c r="G241" s="549"/>
      <c r="H241" s="549"/>
      <c r="I241" s="549"/>
      <c r="J241" s="549"/>
      <c r="K241" s="549"/>
      <c r="L241" s="549"/>
    </row>
    <row r="242" spans="2:12" ht="23.25">
      <c r="B242" s="1002" t="s">
        <v>1022</v>
      </c>
      <c r="C242" s="1002"/>
      <c r="D242" s="1002"/>
      <c r="E242" s="1002"/>
      <c r="F242" s="549"/>
      <c r="G242" s="549"/>
      <c r="H242" s="549"/>
      <c r="I242" s="549"/>
      <c r="J242" s="549"/>
      <c r="K242" s="549"/>
      <c r="L242" s="549"/>
    </row>
    <row r="243" spans="2:12">
      <c r="B243" s="549"/>
      <c r="C243" s="549"/>
      <c r="D243" s="549"/>
      <c r="E243" s="710">
        <v>1</v>
      </c>
      <c r="F243" s="549"/>
      <c r="G243" s="549"/>
      <c r="H243" s="549"/>
      <c r="I243" s="549"/>
      <c r="J243" s="549"/>
      <c r="K243" s="549"/>
      <c r="L243" s="549"/>
    </row>
    <row r="244" spans="2:12">
      <c r="B244" s="912" t="s">
        <v>22</v>
      </c>
      <c r="C244" s="949" t="s">
        <v>226</v>
      </c>
      <c r="D244" s="472" t="s">
        <v>25</v>
      </c>
      <c r="E244" s="396" t="s">
        <v>1080</v>
      </c>
      <c r="F244" s="549"/>
      <c r="G244" s="549"/>
      <c r="H244" s="549"/>
      <c r="I244" s="549"/>
      <c r="J244" s="549"/>
      <c r="K244" s="549"/>
      <c r="L244" s="419"/>
    </row>
    <row r="245" spans="2:12">
      <c r="B245" s="912"/>
      <c r="C245" s="1003"/>
      <c r="D245" s="473" t="s">
        <v>34</v>
      </c>
      <c r="E245" s="454" t="s">
        <v>230</v>
      </c>
      <c r="F245" s="549"/>
      <c r="G245" s="549"/>
      <c r="H245" s="549"/>
      <c r="I245" s="549"/>
      <c r="J245" s="549"/>
      <c r="K245" s="549"/>
      <c r="L245" s="419"/>
    </row>
    <row r="246" spans="2:12">
      <c r="B246" s="949"/>
      <c r="C246" s="1004"/>
      <c r="D246" s="474" t="s">
        <v>197</v>
      </c>
      <c r="E246" s="471" t="s">
        <v>1081</v>
      </c>
      <c r="F246" s="549"/>
      <c r="G246" s="549"/>
      <c r="H246" s="549"/>
      <c r="I246" s="549"/>
      <c r="J246" s="549"/>
      <c r="K246" s="549"/>
      <c r="L246" s="419"/>
    </row>
    <row r="247" spans="2:12">
      <c r="B247" s="940" t="s">
        <v>1063</v>
      </c>
      <c r="C247" s="941"/>
      <c r="D247" s="941"/>
      <c r="E247" s="942"/>
      <c r="F247" s="549"/>
      <c r="G247" s="549"/>
      <c r="H247" s="549"/>
      <c r="I247" s="549"/>
      <c r="J247" s="549"/>
      <c r="K247" s="549"/>
      <c r="L247" s="419"/>
    </row>
    <row r="248" spans="2:12">
      <c r="B248" s="386">
        <v>1165</v>
      </c>
      <c r="C248" s="386">
        <v>2500001</v>
      </c>
      <c r="D248" s="386" t="s">
        <v>1082</v>
      </c>
      <c r="E248" s="404">
        <v>0.81944444444444453</v>
      </c>
      <c r="F248" s="549"/>
      <c r="G248" s="549"/>
      <c r="H248" s="549"/>
      <c r="I248" s="549"/>
      <c r="J248" s="549"/>
      <c r="K248" s="549"/>
      <c r="L248" s="419"/>
    </row>
    <row r="249" spans="2:12">
      <c r="B249" s="815" t="s">
        <v>43</v>
      </c>
      <c r="C249" s="890"/>
      <c r="D249" s="487" t="s">
        <v>1069</v>
      </c>
      <c r="E249" s="358">
        <v>0.82361111111111107</v>
      </c>
      <c r="F249" s="549"/>
      <c r="G249" s="549"/>
      <c r="H249" s="549"/>
      <c r="I249" s="549"/>
      <c r="J249" s="549"/>
      <c r="K249" s="549"/>
      <c r="L249" s="419"/>
    </row>
    <row r="250" spans="2:12">
      <c r="B250" s="815" t="s">
        <v>43</v>
      </c>
      <c r="C250" s="890"/>
      <c r="D250" s="487" t="s">
        <v>1068</v>
      </c>
      <c r="E250" s="358">
        <v>0.8340277777777777</v>
      </c>
      <c r="F250" s="549"/>
      <c r="G250" s="549"/>
      <c r="H250" s="549"/>
      <c r="I250" s="549"/>
      <c r="J250" s="549"/>
      <c r="K250" s="549"/>
      <c r="L250" s="419"/>
    </row>
    <row r="251" spans="2:12">
      <c r="B251" s="815" t="s">
        <v>43</v>
      </c>
      <c r="C251" s="890"/>
      <c r="D251" s="487" t="s">
        <v>1067</v>
      </c>
      <c r="E251" s="358">
        <v>0.83888888888888891</v>
      </c>
      <c r="F251" s="549"/>
      <c r="G251" s="549"/>
      <c r="H251" s="549"/>
      <c r="I251" s="549"/>
      <c r="J251" s="549"/>
      <c r="K251" s="549"/>
      <c r="L251" s="419"/>
    </row>
    <row r="252" spans="2:12">
      <c r="B252" s="386">
        <v>1122</v>
      </c>
      <c r="C252" s="386">
        <v>2500335</v>
      </c>
      <c r="D252" s="386" t="s">
        <v>1065</v>
      </c>
      <c r="E252" s="386" t="s">
        <v>1083</v>
      </c>
      <c r="F252" s="549"/>
      <c r="G252" s="549"/>
      <c r="H252" s="549"/>
      <c r="I252" s="549"/>
      <c r="J252" s="549"/>
      <c r="K252" s="549"/>
      <c r="L252" s="419"/>
    </row>
    <row r="253" spans="2:12">
      <c r="B253" s="815">
        <v>1094</v>
      </c>
      <c r="C253" s="890">
        <v>2500396</v>
      </c>
      <c r="D253" s="815" t="s">
        <v>1064</v>
      </c>
      <c r="E253" s="360">
        <v>0.87708333333333333</v>
      </c>
      <c r="F253" s="549"/>
      <c r="G253" s="549"/>
      <c r="H253" s="549"/>
      <c r="I253" s="549"/>
      <c r="J253" s="549"/>
      <c r="K253" s="549"/>
      <c r="L253" s="419"/>
    </row>
    <row r="254" spans="2:12">
      <c r="B254" s="975" t="s">
        <v>253</v>
      </c>
      <c r="C254" s="976"/>
      <c r="D254" s="976"/>
      <c r="E254" s="979"/>
      <c r="F254" s="549"/>
      <c r="G254" s="549"/>
      <c r="H254" s="549"/>
      <c r="I254" s="549"/>
      <c r="J254" s="549"/>
      <c r="K254" s="549"/>
      <c r="L254" s="549"/>
    </row>
    <row r="255" spans="2:12">
      <c r="B255" s="487">
        <v>1089</v>
      </c>
      <c r="C255" s="342" t="s">
        <v>1062</v>
      </c>
      <c r="D255" s="487" t="s">
        <v>255</v>
      </c>
      <c r="E255" s="826">
        <v>0.92083333333333339</v>
      </c>
      <c r="F255" s="549"/>
      <c r="G255" s="549"/>
      <c r="H255" s="549"/>
      <c r="I255" s="549"/>
      <c r="J255" s="549"/>
      <c r="K255" s="549"/>
      <c r="L255" s="549"/>
    </row>
    <row r="256" spans="2:12">
      <c r="B256" s="815">
        <v>1073</v>
      </c>
      <c r="C256" s="890">
        <v>2400454</v>
      </c>
      <c r="D256" s="815" t="s">
        <v>1061</v>
      </c>
      <c r="E256" s="827">
        <v>0.9291666666666667</v>
      </c>
      <c r="F256" s="549"/>
      <c r="G256" s="549"/>
      <c r="H256" s="549"/>
      <c r="I256" s="549"/>
      <c r="J256" s="549"/>
      <c r="K256" s="549"/>
      <c r="L256" s="549"/>
    </row>
    <row r="257" spans="2:12">
      <c r="B257" s="815">
        <v>1051</v>
      </c>
      <c r="C257" s="890">
        <v>2400323</v>
      </c>
      <c r="D257" s="815" t="s">
        <v>1060</v>
      </c>
      <c r="E257" s="827">
        <v>0.94097222222222221</v>
      </c>
      <c r="F257" s="549"/>
      <c r="G257" s="549"/>
      <c r="H257" s="549"/>
      <c r="I257" s="549"/>
      <c r="J257" s="549"/>
      <c r="K257" s="549"/>
      <c r="L257" s="549"/>
    </row>
    <row r="258" spans="2:12">
      <c r="B258" s="815" t="s">
        <v>43</v>
      </c>
      <c r="C258" s="890"/>
      <c r="D258" s="815" t="s">
        <v>1059</v>
      </c>
      <c r="E258" s="827">
        <v>0.94930555555555562</v>
      </c>
      <c r="F258" s="549"/>
      <c r="G258" s="549"/>
      <c r="H258" s="549"/>
      <c r="I258" s="549"/>
      <c r="J258" s="549"/>
      <c r="K258" s="549"/>
      <c r="L258" s="549"/>
    </row>
    <row r="259" spans="2:12">
      <c r="B259" s="386">
        <v>1029</v>
      </c>
      <c r="C259" s="386">
        <v>2400420</v>
      </c>
      <c r="D259" s="386" t="s">
        <v>1057</v>
      </c>
      <c r="E259" s="828" t="s">
        <v>1101</v>
      </c>
      <c r="F259" s="549"/>
      <c r="G259" s="549"/>
      <c r="H259" s="549"/>
      <c r="I259" s="549"/>
      <c r="J259" s="549"/>
      <c r="K259" s="549"/>
      <c r="L259" s="549"/>
    </row>
    <row r="260" spans="2:12">
      <c r="B260" s="815">
        <v>1026</v>
      </c>
      <c r="C260" s="890">
        <v>2400368</v>
      </c>
      <c r="D260" s="815" t="s">
        <v>80</v>
      </c>
      <c r="E260" s="827">
        <v>0.95833333333333337</v>
      </c>
      <c r="F260" s="549"/>
      <c r="G260" s="549"/>
      <c r="H260" s="549"/>
      <c r="I260" s="549"/>
      <c r="J260" s="549"/>
      <c r="K260" s="549"/>
      <c r="L260" s="549"/>
    </row>
    <row r="261" spans="2:12">
      <c r="B261" s="815">
        <v>1020</v>
      </c>
      <c r="C261" s="890">
        <v>2400399</v>
      </c>
      <c r="D261" s="815" t="s">
        <v>79</v>
      </c>
      <c r="E261" s="827">
        <v>0.9604166666666667</v>
      </c>
      <c r="F261" s="549"/>
      <c r="G261" s="549"/>
      <c r="H261" s="549"/>
      <c r="I261" s="549"/>
      <c r="J261" s="549"/>
      <c r="K261" s="549"/>
      <c r="L261" s="549"/>
    </row>
    <row r="262" spans="2:12">
      <c r="B262" s="815">
        <v>1009</v>
      </c>
      <c r="C262" s="890">
        <v>2400398</v>
      </c>
      <c r="D262" s="331" t="s">
        <v>1056</v>
      </c>
      <c r="E262" s="827">
        <v>0.96666666666666667</v>
      </c>
      <c r="F262" s="549"/>
      <c r="G262" s="549"/>
      <c r="H262" s="549"/>
      <c r="I262" s="549"/>
      <c r="J262" s="549"/>
      <c r="K262" s="549"/>
      <c r="L262" s="549"/>
    </row>
    <row r="263" spans="2:12">
      <c r="B263" s="487">
        <v>1004</v>
      </c>
      <c r="C263" s="341">
        <v>2400382</v>
      </c>
      <c r="D263" s="316" t="s">
        <v>74</v>
      </c>
      <c r="E263" s="826">
        <v>0.97013888888888899</v>
      </c>
      <c r="F263" s="549"/>
      <c r="G263" s="549"/>
      <c r="H263" s="549"/>
      <c r="I263" s="549"/>
      <c r="J263" s="549"/>
      <c r="K263" s="549"/>
      <c r="L263" s="549"/>
    </row>
    <row r="264" spans="2:12">
      <c r="B264" s="815">
        <v>997</v>
      </c>
      <c r="C264" s="890">
        <v>2400381</v>
      </c>
      <c r="D264" s="815" t="s">
        <v>72</v>
      </c>
      <c r="E264" s="827">
        <v>0.97291666666666676</v>
      </c>
      <c r="F264" s="549"/>
      <c r="G264" s="549"/>
      <c r="H264" s="549"/>
      <c r="I264" s="549"/>
      <c r="J264" s="549"/>
      <c r="K264" s="549"/>
      <c r="L264" s="549"/>
    </row>
    <row r="265" spans="2:12">
      <c r="B265" s="815">
        <v>985</v>
      </c>
      <c r="C265" s="890">
        <v>2400411</v>
      </c>
      <c r="D265" s="815" t="s">
        <v>71</v>
      </c>
      <c r="E265" s="827">
        <v>0.97777777777777775</v>
      </c>
      <c r="F265" s="549"/>
      <c r="G265" s="549"/>
      <c r="H265" s="549"/>
      <c r="I265" s="549"/>
      <c r="J265" s="549"/>
      <c r="K265" s="549"/>
      <c r="L265" s="549"/>
    </row>
    <row r="266" spans="2:12">
      <c r="B266" s="815">
        <v>972</v>
      </c>
      <c r="C266" s="890">
        <v>2400380</v>
      </c>
      <c r="D266" s="815" t="s">
        <v>70</v>
      </c>
      <c r="E266" s="827">
        <v>0.98263888888888884</v>
      </c>
      <c r="F266" s="549"/>
      <c r="G266" s="549"/>
      <c r="H266" s="549"/>
      <c r="I266" s="549"/>
      <c r="J266" s="549"/>
      <c r="K266" s="549"/>
      <c r="L266" s="549"/>
    </row>
    <row r="267" spans="2:12">
      <c r="B267" s="815">
        <v>958</v>
      </c>
      <c r="C267" s="890">
        <v>2400412</v>
      </c>
      <c r="D267" s="815" t="s">
        <v>69</v>
      </c>
      <c r="E267" s="827">
        <v>0.98819444444444438</v>
      </c>
      <c r="F267" s="549"/>
      <c r="G267" s="549"/>
      <c r="H267" s="549"/>
      <c r="I267" s="549"/>
      <c r="J267" s="549"/>
      <c r="K267" s="549"/>
      <c r="L267" s="549"/>
    </row>
    <row r="268" spans="2:12">
      <c r="B268" s="815">
        <v>945</v>
      </c>
      <c r="C268" s="890">
        <v>2400413</v>
      </c>
      <c r="D268" s="815" t="s">
        <v>65</v>
      </c>
      <c r="E268" s="827">
        <v>0.99375000000000002</v>
      </c>
      <c r="F268" s="549"/>
      <c r="G268" s="549"/>
      <c r="H268" s="549"/>
      <c r="I268" s="549"/>
      <c r="J268" s="549"/>
      <c r="K268" s="549"/>
      <c r="L268" s="549"/>
    </row>
    <row r="269" spans="2:12">
      <c r="B269" s="815">
        <v>939</v>
      </c>
      <c r="C269" s="890">
        <v>2400002</v>
      </c>
      <c r="D269" s="815" t="s">
        <v>64</v>
      </c>
      <c r="E269" s="827">
        <v>0.99652777777777779</v>
      </c>
      <c r="F269" s="549"/>
      <c r="G269" s="549"/>
      <c r="H269" s="549"/>
      <c r="I269" s="549"/>
      <c r="J269" s="549"/>
      <c r="K269" s="549"/>
      <c r="L269" s="549"/>
    </row>
    <row r="270" spans="2:12">
      <c r="B270" s="487">
        <v>933</v>
      </c>
      <c r="C270" s="890">
        <v>2400379</v>
      </c>
      <c r="D270" s="487" t="s">
        <v>63</v>
      </c>
      <c r="E270" s="826">
        <v>0.99930555555555556</v>
      </c>
      <c r="F270" s="549"/>
      <c r="G270" s="549"/>
      <c r="H270" s="549"/>
      <c r="I270" s="549"/>
      <c r="J270" s="549"/>
      <c r="K270" s="549"/>
      <c r="L270" s="549"/>
    </row>
    <row r="271" spans="2:12">
      <c r="B271" s="815">
        <v>923</v>
      </c>
      <c r="C271" s="890">
        <v>2400378</v>
      </c>
      <c r="D271" s="815" t="s">
        <v>62</v>
      </c>
      <c r="E271" s="818">
        <v>3.472222222222222E-3</v>
      </c>
      <c r="F271" s="549"/>
      <c r="G271" s="549"/>
      <c r="H271" s="549"/>
      <c r="I271" s="549"/>
      <c r="J271" s="549"/>
      <c r="K271" s="549"/>
      <c r="L271" s="549"/>
    </row>
    <row r="272" spans="2:12">
      <c r="B272" s="815">
        <v>914</v>
      </c>
      <c r="C272" s="890">
        <v>2400414</v>
      </c>
      <c r="D272" s="815" t="s">
        <v>57</v>
      </c>
      <c r="E272" s="818">
        <v>7.6388888888888886E-3</v>
      </c>
      <c r="F272" s="549"/>
      <c r="G272" s="549"/>
      <c r="H272" s="549"/>
      <c r="I272" s="549"/>
      <c r="J272" s="549"/>
      <c r="K272" s="549"/>
      <c r="L272" s="549"/>
    </row>
    <row r="273" spans="2:12">
      <c r="B273" s="815">
        <v>907</v>
      </c>
      <c r="C273" s="890">
        <v>2400333</v>
      </c>
      <c r="D273" s="815" t="s">
        <v>56</v>
      </c>
      <c r="E273" s="818">
        <v>1.1111111111111112E-2</v>
      </c>
      <c r="F273" s="549"/>
      <c r="G273" s="549"/>
      <c r="H273" s="549"/>
      <c r="I273" s="549"/>
      <c r="J273" s="549"/>
      <c r="K273" s="549"/>
      <c r="L273" s="549"/>
    </row>
    <row r="274" spans="2:12">
      <c r="B274" s="815">
        <v>895</v>
      </c>
      <c r="C274" s="890">
        <v>2400779</v>
      </c>
      <c r="D274" s="815" t="s">
        <v>54</v>
      </c>
      <c r="E274" s="818">
        <v>2.013888888888889E-2</v>
      </c>
      <c r="F274" s="549"/>
      <c r="G274" s="549"/>
      <c r="H274" s="549"/>
      <c r="I274" s="549"/>
      <c r="J274" s="549"/>
      <c r="K274" s="549"/>
      <c r="L274" s="549"/>
    </row>
    <row r="275" spans="2:12">
      <c r="B275" s="815">
        <v>884</v>
      </c>
      <c r="C275" s="890">
        <v>2400416</v>
      </c>
      <c r="D275" s="815" t="s">
        <v>50</v>
      </c>
      <c r="E275" s="818">
        <v>2.5694444444444447E-2</v>
      </c>
      <c r="F275" s="549"/>
      <c r="G275" s="549"/>
      <c r="H275" s="549"/>
      <c r="I275" s="549"/>
      <c r="J275" s="549"/>
      <c r="K275" s="549"/>
      <c r="L275" s="549"/>
    </row>
    <row r="276" spans="2:12">
      <c r="B276" s="815">
        <v>874</v>
      </c>
      <c r="C276" s="890">
        <v>2400366</v>
      </c>
      <c r="D276" s="815" t="s">
        <v>48</v>
      </c>
      <c r="E276" s="818">
        <v>3.0555555555555555E-2</v>
      </c>
      <c r="F276" s="549"/>
      <c r="G276" s="549"/>
      <c r="H276" s="549"/>
      <c r="I276" s="549"/>
      <c r="J276" s="549"/>
      <c r="K276" s="549"/>
      <c r="L276" s="549"/>
    </row>
    <row r="277" spans="2:12">
      <c r="B277" s="815">
        <v>858</v>
      </c>
      <c r="C277" s="890">
        <v>2400456</v>
      </c>
      <c r="D277" s="815" t="s">
        <v>47</v>
      </c>
      <c r="E277" s="818">
        <v>3.6805555555555557E-2</v>
      </c>
      <c r="F277" s="549"/>
      <c r="G277" s="549"/>
      <c r="H277" s="549"/>
      <c r="I277" s="549"/>
      <c r="J277" s="549"/>
      <c r="K277" s="549"/>
      <c r="L277" s="549"/>
    </row>
    <row r="278" spans="2:12">
      <c r="B278" s="815">
        <v>835</v>
      </c>
      <c r="C278" s="890">
        <v>2400417</v>
      </c>
      <c r="D278" s="815" t="s">
        <v>46</v>
      </c>
      <c r="E278" s="820">
        <v>4.7222222222222221E-2</v>
      </c>
      <c r="F278" s="549"/>
      <c r="G278" s="549"/>
      <c r="H278" s="549"/>
      <c r="I278" s="549"/>
      <c r="J278" s="549"/>
      <c r="K278" s="549"/>
      <c r="L278" s="549"/>
    </row>
    <row r="279" spans="2:12">
      <c r="B279" s="815">
        <v>826</v>
      </c>
      <c r="C279" s="890">
        <v>2400446</v>
      </c>
      <c r="D279" s="815" t="s">
        <v>45</v>
      </c>
      <c r="E279" s="820">
        <v>5.2083333333333336E-2</v>
      </c>
      <c r="F279" s="549"/>
      <c r="G279" s="549"/>
      <c r="H279" s="549"/>
      <c r="I279" s="549"/>
      <c r="J279" s="549"/>
      <c r="K279" s="549"/>
      <c r="L279" s="549"/>
    </row>
    <row r="280" spans="2:12">
      <c r="B280" s="815" t="s">
        <v>43</v>
      </c>
      <c r="C280" s="890"/>
      <c r="D280" s="487" t="s">
        <v>270</v>
      </c>
      <c r="E280" s="821">
        <v>5.6250000000000001E-2</v>
      </c>
      <c r="F280" s="549"/>
      <c r="G280" s="549"/>
      <c r="H280" s="549"/>
      <c r="I280" s="549"/>
      <c r="J280" s="549"/>
      <c r="K280" s="549"/>
      <c r="L280" s="549"/>
    </row>
    <row r="281" spans="2:12">
      <c r="B281" s="386">
        <v>817</v>
      </c>
      <c r="C281" s="386">
        <v>2400000</v>
      </c>
      <c r="D281" s="386" t="s">
        <v>42</v>
      </c>
      <c r="E281" s="829" t="s">
        <v>683</v>
      </c>
      <c r="F281" s="549"/>
      <c r="G281" s="549"/>
      <c r="H281" s="549"/>
      <c r="I281" s="549"/>
      <c r="J281" s="549"/>
      <c r="K281" s="549"/>
      <c r="L281" s="549"/>
    </row>
    <row r="282" spans="2:12">
      <c r="B282" s="815">
        <v>808</v>
      </c>
      <c r="C282" s="890">
        <v>2401432</v>
      </c>
      <c r="D282" s="815" t="s">
        <v>1054</v>
      </c>
      <c r="E282" s="820">
        <v>7.2222222222222229E-2</v>
      </c>
      <c r="F282" s="549"/>
      <c r="G282" s="549"/>
      <c r="H282" s="549"/>
      <c r="I282" s="549"/>
      <c r="J282" s="549"/>
      <c r="K282" s="549"/>
      <c r="L282" s="549"/>
    </row>
    <row r="283" spans="2:12">
      <c r="B283" s="815">
        <v>800</v>
      </c>
      <c r="C283" s="890">
        <v>2400461</v>
      </c>
      <c r="D283" s="815" t="s">
        <v>275</v>
      </c>
      <c r="E283" s="820">
        <v>7.6388888888888895E-2</v>
      </c>
      <c r="F283" s="549"/>
      <c r="G283" s="549"/>
      <c r="H283" s="549"/>
      <c r="I283" s="549"/>
      <c r="J283" s="549"/>
      <c r="K283" s="549"/>
      <c r="L283" s="549"/>
    </row>
    <row r="284" spans="2:12">
      <c r="B284" s="386">
        <v>788</v>
      </c>
      <c r="C284" s="386">
        <v>2400450</v>
      </c>
      <c r="D284" s="386" t="s">
        <v>1052</v>
      </c>
      <c r="E284" s="829" t="s">
        <v>684</v>
      </c>
      <c r="F284" s="549"/>
      <c r="G284" s="549"/>
      <c r="H284" s="549"/>
      <c r="I284" s="549"/>
      <c r="J284" s="549"/>
      <c r="K284" s="549"/>
      <c r="L284" s="549"/>
    </row>
    <row r="285" spans="2:12">
      <c r="B285" s="487">
        <v>781</v>
      </c>
      <c r="C285" s="342" t="s">
        <v>280</v>
      </c>
      <c r="D285" s="487" t="s">
        <v>255</v>
      </c>
      <c r="E285" s="824">
        <v>0.13333333333333333</v>
      </c>
      <c r="F285" s="549"/>
      <c r="G285" s="549"/>
      <c r="H285" s="549"/>
      <c r="I285" s="549"/>
      <c r="J285" s="549"/>
      <c r="K285" s="549"/>
      <c r="L285" s="549"/>
    </row>
    <row r="286" spans="2:12">
      <c r="B286" s="975" t="s">
        <v>281</v>
      </c>
      <c r="C286" s="976"/>
      <c r="D286" s="997"/>
      <c r="E286" s="998"/>
      <c r="F286" s="549"/>
      <c r="G286" s="549"/>
      <c r="H286" s="549"/>
      <c r="I286" s="549"/>
      <c r="J286" s="549"/>
      <c r="K286" s="549"/>
      <c r="L286" s="549"/>
    </row>
    <row r="287" spans="2:12">
      <c r="B287" s="815" t="s">
        <v>43</v>
      </c>
      <c r="C287" s="341">
        <v>163034</v>
      </c>
      <c r="D287" s="604" t="s">
        <v>282</v>
      </c>
      <c r="E287" s="357">
        <v>0.13819444444444443</v>
      </c>
      <c r="F287" s="549"/>
      <c r="G287" s="549"/>
      <c r="H287" s="549"/>
      <c r="I287" s="549"/>
      <c r="J287" s="549"/>
      <c r="K287" s="549"/>
      <c r="L287" s="549"/>
    </row>
    <row r="288" spans="2:12">
      <c r="B288" s="386">
        <v>772</v>
      </c>
      <c r="C288" s="386">
        <v>2100024</v>
      </c>
      <c r="D288" s="386" t="s">
        <v>1050</v>
      </c>
      <c r="E288" s="386" t="s">
        <v>472</v>
      </c>
      <c r="F288" s="549"/>
      <c r="G288" s="549"/>
      <c r="H288" s="549"/>
      <c r="I288" s="549"/>
      <c r="J288" s="549"/>
      <c r="K288" s="549"/>
      <c r="L288" s="549"/>
    </row>
    <row r="289" spans="2:12">
      <c r="B289" s="815">
        <v>738</v>
      </c>
      <c r="C289" s="341">
        <v>2100205</v>
      </c>
      <c r="D289" s="487" t="s">
        <v>289</v>
      </c>
      <c r="E289" s="357" t="s">
        <v>473</v>
      </c>
      <c r="F289" s="549"/>
      <c r="G289" s="549"/>
      <c r="H289" s="549"/>
      <c r="I289" s="549"/>
      <c r="J289" s="549"/>
      <c r="K289" s="549"/>
      <c r="L289" s="549"/>
    </row>
    <row r="290" spans="2:12">
      <c r="B290" s="386">
        <v>701</v>
      </c>
      <c r="C290" s="386">
        <v>2100280</v>
      </c>
      <c r="D290" s="386" t="s">
        <v>292</v>
      </c>
      <c r="E290" s="404" t="s">
        <v>474</v>
      </c>
      <c r="F290" s="549"/>
      <c r="G290" s="549"/>
      <c r="H290" s="549"/>
      <c r="I290" s="549"/>
      <c r="J290" s="549"/>
      <c r="K290" s="549"/>
      <c r="L290" s="549"/>
    </row>
    <row r="291" spans="2:12">
      <c r="B291" s="386">
        <v>624</v>
      </c>
      <c r="C291" s="386">
        <v>2100001</v>
      </c>
      <c r="D291" s="386" t="s">
        <v>299</v>
      </c>
      <c r="E291" s="404" t="s">
        <v>1085</v>
      </c>
      <c r="F291" s="549"/>
      <c r="G291" s="549"/>
      <c r="H291" s="549"/>
      <c r="I291" s="549"/>
      <c r="J291" s="549"/>
      <c r="K291" s="549"/>
      <c r="L291" s="549"/>
    </row>
    <row r="292" spans="2:12">
      <c r="B292" s="815" t="s">
        <v>43</v>
      </c>
      <c r="C292" s="341">
        <v>2100284</v>
      </c>
      <c r="D292" s="487" t="s">
        <v>1046</v>
      </c>
      <c r="E292" s="667">
        <v>0.28472222222222221</v>
      </c>
      <c r="F292" s="549"/>
      <c r="G292" s="549"/>
      <c r="H292" s="549"/>
      <c r="I292" s="549"/>
      <c r="J292" s="549"/>
      <c r="K292" s="549"/>
      <c r="L292" s="549"/>
    </row>
    <row r="293" spans="2:12">
      <c r="B293" s="815" t="s">
        <v>43</v>
      </c>
      <c r="C293" s="341">
        <v>2100671</v>
      </c>
      <c r="D293" s="487" t="s">
        <v>1045</v>
      </c>
      <c r="E293" s="667" t="s">
        <v>1086</v>
      </c>
      <c r="F293" s="549"/>
      <c r="G293" s="549"/>
      <c r="H293" s="549"/>
      <c r="I293" s="549"/>
      <c r="J293" s="549"/>
      <c r="K293" s="549"/>
      <c r="L293" s="549"/>
    </row>
    <row r="294" spans="2:12">
      <c r="B294" s="815" t="s">
        <v>43</v>
      </c>
      <c r="C294" s="341">
        <v>2100270</v>
      </c>
      <c r="D294" s="439" t="s">
        <v>1043</v>
      </c>
      <c r="E294" s="335" t="s">
        <v>1087</v>
      </c>
      <c r="F294" s="549"/>
      <c r="G294" s="549"/>
      <c r="H294" s="549"/>
      <c r="I294" s="549"/>
      <c r="J294" s="549"/>
      <c r="K294" s="549"/>
      <c r="L294" s="549"/>
    </row>
    <row r="295" spans="2:12">
      <c r="B295" s="815" t="s">
        <v>43</v>
      </c>
      <c r="C295" s="341">
        <v>2100113</v>
      </c>
      <c r="D295" s="439" t="s">
        <v>1041</v>
      </c>
      <c r="E295" s="335" t="s">
        <v>1088</v>
      </c>
      <c r="F295" s="549"/>
      <c r="G295" s="549"/>
      <c r="H295" s="549"/>
      <c r="I295" s="549"/>
      <c r="J295" s="549"/>
      <c r="K295" s="549"/>
      <c r="L295" s="549"/>
    </row>
    <row r="296" spans="2:12">
      <c r="B296" s="386">
        <v>410</v>
      </c>
      <c r="C296" s="386">
        <v>2100080</v>
      </c>
      <c r="D296" s="386" t="s">
        <v>1039</v>
      </c>
      <c r="E296" s="404" t="s">
        <v>1089</v>
      </c>
      <c r="F296" s="549"/>
      <c r="G296" s="549"/>
      <c r="H296" s="549"/>
      <c r="I296" s="549"/>
      <c r="J296" s="549"/>
      <c r="K296" s="549"/>
      <c r="L296" s="549"/>
    </row>
    <row r="297" spans="2:12">
      <c r="B297" s="815" t="s">
        <v>43</v>
      </c>
      <c r="C297" s="890">
        <v>2100217</v>
      </c>
      <c r="D297" s="815" t="s">
        <v>1037</v>
      </c>
      <c r="E297" s="675" t="s">
        <v>1090</v>
      </c>
      <c r="F297" s="549"/>
      <c r="G297" s="549"/>
      <c r="H297" s="549"/>
      <c r="I297" s="549"/>
      <c r="J297" s="549"/>
      <c r="K297" s="549"/>
      <c r="L297" s="549"/>
    </row>
    <row r="298" spans="2:12">
      <c r="B298" s="815">
        <v>309</v>
      </c>
      <c r="C298" s="890">
        <v>2100090</v>
      </c>
      <c r="D298" s="815" t="s">
        <v>1035</v>
      </c>
      <c r="E298" s="356" t="s">
        <v>1091</v>
      </c>
      <c r="F298" s="549"/>
      <c r="G298" s="549"/>
      <c r="H298" s="549"/>
      <c r="I298" s="549"/>
      <c r="J298" s="549"/>
      <c r="K298" s="549"/>
      <c r="L298" s="549"/>
    </row>
    <row r="299" spans="2:12">
      <c r="B299" s="815" t="s">
        <v>43</v>
      </c>
      <c r="C299" s="341">
        <v>2100254</v>
      </c>
      <c r="D299" s="487" t="s">
        <v>1033</v>
      </c>
      <c r="E299" s="357" t="s">
        <v>1092</v>
      </c>
      <c r="F299" s="549"/>
      <c r="G299" s="549"/>
      <c r="H299" s="549"/>
      <c r="I299" s="549"/>
      <c r="J299" s="549"/>
      <c r="K299" s="549"/>
      <c r="L299" s="549"/>
    </row>
    <row r="300" spans="2:12">
      <c r="B300" s="386">
        <v>239</v>
      </c>
      <c r="C300" s="386">
        <v>2100259</v>
      </c>
      <c r="D300" s="386" t="s">
        <v>1031</v>
      </c>
      <c r="E300" s="386" t="s">
        <v>1093</v>
      </c>
      <c r="F300" s="549"/>
      <c r="G300" s="549"/>
      <c r="H300" s="549"/>
      <c r="I300" s="549"/>
      <c r="J300" s="549"/>
      <c r="K300" s="549"/>
      <c r="L300" s="549"/>
    </row>
    <row r="301" spans="2:12">
      <c r="B301" s="975" t="s">
        <v>1025</v>
      </c>
      <c r="C301" s="976"/>
      <c r="D301" s="997"/>
      <c r="E301" s="998"/>
      <c r="F301" s="549"/>
      <c r="G301" s="549"/>
      <c r="H301" s="549"/>
      <c r="I301" s="549"/>
      <c r="J301" s="549"/>
      <c r="K301" s="549"/>
      <c r="L301" s="549"/>
    </row>
    <row r="302" spans="2:12">
      <c r="B302" s="487">
        <v>238</v>
      </c>
      <c r="C302" s="342" t="s">
        <v>1030</v>
      </c>
      <c r="D302" s="487" t="s">
        <v>255</v>
      </c>
      <c r="E302" s="357">
        <v>0.54583333333333328</v>
      </c>
      <c r="F302" s="549"/>
      <c r="G302" s="549"/>
      <c r="H302" s="549"/>
      <c r="I302" s="549"/>
      <c r="J302" s="549"/>
      <c r="K302" s="549"/>
      <c r="L302" s="549"/>
    </row>
    <row r="303" spans="2:12">
      <c r="B303" s="815" t="s">
        <v>43</v>
      </c>
      <c r="C303" s="341">
        <v>2200262</v>
      </c>
      <c r="D303" s="487" t="s">
        <v>1029</v>
      </c>
      <c r="E303" s="815" t="s">
        <v>43</v>
      </c>
      <c r="F303" s="549"/>
      <c r="G303" s="549"/>
      <c r="H303" s="549"/>
      <c r="I303" s="549"/>
      <c r="J303" s="549"/>
      <c r="K303" s="549"/>
      <c r="L303" s="549"/>
    </row>
    <row r="304" spans="2:12">
      <c r="B304" s="487">
        <v>156</v>
      </c>
      <c r="C304" s="341">
        <v>2200110</v>
      </c>
      <c r="D304" s="487" t="s">
        <v>1027</v>
      </c>
      <c r="E304" s="534" t="s">
        <v>1094</v>
      </c>
      <c r="F304" s="549"/>
      <c r="G304" s="549"/>
      <c r="H304" s="549"/>
      <c r="I304" s="549"/>
      <c r="J304" s="549"/>
      <c r="K304" s="549"/>
      <c r="L304" s="549"/>
    </row>
    <row r="305" spans="2:12">
      <c r="B305" s="386">
        <v>0</v>
      </c>
      <c r="C305" s="386">
        <v>2200001</v>
      </c>
      <c r="D305" s="386" t="s">
        <v>1026</v>
      </c>
      <c r="E305" s="404">
        <v>0.66111111111111109</v>
      </c>
      <c r="F305" s="549"/>
      <c r="G305" s="549"/>
      <c r="H305" s="549"/>
      <c r="I305" s="549"/>
      <c r="J305" s="549"/>
      <c r="K305" s="549"/>
      <c r="L305" s="549"/>
    </row>
    <row r="306" spans="2:12">
      <c r="B306" s="999" t="s">
        <v>125</v>
      </c>
      <c r="C306" s="1000"/>
      <c r="D306" s="1001"/>
      <c r="E306" s="551">
        <v>17</v>
      </c>
      <c r="F306" s="549"/>
      <c r="G306" s="549"/>
      <c r="H306" s="549"/>
      <c r="I306" s="549"/>
      <c r="J306" s="549"/>
      <c r="K306" s="549"/>
      <c r="L306" s="549"/>
    </row>
    <row r="307" spans="2:12">
      <c r="B307" s="937" t="s">
        <v>126</v>
      </c>
      <c r="C307" s="938"/>
      <c r="D307" s="939"/>
      <c r="E307" s="484">
        <v>0.19652777777777777</v>
      </c>
      <c r="F307" s="549"/>
      <c r="G307" s="549"/>
      <c r="H307" s="549"/>
      <c r="I307" s="549"/>
      <c r="J307" s="549"/>
      <c r="K307" s="549"/>
      <c r="L307" s="549"/>
    </row>
    <row r="308" spans="2:12">
      <c r="B308" s="936" t="s">
        <v>127</v>
      </c>
      <c r="C308" s="936"/>
      <c r="D308" s="936"/>
      <c r="E308" s="483">
        <f>E305-E248+E243</f>
        <v>0.84166666666666656</v>
      </c>
      <c r="F308" s="549"/>
      <c r="G308" s="549"/>
      <c r="H308" s="549"/>
      <c r="I308" s="549"/>
      <c r="J308" s="549"/>
      <c r="K308" s="549"/>
      <c r="L308" s="549"/>
    </row>
    <row r="309" spans="2:12">
      <c r="B309" s="935" t="s">
        <v>128</v>
      </c>
      <c r="C309" s="935"/>
      <c r="D309" s="935"/>
      <c r="E309" s="634">
        <f>B248/(HOUR(E305-E248+E243)*60+MINUTE(E305-E248+E243))*60</f>
        <v>57.67326732673267</v>
      </c>
      <c r="F309" s="549"/>
      <c r="G309" s="549"/>
      <c r="H309" s="549"/>
      <c r="I309" s="549"/>
      <c r="J309" s="549"/>
      <c r="K309" s="549"/>
      <c r="L309" s="549"/>
    </row>
    <row r="310" spans="2:12">
      <c r="B310" s="936" t="s">
        <v>129</v>
      </c>
      <c r="C310" s="936"/>
      <c r="D310" s="936"/>
      <c r="E310" s="483">
        <f>E305-E248-E307+E243</f>
        <v>0.64513888888888882</v>
      </c>
      <c r="F310" s="549"/>
      <c r="G310" s="549"/>
      <c r="H310" s="549"/>
      <c r="I310" s="549"/>
      <c r="J310" s="549"/>
      <c r="K310" s="549"/>
      <c r="L310" s="549"/>
    </row>
    <row r="311" spans="2:12">
      <c r="B311" s="937" t="s">
        <v>130</v>
      </c>
      <c r="C311" s="938"/>
      <c r="D311" s="939"/>
      <c r="E311" s="435">
        <f>B248/(HOUR(E305-E248-E307+E243)*60+MINUTE(E305-E248-E307+E243))*60</f>
        <v>75.242195909580204</v>
      </c>
      <c r="F311" s="549"/>
      <c r="G311" s="549"/>
      <c r="H311" s="549"/>
      <c r="I311" s="549"/>
      <c r="J311" s="549"/>
      <c r="K311" s="549"/>
      <c r="L311" s="549"/>
    </row>
    <row r="312" spans="2:12">
      <c r="B312" s="549"/>
      <c r="C312" s="549"/>
      <c r="D312" s="549"/>
      <c r="E312" s="549"/>
      <c r="F312" s="549"/>
      <c r="G312" s="549"/>
      <c r="H312" s="549"/>
      <c r="I312" s="549"/>
      <c r="J312" s="549"/>
      <c r="K312" s="549"/>
      <c r="L312" s="549"/>
    </row>
    <row r="313" spans="2:12">
      <c r="B313" s="349" t="s">
        <v>1072</v>
      </c>
      <c r="C313" s="996" t="s">
        <v>1073</v>
      </c>
      <c r="D313" s="996"/>
      <c r="E313" s="996"/>
      <c r="F313" s="996"/>
      <c r="G313" s="996"/>
      <c r="H313" s="996"/>
      <c r="I313" s="996"/>
      <c r="J313" s="996"/>
      <c r="K313" s="996"/>
      <c r="L313" s="996"/>
    </row>
    <row r="314" spans="2:12">
      <c r="B314" s="419"/>
      <c r="C314" s="702" t="s">
        <v>1074</v>
      </c>
      <c r="D314" s="702"/>
      <c r="E314" s="702"/>
      <c r="F314" s="702"/>
      <c r="G314" s="702"/>
      <c r="H314" s="702"/>
      <c r="I314" s="702"/>
      <c r="J314" s="702"/>
      <c r="K314" s="702"/>
      <c r="L314" s="702"/>
    </row>
    <row r="315" spans="2:12">
      <c r="B315" s="419"/>
      <c r="C315" s="702" t="s">
        <v>1075</v>
      </c>
      <c r="D315" s="702"/>
      <c r="E315" s="702"/>
      <c r="F315" s="702"/>
      <c r="G315" s="702"/>
      <c r="H315" s="702"/>
      <c r="I315" s="702"/>
      <c r="J315" s="702"/>
      <c r="K315" s="702"/>
      <c r="L315" s="702"/>
    </row>
    <row r="316" spans="2:12">
      <c r="B316" s="477" t="s">
        <v>1076</v>
      </c>
      <c r="C316" s="547" t="s">
        <v>1077</v>
      </c>
      <c r="D316" s="545"/>
      <c r="E316" s="703"/>
      <c r="F316" s="702"/>
      <c r="G316" s="702"/>
      <c r="H316" s="702"/>
      <c r="I316" s="702"/>
      <c r="J316" s="702"/>
      <c r="K316" s="702"/>
      <c r="L316" s="702"/>
    </row>
    <row r="317" spans="2:12">
      <c r="B317" s="549"/>
      <c r="C317" s="704" t="s">
        <v>1095</v>
      </c>
      <c r="D317" s="143"/>
      <c r="E317" s="549"/>
      <c r="F317" s="549"/>
      <c r="G317" s="549"/>
      <c r="H317" s="549"/>
      <c r="I317" s="549"/>
      <c r="J317" s="549"/>
      <c r="K317" s="549"/>
      <c r="L317" s="549"/>
    </row>
  </sheetData>
  <sheetProtection formatCells="0" formatColumns="0" formatRows="0" insertColumns="0" insertRows="0" insertHyperlinks="0" deleteColumns="0" deleteRows="0" sort="0" autoFilter="0" pivotTables="0"/>
  <mergeCells count="60">
    <mergeCell ref="B4:E4"/>
    <mergeCell ref="B3:E3"/>
    <mergeCell ref="B82:E82"/>
    <mergeCell ref="B151:D151"/>
    <mergeCell ref="B148:D148"/>
    <mergeCell ref="B149:D149"/>
    <mergeCell ref="B150:D150"/>
    <mergeCell ref="C75:L75"/>
    <mergeCell ref="B147:D147"/>
    <mergeCell ref="B73:D73"/>
    <mergeCell ref="B72:D72"/>
    <mergeCell ref="B69:D69"/>
    <mergeCell ref="B70:D70"/>
    <mergeCell ref="B71:D71"/>
    <mergeCell ref="C153:L153"/>
    <mergeCell ref="B5:B7"/>
    <mergeCell ref="C5:C7"/>
    <mergeCell ref="B84:B86"/>
    <mergeCell ref="B87:E87"/>
    <mergeCell ref="B141:E141"/>
    <mergeCell ref="B146:D146"/>
    <mergeCell ref="C84:C86"/>
    <mergeCell ref="B94:E94"/>
    <mergeCell ref="B126:E126"/>
    <mergeCell ref="B8:E8"/>
    <mergeCell ref="B13:E13"/>
    <mergeCell ref="B28:E28"/>
    <mergeCell ref="B60:E60"/>
    <mergeCell ref="B67:D67"/>
    <mergeCell ref="B68:D68"/>
    <mergeCell ref="B163:E163"/>
    <mergeCell ref="B164:E164"/>
    <mergeCell ref="B165:B167"/>
    <mergeCell ref="C165:C167"/>
    <mergeCell ref="B168:E168"/>
    <mergeCell ref="B173:E173"/>
    <mergeCell ref="B188:E188"/>
    <mergeCell ref="B220:E220"/>
    <mergeCell ref="B227:D227"/>
    <mergeCell ref="B228:D228"/>
    <mergeCell ref="B229:D229"/>
    <mergeCell ref="B230:D230"/>
    <mergeCell ref="B231:D231"/>
    <mergeCell ref="B232:D232"/>
    <mergeCell ref="B233:D233"/>
    <mergeCell ref="C235:L235"/>
    <mergeCell ref="B242:E242"/>
    <mergeCell ref="B244:B246"/>
    <mergeCell ref="C244:C246"/>
    <mergeCell ref="B247:E247"/>
    <mergeCell ref="B254:E254"/>
    <mergeCell ref="B286:E286"/>
    <mergeCell ref="B301:E301"/>
    <mergeCell ref="B306:D306"/>
    <mergeCell ref="B307:D307"/>
    <mergeCell ref="B308:D308"/>
    <mergeCell ref="B309:D309"/>
    <mergeCell ref="B310:D310"/>
    <mergeCell ref="B311:D311"/>
    <mergeCell ref="C313:L313"/>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dimension ref="B1:N40"/>
  <sheetViews>
    <sheetView workbookViewId="0">
      <selection activeCell="M17" sqref="M17"/>
    </sheetView>
  </sheetViews>
  <sheetFormatPr defaultRowHeight="15"/>
  <cols>
    <col min="5" max="5" width="24.5703125" bestFit="1" customWidth="1"/>
    <col min="7" max="7" width="29.5703125" customWidth="1"/>
    <col min="8" max="8" width="23.85546875" bestFit="1" customWidth="1"/>
  </cols>
  <sheetData>
    <row r="1" spans="2:14" s="549" customFormat="1"/>
    <row r="3" spans="2:14" ht="23.25">
      <c r="B3" s="549"/>
      <c r="C3" s="339" t="s">
        <v>1102</v>
      </c>
      <c r="D3" s="339"/>
      <c r="E3" s="339"/>
      <c r="F3" s="409"/>
      <c r="G3" s="549"/>
      <c r="H3" s="549"/>
      <c r="I3" s="549"/>
      <c r="J3" s="549"/>
      <c r="K3" s="549"/>
      <c r="L3" s="549"/>
      <c r="M3" s="549"/>
      <c r="N3" s="549"/>
    </row>
    <row r="5" spans="2:14">
      <c r="B5" s="442" t="s">
        <v>1014</v>
      </c>
      <c r="C5" s="442"/>
      <c r="D5" s="442"/>
      <c r="E5" s="442"/>
      <c r="F5" s="419"/>
      <c r="G5" s="419"/>
      <c r="H5" s="419"/>
      <c r="I5" s="419"/>
      <c r="J5" s="419"/>
      <c r="K5" s="419"/>
      <c r="L5" s="549"/>
      <c r="M5" s="549"/>
      <c r="N5" s="549"/>
    </row>
    <row r="6" spans="2:14">
      <c r="B6" s="422" t="s">
        <v>1103</v>
      </c>
      <c r="C6" s="442"/>
      <c r="D6" s="442"/>
      <c r="E6" s="442"/>
      <c r="F6" s="419"/>
      <c r="G6" s="419"/>
      <c r="H6" s="419"/>
      <c r="I6" s="419"/>
      <c r="J6" s="419"/>
      <c r="K6" s="419"/>
      <c r="L6" s="549"/>
      <c r="M6" s="549"/>
      <c r="N6" s="549"/>
    </row>
    <row r="7" spans="2:14">
      <c r="B7" s="420" t="s">
        <v>1104</v>
      </c>
      <c r="C7" s="419"/>
      <c r="D7" s="419"/>
      <c r="E7" s="419"/>
      <c r="F7" s="419"/>
      <c r="G7" s="419"/>
      <c r="H7" s="419"/>
      <c r="I7" s="419"/>
      <c r="J7" s="419"/>
      <c r="K7" s="419"/>
      <c r="L7" s="549"/>
      <c r="M7" s="549"/>
      <c r="N7" s="549"/>
    </row>
    <row r="8" spans="2:14" ht="15.75">
      <c r="B8" s="420" t="s">
        <v>1105</v>
      </c>
      <c r="C8" s="319"/>
      <c r="D8" s="319"/>
      <c r="E8" s="319"/>
      <c r="F8" s="319"/>
      <c r="G8" s="319"/>
      <c r="H8" s="319"/>
      <c r="I8" s="419"/>
      <c r="J8" s="419"/>
      <c r="K8" s="419"/>
      <c r="L8" s="549"/>
      <c r="M8" s="549"/>
      <c r="N8" s="549"/>
    </row>
    <row r="9" spans="2:14">
      <c r="B9" s="321" t="s">
        <v>1106</v>
      </c>
      <c r="C9" s="321"/>
      <c r="D9" s="321"/>
      <c r="E9" s="321"/>
      <c r="F9" s="321"/>
      <c r="G9" s="321"/>
      <c r="H9" s="321"/>
      <c r="I9" s="321"/>
      <c r="J9" s="321"/>
      <c r="K9" s="321"/>
      <c r="L9" s="549"/>
      <c r="M9" s="549"/>
      <c r="N9" s="549"/>
    </row>
    <row r="10" spans="2:14">
      <c r="B10" s="422" t="s">
        <v>1107</v>
      </c>
      <c r="C10" s="321"/>
      <c r="D10" s="321"/>
      <c r="E10" s="321"/>
      <c r="F10" s="321"/>
      <c r="G10" s="321"/>
      <c r="H10" s="321"/>
      <c r="I10" s="419"/>
      <c r="J10" s="419"/>
      <c r="K10" s="419"/>
      <c r="L10" s="549"/>
      <c r="M10" s="549"/>
      <c r="N10" s="549"/>
    </row>
    <row r="11" spans="2:14">
      <c r="B11" s="420" t="s">
        <v>1108</v>
      </c>
      <c r="C11" s="321"/>
      <c r="D11" s="321"/>
      <c r="E11" s="321"/>
      <c r="F11" s="321"/>
      <c r="G11" s="321"/>
      <c r="H11" s="321"/>
      <c r="I11" s="419"/>
      <c r="J11" s="419"/>
      <c r="K11" s="419"/>
      <c r="L11" s="549"/>
      <c r="M11" s="549"/>
      <c r="N11" s="549"/>
    </row>
    <row r="12" spans="2:14">
      <c r="B12" s="420" t="s">
        <v>1109</v>
      </c>
      <c r="C12" s="320"/>
      <c r="D12" s="320"/>
      <c r="E12" s="320"/>
      <c r="F12" s="320"/>
      <c r="G12" s="320"/>
      <c r="H12" s="320"/>
      <c r="I12" s="419"/>
      <c r="J12" s="419"/>
      <c r="K12" s="419"/>
      <c r="L12" s="549"/>
      <c r="M12" s="549"/>
      <c r="N12" s="549"/>
    </row>
    <row r="13" spans="2:14">
      <c r="B13" s="420" t="s">
        <v>1110</v>
      </c>
      <c r="C13" s="320"/>
      <c r="D13" s="320"/>
      <c r="E13" s="320"/>
      <c r="F13" s="320"/>
      <c r="G13" s="320"/>
      <c r="H13" s="320"/>
      <c r="I13" s="419"/>
      <c r="J13" s="419"/>
      <c r="K13" s="419"/>
      <c r="L13" s="549"/>
      <c r="M13" s="549"/>
      <c r="N13" s="549"/>
    </row>
    <row r="14" spans="2:14">
      <c r="B14" s="320" t="s">
        <v>1111</v>
      </c>
      <c r="C14" s="320"/>
      <c r="D14" s="320"/>
      <c r="E14" s="320"/>
      <c r="F14" s="320"/>
      <c r="G14" s="320"/>
      <c r="H14" s="321"/>
      <c r="I14" s="419"/>
      <c r="J14" s="419"/>
      <c r="K14" s="419"/>
      <c r="L14" s="549"/>
      <c r="M14" s="549"/>
      <c r="N14" s="549"/>
    </row>
    <row r="16" spans="2:14">
      <c r="B16" s="953" t="s">
        <v>419</v>
      </c>
      <c r="C16" s="953"/>
      <c r="D16" s="953"/>
      <c r="E16" s="954" t="s">
        <v>420</v>
      </c>
      <c r="F16" s="953" t="s">
        <v>421</v>
      </c>
      <c r="G16" s="953"/>
      <c r="H16" s="953" t="s">
        <v>422</v>
      </c>
      <c r="I16" s="549"/>
      <c r="J16" s="549"/>
      <c r="K16" s="549"/>
      <c r="L16" s="549"/>
      <c r="M16" s="549"/>
      <c r="N16" s="549"/>
    </row>
    <row r="17" spans="2:8">
      <c r="B17" s="652" t="s">
        <v>423</v>
      </c>
      <c r="C17" s="652" t="s">
        <v>424</v>
      </c>
      <c r="D17" s="652" t="s">
        <v>39</v>
      </c>
      <c r="E17" s="955"/>
      <c r="F17" s="953"/>
      <c r="G17" s="953"/>
      <c r="H17" s="953"/>
    </row>
    <row r="18" spans="2:8">
      <c r="B18" s="893">
        <v>1</v>
      </c>
      <c r="C18" s="894" t="s">
        <v>35</v>
      </c>
      <c r="D18" s="893">
        <v>2</v>
      </c>
      <c r="E18" s="1013" t="s">
        <v>1112</v>
      </c>
      <c r="F18" s="687" t="s">
        <v>1113</v>
      </c>
      <c r="G18" s="645" t="s">
        <v>432</v>
      </c>
      <c r="H18" s="385"/>
    </row>
    <row r="19" spans="2:8">
      <c r="B19" s="893">
        <v>2</v>
      </c>
      <c r="C19" s="894" t="s">
        <v>35</v>
      </c>
      <c r="D19" s="893">
        <v>2</v>
      </c>
      <c r="E19" s="1013"/>
      <c r="F19" s="687" t="s">
        <v>1113</v>
      </c>
      <c r="G19" s="645" t="s">
        <v>432</v>
      </c>
      <c r="H19" s="385"/>
    </row>
    <row r="20" spans="2:8">
      <c r="B20" s="893">
        <v>3</v>
      </c>
      <c r="C20" s="894" t="s">
        <v>35</v>
      </c>
      <c r="D20" s="893">
        <v>2</v>
      </c>
      <c r="E20" s="1013"/>
      <c r="F20" s="687" t="s">
        <v>1113</v>
      </c>
      <c r="G20" s="645" t="s">
        <v>432</v>
      </c>
      <c r="H20" s="385"/>
    </row>
    <row r="21" spans="2:8">
      <c r="B21" s="893">
        <v>4</v>
      </c>
      <c r="C21" s="894" t="s">
        <v>35</v>
      </c>
      <c r="D21" s="893">
        <v>2</v>
      </c>
      <c r="E21" s="1013"/>
      <c r="F21" s="687" t="s">
        <v>1113</v>
      </c>
      <c r="G21" s="645" t="s">
        <v>432</v>
      </c>
      <c r="H21" s="686"/>
    </row>
    <row r="22" spans="2:8">
      <c r="B22" s="893">
        <v>5</v>
      </c>
      <c r="C22" s="894" t="s">
        <v>1114</v>
      </c>
      <c r="D22" s="893">
        <v>1</v>
      </c>
      <c r="E22" s="1013"/>
      <c r="F22" s="687" t="s">
        <v>1115</v>
      </c>
      <c r="G22" s="645"/>
      <c r="H22" s="686"/>
    </row>
    <row r="23" spans="2:8">
      <c r="B23" s="898">
        <v>6</v>
      </c>
      <c r="C23" s="899" t="s">
        <v>35</v>
      </c>
      <c r="D23" s="898">
        <v>2</v>
      </c>
      <c r="E23" s="1013"/>
      <c r="F23" s="687" t="s">
        <v>1113</v>
      </c>
      <c r="G23" s="645" t="s">
        <v>432</v>
      </c>
      <c r="H23" s="410"/>
    </row>
    <row r="24" spans="2:8">
      <c r="B24" s="1014">
        <v>7</v>
      </c>
      <c r="C24" s="1016" t="s">
        <v>439</v>
      </c>
      <c r="D24" s="1014">
        <v>2</v>
      </c>
      <c r="E24" s="1013"/>
      <c r="F24" s="1015" t="s">
        <v>710</v>
      </c>
      <c r="G24" s="1009" t="s">
        <v>1116</v>
      </c>
      <c r="H24" s="1011"/>
    </row>
    <row r="25" spans="2:8">
      <c r="B25" s="1014"/>
      <c r="C25" s="1016"/>
      <c r="D25" s="1014"/>
      <c r="E25" s="1013"/>
      <c r="F25" s="1015"/>
      <c r="G25" s="1010"/>
      <c r="H25" s="1012"/>
    </row>
    <row r="26" spans="2:8">
      <c r="B26" s="1014">
        <v>8</v>
      </c>
      <c r="C26" s="1016" t="s">
        <v>439</v>
      </c>
      <c r="D26" s="1014">
        <v>2</v>
      </c>
      <c r="E26" s="1013"/>
      <c r="F26" s="969" t="s">
        <v>710</v>
      </c>
      <c r="G26" s="1009" t="s">
        <v>1116</v>
      </c>
      <c r="H26" s="1011"/>
    </row>
    <row r="27" spans="2:8">
      <c r="B27" s="1014"/>
      <c r="C27" s="1016"/>
      <c r="D27" s="1014"/>
      <c r="E27" s="1013"/>
      <c r="F27" s="969"/>
      <c r="G27" s="1010"/>
      <c r="H27" s="1012"/>
    </row>
    <row r="28" spans="2:8">
      <c r="B28" s="893">
        <v>9</v>
      </c>
      <c r="C28" s="894" t="s">
        <v>35</v>
      </c>
      <c r="D28" s="893">
        <v>2</v>
      </c>
      <c r="E28" s="1013"/>
      <c r="F28" s="687" t="s">
        <v>1113</v>
      </c>
      <c r="G28" s="645" t="s">
        <v>432</v>
      </c>
      <c r="H28" s="410"/>
    </row>
    <row r="29" spans="2:8">
      <c r="B29" s="893">
        <v>10</v>
      </c>
      <c r="C29" s="894" t="s">
        <v>35</v>
      </c>
      <c r="D29" s="893">
        <v>2</v>
      </c>
      <c r="E29" s="1013"/>
      <c r="F29" s="687" t="s">
        <v>1113</v>
      </c>
      <c r="G29" s="645" t="s">
        <v>432</v>
      </c>
      <c r="H29" s="410"/>
    </row>
    <row r="30" spans="2:8">
      <c r="B30" s="1014">
        <v>11</v>
      </c>
      <c r="C30" s="1016" t="s">
        <v>439</v>
      </c>
      <c r="D30" s="1014">
        <v>2</v>
      </c>
      <c r="E30" s="956" t="s">
        <v>1117</v>
      </c>
      <c r="F30" s="969" t="s">
        <v>1118</v>
      </c>
      <c r="G30" s="626" t="s">
        <v>1119</v>
      </c>
      <c r="H30" s="410"/>
    </row>
    <row r="31" spans="2:8">
      <c r="B31" s="1014"/>
      <c r="C31" s="1016"/>
      <c r="D31" s="1014"/>
      <c r="E31" s="957"/>
      <c r="F31" s="969"/>
      <c r="G31" s="646" t="s">
        <v>1116</v>
      </c>
      <c r="H31" s="410"/>
    </row>
    <row r="32" spans="2:8">
      <c r="B32" s="959">
        <v>12</v>
      </c>
      <c r="C32" s="962" t="s">
        <v>430</v>
      </c>
      <c r="D32" s="959">
        <v>2</v>
      </c>
      <c r="E32" s="957"/>
      <c r="F32" s="1017" t="s">
        <v>1120</v>
      </c>
      <c r="G32" s="645" t="s">
        <v>432</v>
      </c>
      <c r="H32" s="1007"/>
    </row>
    <row r="33" spans="2:8">
      <c r="B33" s="961"/>
      <c r="C33" s="964"/>
      <c r="D33" s="961"/>
      <c r="E33" s="957"/>
      <c r="F33" s="1018"/>
      <c r="G33" s="626" t="s">
        <v>1121</v>
      </c>
      <c r="H33" s="1008"/>
    </row>
    <row r="34" spans="2:8">
      <c r="B34" s="898">
        <v>13</v>
      </c>
      <c r="C34" s="695" t="s">
        <v>35</v>
      </c>
      <c r="D34" s="898">
        <v>2</v>
      </c>
      <c r="E34" s="957"/>
      <c r="F34" s="691" t="s">
        <v>1122</v>
      </c>
      <c r="G34" s="692"/>
      <c r="H34" s="385" t="s">
        <v>428</v>
      </c>
    </row>
    <row r="35" spans="2:8">
      <c r="B35" s="898">
        <v>14</v>
      </c>
      <c r="C35" s="899" t="s">
        <v>439</v>
      </c>
      <c r="D35" s="898">
        <v>2</v>
      </c>
      <c r="E35" s="957"/>
      <c r="F35" s="693" t="s">
        <v>1123</v>
      </c>
      <c r="G35" s="694" t="s">
        <v>1124</v>
      </c>
      <c r="H35" s="385" t="s">
        <v>428</v>
      </c>
    </row>
    <row r="36" spans="2:8">
      <c r="B36" s="893">
        <v>15</v>
      </c>
      <c r="C36" s="894" t="s">
        <v>35</v>
      </c>
      <c r="D36" s="893">
        <v>2</v>
      </c>
      <c r="E36" s="958"/>
      <c r="F36" s="410">
        <v>40</v>
      </c>
      <c r="G36" s="412"/>
      <c r="H36" s="385" t="s">
        <v>428</v>
      </c>
    </row>
    <row r="37" spans="2:8" ht="30">
      <c r="B37" s="893">
        <v>31</v>
      </c>
      <c r="C37" s="894" t="s">
        <v>35</v>
      </c>
      <c r="D37" s="893">
        <v>2</v>
      </c>
      <c r="E37" s="431" t="s">
        <v>1125</v>
      </c>
      <c r="F37" s="385">
        <v>36</v>
      </c>
      <c r="G37" s="328"/>
      <c r="H37" s="385" t="s">
        <v>428</v>
      </c>
    </row>
    <row r="38" spans="2:8">
      <c r="B38" s="898">
        <v>32</v>
      </c>
      <c r="C38" s="899" t="s">
        <v>35</v>
      </c>
      <c r="D38" s="898">
        <v>2</v>
      </c>
      <c r="E38" s="410" t="s">
        <v>1126</v>
      </c>
      <c r="F38" s="410">
        <v>36</v>
      </c>
      <c r="G38" s="410"/>
      <c r="H38" s="385" t="s">
        <v>428</v>
      </c>
    </row>
    <row r="39" spans="2:8">
      <c r="B39" s="898">
        <v>33</v>
      </c>
      <c r="C39" s="899" t="s">
        <v>35</v>
      </c>
      <c r="D39" s="898">
        <v>2</v>
      </c>
      <c r="E39" s="410" t="s">
        <v>1127</v>
      </c>
      <c r="F39" s="410">
        <v>36</v>
      </c>
      <c r="G39" s="410"/>
      <c r="H39" s="385" t="s">
        <v>428</v>
      </c>
    </row>
    <row r="40" spans="2:8">
      <c r="B40" s="898">
        <v>34</v>
      </c>
      <c r="C40" s="899" t="s">
        <v>35</v>
      </c>
      <c r="D40" s="898">
        <v>2</v>
      </c>
      <c r="E40" s="410" t="s">
        <v>1128</v>
      </c>
      <c r="F40" s="410">
        <v>36</v>
      </c>
      <c r="G40" s="410"/>
      <c r="H40" s="385" t="s">
        <v>428</v>
      </c>
    </row>
  </sheetData>
  <mergeCells count="27">
    <mergeCell ref="E30:E36"/>
    <mergeCell ref="B32:B33"/>
    <mergeCell ref="C32:C33"/>
    <mergeCell ref="D32:D33"/>
    <mergeCell ref="F32:F33"/>
    <mergeCell ref="B30:B31"/>
    <mergeCell ref="C30:C31"/>
    <mergeCell ref="D30:D31"/>
    <mergeCell ref="E18:E29"/>
    <mergeCell ref="B24:B25"/>
    <mergeCell ref="F26:F27"/>
    <mergeCell ref="B16:D16"/>
    <mergeCell ref="E16:E17"/>
    <mergeCell ref="F24:F25"/>
    <mergeCell ref="F16:G17"/>
    <mergeCell ref="B26:B27"/>
    <mergeCell ref="C24:C25"/>
    <mergeCell ref="D24:D25"/>
    <mergeCell ref="D26:D27"/>
    <mergeCell ref="C26:C27"/>
    <mergeCell ref="H32:H33"/>
    <mergeCell ref="H16:H17"/>
    <mergeCell ref="F30:F31"/>
    <mergeCell ref="G26:G27"/>
    <mergeCell ref="H26:H27"/>
    <mergeCell ref="G24:G25"/>
    <mergeCell ref="H24:H25"/>
  </mergeCells>
  <pageMargins left="0.7" right="0.7" top="0.75" bottom="0.75" header="0.3" footer="0.3"/>
  <pageSetup paperSize="9"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dimension ref="A1:I42"/>
  <sheetViews>
    <sheetView workbookViewId="0"/>
  </sheetViews>
  <sheetFormatPr defaultRowHeight="15"/>
  <cols>
    <col min="3" max="3" width="17.5703125" customWidth="1"/>
    <col min="9" max="9" width="16.7109375" customWidth="1"/>
  </cols>
  <sheetData>
    <row r="1" spans="1:9" s="549" customFormat="1">
      <c r="A1" s="42"/>
    </row>
    <row r="3" spans="1:9" ht="15.75">
      <c r="A3" s="549"/>
      <c r="B3" s="549"/>
      <c r="C3" s="549"/>
      <c r="D3" s="549"/>
      <c r="E3" s="373" t="s">
        <v>1129</v>
      </c>
      <c r="F3" s="549"/>
      <c r="G3" s="549"/>
      <c r="H3" s="549"/>
      <c r="I3" s="549"/>
    </row>
    <row r="4" spans="1:9" ht="15.75">
      <c r="A4" s="549"/>
      <c r="B4" s="549"/>
      <c r="C4" s="549"/>
      <c r="D4" s="549"/>
      <c r="E4" s="373"/>
      <c r="F4" s="549"/>
      <c r="G4" s="549"/>
      <c r="H4" s="549"/>
      <c r="I4" s="549"/>
    </row>
    <row r="5" spans="1:9">
      <c r="A5" s="549"/>
      <c r="B5" s="549"/>
      <c r="C5" s="901" t="s">
        <v>1130</v>
      </c>
      <c r="D5" s="1021" t="s">
        <v>1131</v>
      </c>
      <c r="E5" s="1021"/>
      <c r="F5" s="1021"/>
      <c r="G5" s="1021"/>
      <c r="H5" s="1021"/>
      <c r="I5" s="1021"/>
    </row>
    <row r="6" spans="1:9">
      <c r="A6" s="549"/>
      <c r="B6" s="372"/>
      <c r="C6" s="348" t="s">
        <v>1132</v>
      </c>
      <c r="D6" s="381" t="s">
        <v>1133</v>
      </c>
      <c r="E6" s="334"/>
      <c r="F6" s="334"/>
      <c r="G6" s="334"/>
      <c r="H6" s="334"/>
      <c r="I6" s="334"/>
    </row>
    <row r="7" spans="1:9" ht="17.25" customHeight="1">
      <c r="A7" s="549"/>
      <c r="B7" s="372"/>
      <c r="C7" s="348" t="s">
        <v>35</v>
      </c>
      <c r="D7" s="1019" t="s">
        <v>1134</v>
      </c>
      <c r="E7" s="1019"/>
      <c r="F7" s="1019"/>
      <c r="G7" s="1019"/>
      <c r="H7" s="1019"/>
      <c r="I7" s="1019"/>
    </row>
    <row r="8" spans="1:9" ht="17.25" customHeight="1">
      <c r="A8" s="549"/>
      <c r="B8" s="372"/>
      <c r="C8" s="348" t="s">
        <v>1135</v>
      </c>
      <c r="D8" s="1019" t="s">
        <v>1136</v>
      </c>
      <c r="E8" s="1019"/>
      <c r="F8" s="1019"/>
      <c r="G8" s="1019"/>
      <c r="H8" s="1019"/>
      <c r="I8" s="1019"/>
    </row>
    <row r="9" spans="1:9">
      <c r="A9" s="549"/>
      <c r="B9" s="372"/>
      <c r="C9" s="348" t="s">
        <v>1137</v>
      </c>
      <c r="D9" s="1019" t="s">
        <v>1138</v>
      </c>
      <c r="E9" s="1019"/>
      <c r="F9" s="1019"/>
      <c r="G9" s="1019"/>
      <c r="H9" s="1019"/>
      <c r="I9" s="1019"/>
    </row>
    <row r="10" spans="1:9">
      <c r="A10" s="549"/>
      <c r="B10" s="372"/>
      <c r="C10" s="348" t="s">
        <v>1139</v>
      </c>
      <c r="D10" s="1019" t="s">
        <v>1140</v>
      </c>
      <c r="E10" s="1019"/>
      <c r="F10" s="1019"/>
      <c r="G10" s="1019"/>
      <c r="H10" s="1019"/>
      <c r="I10" s="1019"/>
    </row>
    <row r="11" spans="1:9" ht="16.5" customHeight="1">
      <c r="A11" s="549"/>
      <c r="B11" s="372"/>
      <c r="C11" s="348" t="s">
        <v>1114</v>
      </c>
      <c r="D11" s="1019" t="s">
        <v>1141</v>
      </c>
      <c r="E11" s="1019"/>
      <c r="F11" s="1019"/>
      <c r="G11" s="1019"/>
      <c r="H11" s="1019"/>
      <c r="I11" s="1019"/>
    </row>
    <row r="12" spans="1:9" ht="16.5" customHeight="1">
      <c r="A12" s="549"/>
      <c r="B12" s="372"/>
      <c r="C12" s="348" t="s">
        <v>1142</v>
      </c>
      <c r="D12" s="1019" t="s">
        <v>1143</v>
      </c>
      <c r="E12" s="1019"/>
      <c r="F12" s="1019"/>
      <c r="G12" s="1019"/>
      <c r="H12" s="1019"/>
      <c r="I12" s="1019"/>
    </row>
    <row r="13" spans="1:9" ht="16.5" customHeight="1">
      <c r="A13" s="549"/>
      <c r="B13" s="372"/>
      <c r="C13" s="348" t="s">
        <v>1144</v>
      </c>
      <c r="D13" s="1019" t="s">
        <v>1145</v>
      </c>
      <c r="E13" s="1019"/>
      <c r="F13" s="1019"/>
      <c r="G13" s="1019"/>
      <c r="H13" s="1019"/>
      <c r="I13" s="1019"/>
    </row>
    <row r="14" spans="1:9" ht="18" customHeight="1">
      <c r="A14" s="549"/>
      <c r="B14" s="372"/>
      <c r="C14" s="374" t="s">
        <v>1146</v>
      </c>
      <c r="D14" s="1019" t="s">
        <v>1077</v>
      </c>
      <c r="E14" s="1019"/>
      <c r="F14" s="1019"/>
      <c r="G14" s="1019"/>
      <c r="H14" s="1019"/>
      <c r="I14" s="1019"/>
    </row>
    <row r="15" spans="1:9" ht="20.25" customHeight="1">
      <c r="A15" s="549"/>
      <c r="B15" s="372"/>
      <c r="C15" s="375" t="s">
        <v>1147</v>
      </c>
      <c r="D15" s="1019" t="s">
        <v>1148</v>
      </c>
      <c r="E15" s="1019"/>
      <c r="F15" s="1019"/>
      <c r="G15" s="1019"/>
      <c r="H15" s="1019"/>
      <c r="I15" s="1019"/>
    </row>
    <row r="16" spans="1:9" ht="18" customHeight="1">
      <c r="A16" s="549"/>
      <c r="B16" s="372"/>
      <c r="C16" s="348" t="s">
        <v>230</v>
      </c>
      <c r="D16" s="1019" t="s">
        <v>1149</v>
      </c>
      <c r="E16" s="1019"/>
      <c r="F16" s="1019"/>
      <c r="G16" s="1019"/>
      <c r="H16" s="1019"/>
      <c r="I16" s="1019"/>
    </row>
    <row r="17" spans="2:9" ht="18.75" customHeight="1">
      <c r="B17" s="372"/>
      <c r="C17" s="348" t="s">
        <v>1150</v>
      </c>
      <c r="D17" s="1019" t="s">
        <v>1151</v>
      </c>
      <c r="E17" s="1019"/>
      <c r="F17" s="1019"/>
      <c r="G17" s="1019"/>
      <c r="H17" s="1019"/>
      <c r="I17" s="1019"/>
    </row>
    <row r="18" spans="2:9" ht="19.5" customHeight="1">
      <c r="B18" s="372"/>
      <c r="C18" s="376">
        <v>0.38194444444444442</v>
      </c>
      <c r="D18" s="1019" t="s">
        <v>1152</v>
      </c>
      <c r="E18" s="1019"/>
      <c r="F18" s="1019"/>
      <c r="G18" s="1019"/>
      <c r="H18" s="1019"/>
      <c r="I18" s="1019"/>
    </row>
    <row r="19" spans="2:9">
      <c r="B19" s="372"/>
      <c r="C19" s="604" t="s">
        <v>1153</v>
      </c>
      <c r="D19" s="1019" t="s">
        <v>1154</v>
      </c>
      <c r="E19" s="1019"/>
      <c r="F19" s="1019"/>
      <c r="G19" s="1019"/>
      <c r="H19" s="1019"/>
      <c r="I19" s="1019"/>
    </row>
    <row r="20" spans="2:9">
      <c r="B20" s="372"/>
      <c r="C20" s="348" t="s">
        <v>46</v>
      </c>
      <c r="D20" s="1019" t="s">
        <v>1155</v>
      </c>
      <c r="E20" s="1019"/>
      <c r="F20" s="1019"/>
      <c r="G20" s="1019"/>
      <c r="H20" s="1019"/>
      <c r="I20" s="1019"/>
    </row>
    <row r="21" spans="2:9" ht="17.25" customHeight="1">
      <c r="B21" s="372"/>
      <c r="C21" s="348" t="s">
        <v>1156</v>
      </c>
      <c r="D21" s="1019" t="s">
        <v>1157</v>
      </c>
      <c r="E21" s="1019"/>
      <c r="F21" s="1019"/>
      <c r="G21" s="1019"/>
      <c r="H21" s="1019"/>
      <c r="I21" s="1019"/>
    </row>
    <row r="22" spans="2:9" ht="13.5" customHeight="1">
      <c r="B22" s="372"/>
      <c r="C22" s="348" t="s">
        <v>425</v>
      </c>
      <c r="D22" s="1019" t="s">
        <v>1158</v>
      </c>
      <c r="E22" s="1019"/>
      <c r="F22" s="1019"/>
      <c r="G22" s="1019"/>
      <c r="H22" s="1019"/>
      <c r="I22" s="1019"/>
    </row>
    <row r="23" spans="2:9" ht="14.25" customHeight="1">
      <c r="B23" s="372"/>
      <c r="C23" s="348" t="s">
        <v>1159</v>
      </c>
      <c r="D23" s="1019" t="s">
        <v>1160</v>
      </c>
      <c r="E23" s="1019"/>
      <c r="F23" s="1019"/>
      <c r="G23" s="1019"/>
      <c r="H23" s="1019"/>
      <c r="I23" s="1019"/>
    </row>
    <row r="24" spans="2:9" ht="15.75" customHeight="1">
      <c r="B24" s="372"/>
      <c r="C24" s="348" t="s">
        <v>1161</v>
      </c>
      <c r="D24" s="1019" t="s">
        <v>1162</v>
      </c>
      <c r="E24" s="1019"/>
      <c r="F24" s="1019"/>
      <c r="G24" s="1019"/>
      <c r="H24" s="1019"/>
      <c r="I24" s="1019"/>
    </row>
    <row r="25" spans="2:9" ht="17.25" customHeight="1">
      <c r="B25" s="372"/>
      <c r="C25" s="377" t="s">
        <v>1163</v>
      </c>
      <c r="D25" s="1020" t="s">
        <v>1164</v>
      </c>
      <c r="E25" s="1020"/>
      <c r="F25" s="1020"/>
      <c r="G25" s="1020"/>
      <c r="H25" s="1020"/>
      <c r="I25" s="1020"/>
    </row>
    <row r="26" spans="2:9" ht="14.25" customHeight="1">
      <c r="B26" s="372"/>
      <c r="C26" s="377" t="s">
        <v>1165</v>
      </c>
      <c r="D26" s="1020" t="s">
        <v>1166</v>
      </c>
      <c r="E26" s="1020"/>
      <c r="F26" s="1020"/>
      <c r="G26" s="1020"/>
      <c r="H26" s="1020"/>
      <c r="I26" s="1020"/>
    </row>
    <row r="27" spans="2:9" s="549" customFormat="1" ht="14.25" customHeight="1">
      <c r="B27" s="372"/>
      <c r="C27" s="377" t="s">
        <v>1167</v>
      </c>
      <c r="D27" s="1020" t="s">
        <v>1168</v>
      </c>
      <c r="E27" s="1020"/>
      <c r="F27" s="1020"/>
      <c r="G27" s="1020"/>
      <c r="H27" s="1020"/>
      <c r="I27" s="1020"/>
    </row>
    <row r="28" spans="2:9" ht="14.25" customHeight="1">
      <c r="B28" s="372"/>
      <c r="C28" s="348" t="s">
        <v>1169</v>
      </c>
      <c r="D28" s="1019" t="s">
        <v>1170</v>
      </c>
      <c r="E28" s="1019"/>
      <c r="F28" s="1019"/>
      <c r="G28" s="1019"/>
      <c r="H28" s="1019"/>
      <c r="I28" s="1019"/>
    </row>
    <row r="29" spans="2:9" ht="17.25" customHeight="1">
      <c r="B29" s="372"/>
      <c r="C29" s="348" t="s">
        <v>1171</v>
      </c>
      <c r="D29" s="1019" t="s">
        <v>1172</v>
      </c>
      <c r="E29" s="1019"/>
      <c r="F29" s="1019"/>
      <c r="G29" s="1019"/>
      <c r="H29" s="1019"/>
      <c r="I29" s="1019"/>
    </row>
    <row r="30" spans="2:9">
      <c r="B30" s="372"/>
      <c r="C30" s="382" t="s">
        <v>1173</v>
      </c>
      <c r="D30" s="1022" t="s">
        <v>1174</v>
      </c>
      <c r="E30" s="1022"/>
      <c r="F30" s="1022"/>
      <c r="G30" s="1022"/>
      <c r="H30" s="1022"/>
      <c r="I30" s="1022"/>
    </row>
    <row r="31" spans="2:9" ht="15" customHeight="1">
      <c r="B31" s="372"/>
      <c r="C31" s="348" t="s">
        <v>437</v>
      </c>
      <c r="D31" s="1019" t="s">
        <v>1175</v>
      </c>
      <c r="E31" s="1019"/>
      <c r="F31" s="1019"/>
      <c r="G31" s="1019"/>
      <c r="H31" s="1019"/>
      <c r="I31" s="1019"/>
    </row>
    <row r="32" spans="2:9" ht="23.25" customHeight="1">
      <c r="B32" s="372"/>
      <c r="C32" s="383" t="s">
        <v>1176</v>
      </c>
      <c r="D32" s="1019" t="s">
        <v>1177</v>
      </c>
      <c r="E32" s="1019"/>
      <c r="F32" s="1019"/>
      <c r="G32" s="1019"/>
      <c r="H32" s="1019"/>
      <c r="I32" s="1019"/>
    </row>
    <row r="33" spans="2:9" ht="12.75" customHeight="1">
      <c r="B33" s="372"/>
      <c r="C33" s="348" t="s">
        <v>442</v>
      </c>
      <c r="D33" s="1019" t="s">
        <v>1178</v>
      </c>
      <c r="E33" s="1019"/>
      <c r="F33" s="1019"/>
      <c r="G33" s="1019"/>
      <c r="H33" s="1019"/>
      <c r="I33" s="1019"/>
    </row>
    <row r="34" spans="2:9" ht="19.5" customHeight="1">
      <c r="B34" s="372"/>
      <c r="C34" s="348" t="s">
        <v>440</v>
      </c>
      <c r="D34" s="1019" t="s">
        <v>1179</v>
      </c>
      <c r="E34" s="1019"/>
      <c r="F34" s="1019"/>
      <c r="G34" s="1019"/>
      <c r="H34" s="1019"/>
      <c r="I34" s="1019"/>
    </row>
    <row r="35" spans="2:9" ht="17.25" customHeight="1">
      <c r="B35" s="372"/>
      <c r="C35" s="378" t="s">
        <v>1180</v>
      </c>
      <c r="D35" s="1019" t="s">
        <v>1181</v>
      </c>
      <c r="E35" s="1019"/>
      <c r="F35" s="1019"/>
      <c r="G35" s="1019"/>
      <c r="H35" s="1019"/>
      <c r="I35" s="1019"/>
    </row>
    <row r="36" spans="2:9" ht="16.5" customHeight="1">
      <c r="B36" s="372"/>
      <c r="C36" s="378" t="s">
        <v>1182</v>
      </c>
      <c r="D36" s="1019" t="s">
        <v>1183</v>
      </c>
      <c r="E36" s="1019"/>
      <c r="F36" s="1019"/>
      <c r="G36" s="1019"/>
      <c r="H36" s="1019"/>
      <c r="I36" s="1019"/>
    </row>
    <row r="37" spans="2:9" ht="18.75" customHeight="1">
      <c r="B37" s="372"/>
      <c r="C37" s="348" t="s">
        <v>1184</v>
      </c>
      <c r="D37" s="1019" t="s">
        <v>1185</v>
      </c>
      <c r="E37" s="1019"/>
      <c r="F37" s="1019"/>
      <c r="G37" s="1019"/>
      <c r="H37" s="1019"/>
      <c r="I37" s="1019"/>
    </row>
    <row r="38" spans="2:9" ht="20.25" customHeight="1">
      <c r="B38" s="372"/>
      <c r="C38" s="379"/>
      <c r="D38" s="1019" t="s">
        <v>1186</v>
      </c>
      <c r="E38" s="1019"/>
      <c r="F38" s="1019"/>
      <c r="G38" s="1019"/>
      <c r="H38" s="1019"/>
      <c r="I38" s="1019"/>
    </row>
    <row r="39" spans="2:9">
      <c r="B39" s="372"/>
      <c r="C39" s="348" t="s">
        <v>1187</v>
      </c>
      <c r="D39" s="1019" t="s">
        <v>1188</v>
      </c>
      <c r="E39" s="1019"/>
      <c r="F39" s="1019"/>
      <c r="G39" s="1019"/>
      <c r="H39" s="1019"/>
      <c r="I39" s="1019"/>
    </row>
    <row r="40" spans="2:9">
      <c r="B40" s="372"/>
      <c r="C40" s="348" t="s">
        <v>1189</v>
      </c>
      <c r="D40" s="1019" t="s">
        <v>1190</v>
      </c>
      <c r="E40" s="1019"/>
      <c r="F40" s="1019"/>
      <c r="G40" s="1019"/>
      <c r="H40" s="1019"/>
      <c r="I40" s="1019"/>
    </row>
    <row r="41" spans="2:9" ht="15.75" customHeight="1">
      <c r="B41" s="372"/>
      <c r="C41" s="380" t="s">
        <v>1191</v>
      </c>
      <c r="D41" s="1020" t="s">
        <v>1192</v>
      </c>
      <c r="E41" s="1020"/>
      <c r="F41" s="1020"/>
      <c r="G41" s="1020"/>
      <c r="H41" s="1020"/>
      <c r="I41" s="1020"/>
    </row>
    <row r="42" spans="2:9" ht="17.25" customHeight="1">
      <c r="B42" s="372"/>
      <c r="C42" s="348" t="s">
        <v>1193</v>
      </c>
      <c r="D42" s="1020" t="s">
        <v>1194</v>
      </c>
      <c r="E42" s="1020"/>
      <c r="F42" s="1020"/>
      <c r="G42" s="1020"/>
      <c r="H42" s="1020"/>
      <c r="I42" s="1020"/>
    </row>
  </sheetData>
  <mergeCells count="37">
    <mergeCell ref="D18:I18"/>
    <mergeCell ref="D7:I7"/>
    <mergeCell ref="D8:I8"/>
    <mergeCell ref="D9:I9"/>
    <mergeCell ref="D10:I10"/>
    <mergeCell ref="D11:I11"/>
    <mergeCell ref="D12:I12"/>
    <mergeCell ref="D36:I36"/>
    <mergeCell ref="D37:I37"/>
    <mergeCell ref="D25:I25"/>
    <mergeCell ref="D26:I26"/>
    <mergeCell ref="D28:I28"/>
    <mergeCell ref="D29:I29"/>
    <mergeCell ref="D30:I30"/>
    <mergeCell ref="D31:I31"/>
    <mergeCell ref="D27:I27"/>
    <mergeCell ref="D5:I5"/>
    <mergeCell ref="D32:I32"/>
    <mergeCell ref="D33:I33"/>
    <mergeCell ref="D34:I34"/>
    <mergeCell ref="D35:I35"/>
    <mergeCell ref="D19:I19"/>
    <mergeCell ref="D20:I20"/>
    <mergeCell ref="D21:I21"/>
    <mergeCell ref="D22:I22"/>
    <mergeCell ref="D23:I23"/>
    <mergeCell ref="D24:I24"/>
    <mergeCell ref="D13:I13"/>
    <mergeCell ref="D14:I14"/>
    <mergeCell ref="D15:I15"/>
    <mergeCell ref="D16:I16"/>
    <mergeCell ref="D17:I17"/>
    <mergeCell ref="D38:I38"/>
    <mergeCell ref="D39:I39"/>
    <mergeCell ref="D40:I40"/>
    <mergeCell ref="D41:I41"/>
    <mergeCell ref="D42:I42"/>
  </mergeCells>
  <pageMargins left="0.7" right="0.7" top="0.75" bottom="0.75" header="0.3" footer="0.3"/>
  <pageSetup paperSize="9" orientation="portrait"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dimension ref="C1:E36"/>
  <sheetViews>
    <sheetView zoomScale="85" zoomScaleNormal="85" workbookViewId="0">
      <selection activeCell="M13" sqref="M13"/>
    </sheetView>
  </sheetViews>
  <sheetFormatPr defaultRowHeight="15"/>
  <cols>
    <col min="3" max="3" width="23.5703125" customWidth="1"/>
    <col min="4" max="4" width="25.42578125" customWidth="1"/>
    <col min="5" max="5" width="23.5703125" customWidth="1"/>
  </cols>
  <sheetData>
    <row r="1" spans="3:5" s="549" customFormat="1"/>
    <row r="3" spans="3:5" ht="15.75">
      <c r="C3" s="491"/>
      <c r="D3" s="491" t="s">
        <v>1195</v>
      </c>
      <c r="E3" s="549"/>
    </row>
    <row r="4" spans="3:5" ht="6.95" customHeight="1">
      <c r="C4" s="492"/>
      <c r="D4" s="492"/>
      <c r="E4" s="549"/>
    </row>
    <row r="5" spans="3:5" ht="19.5">
      <c r="C5" s="494"/>
      <c r="D5" s="494" t="s">
        <v>1196</v>
      </c>
      <c r="E5" s="549"/>
    </row>
    <row r="6" spans="3:5" ht="75.599999999999994" customHeight="1" thickBot="1">
      <c r="C6" s="495"/>
      <c r="D6" s="549"/>
      <c r="E6" s="549"/>
    </row>
    <row r="7" spans="3:5" ht="15.75">
      <c r="C7" s="496"/>
      <c r="D7" s="500"/>
      <c r="E7" s="500"/>
    </row>
    <row r="8" spans="3:5" ht="15.75">
      <c r="C8" s="497" t="s">
        <v>1197</v>
      </c>
      <c r="D8" s="501" t="s">
        <v>1198</v>
      </c>
      <c r="E8" s="502" t="s">
        <v>1199</v>
      </c>
    </row>
    <row r="9" spans="3:5" ht="15.75">
      <c r="C9" s="497" t="s">
        <v>1200</v>
      </c>
      <c r="D9" s="502" t="s">
        <v>1201</v>
      </c>
      <c r="E9" s="501"/>
    </row>
    <row r="10" spans="3:5" ht="15.75">
      <c r="C10" s="497" t="s">
        <v>1202</v>
      </c>
      <c r="D10" s="502" t="s">
        <v>1203</v>
      </c>
      <c r="E10" s="504"/>
    </row>
    <row r="11" spans="3:5" ht="15.75">
      <c r="C11" s="497" t="s">
        <v>1204</v>
      </c>
      <c r="D11" s="502" t="s">
        <v>1205</v>
      </c>
      <c r="E11" s="504"/>
    </row>
    <row r="12" spans="3:5" ht="31.5">
      <c r="C12" s="497" t="s">
        <v>1206</v>
      </c>
      <c r="D12" s="503" t="s">
        <v>1207</v>
      </c>
      <c r="E12" s="504"/>
    </row>
    <row r="13" spans="3:5" ht="15.75">
      <c r="C13" s="497" t="s">
        <v>1208</v>
      </c>
      <c r="D13" s="502" t="s">
        <v>1209</v>
      </c>
      <c r="E13" s="504"/>
    </row>
    <row r="14" spans="3:5" ht="15.75">
      <c r="C14" s="497" t="s">
        <v>1210</v>
      </c>
      <c r="D14" s="502" t="s">
        <v>1211</v>
      </c>
      <c r="E14" s="504"/>
    </row>
    <row r="15" spans="3:5" ht="15.75">
      <c r="C15" s="497" t="s">
        <v>1212</v>
      </c>
      <c r="D15" s="502" t="s">
        <v>1213</v>
      </c>
      <c r="E15" s="506"/>
    </row>
    <row r="16" spans="3:5" ht="15.75">
      <c r="C16" s="497" t="s">
        <v>1214</v>
      </c>
      <c r="D16" s="502" t="s">
        <v>1215</v>
      </c>
      <c r="E16" s="507"/>
    </row>
    <row r="17" spans="3:5" ht="15.75">
      <c r="C17" s="497" t="s">
        <v>1216</v>
      </c>
      <c r="D17" s="503" t="s">
        <v>1217</v>
      </c>
      <c r="E17" s="507"/>
    </row>
    <row r="18" spans="3:5" ht="15.75">
      <c r="C18" s="498"/>
      <c r="D18" s="502" t="s">
        <v>1218</v>
      </c>
      <c r="E18" s="507"/>
    </row>
    <row r="19" spans="3:5" ht="16.5" thickBot="1">
      <c r="C19" s="499"/>
      <c r="D19" s="505"/>
      <c r="E19" s="508"/>
    </row>
    <row r="20" spans="3:5" ht="15.75">
      <c r="C20" s="493"/>
      <c r="D20" s="549"/>
      <c r="E20" s="549"/>
    </row>
    <row r="21" spans="3:5" ht="19.5">
      <c r="C21" s="494"/>
      <c r="D21" s="494" t="s">
        <v>1219</v>
      </c>
      <c r="E21" s="549"/>
    </row>
    <row r="22" spans="3:5" ht="74.45" customHeight="1" thickBot="1">
      <c r="C22" s="509"/>
      <c r="D22" s="549"/>
      <c r="E22" s="549"/>
    </row>
    <row r="23" spans="3:5" ht="15.75">
      <c r="C23" s="510"/>
      <c r="D23" s="512"/>
      <c r="E23" s="514"/>
    </row>
    <row r="24" spans="3:5" ht="15.75">
      <c r="C24" s="497" t="s">
        <v>1197</v>
      </c>
      <c r="D24" s="518" t="s">
        <v>1220</v>
      </c>
      <c r="E24" s="516" t="s">
        <v>1205</v>
      </c>
    </row>
    <row r="25" spans="3:5" ht="15.75">
      <c r="C25" s="497" t="s">
        <v>1200</v>
      </c>
      <c r="D25" s="516" t="s">
        <v>1221</v>
      </c>
      <c r="E25" s="516" t="s">
        <v>1209</v>
      </c>
    </row>
    <row r="26" spans="3:5" ht="15.75">
      <c r="C26" s="497" t="s">
        <v>1202</v>
      </c>
      <c r="D26" s="516" t="s">
        <v>1222</v>
      </c>
      <c r="E26" s="516" t="s">
        <v>1223</v>
      </c>
    </row>
    <row r="27" spans="3:5" ht="15.75">
      <c r="C27" s="497" t="s">
        <v>1204</v>
      </c>
      <c r="D27" s="516" t="s">
        <v>1224</v>
      </c>
      <c r="E27" s="516" t="s">
        <v>1225</v>
      </c>
    </row>
    <row r="28" spans="3:5" ht="15.75">
      <c r="C28" s="497" t="s">
        <v>1206</v>
      </c>
      <c r="D28" s="516" t="s">
        <v>1226</v>
      </c>
      <c r="E28" s="517"/>
    </row>
    <row r="29" spans="3:5" ht="15.75">
      <c r="C29" s="497" t="s">
        <v>1208</v>
      </c>
      <c r="D29" s="513"/>
      <c r="E29" s="507"/>
    </row>
    <row r="30" spans="3:5" ht="15.75">
      <c r="C30" s="497" t="s">
        <v>1210</v>
      </c>
      <c r="D30" s="507"/>
      <c r="E30" s="507"/>
    </row>
    <row r="31" spans="3:5" ht="15.75">
      <c r="C31" s="497" t="s">
        <v>1212</v>
      </c>
      <c r="D31" s="507"/>
      <c r="E31" s="507"/>
    </row>
    <row r="32" spans="3:5" ht="15.75">
      <c r="C32" s="497" t="s">
        <v>1214</v>
      </c>
      <c r="D32" s="507"/>
      <c r="E32" s="507"/>
    </row>
    <row r="33" spans="3:5" ht="15.75">
      <c r="C33" s="497" t="s">
        <v>1216</v>
      </c>
      <c r="D33" s="507"/>
      <c r="E33" s="507"/>
    </row>
    <row r="34" spans="3:5" ht="16.5" thickBot="1">
      <c r="C34" s="511"/>
      <c r="D34" s="508"/>
      <c r="E34" s="508"/>
    </row>
    <row r="35" spans="3:5" ht="19.5">
      <c r="C35" s="528" t="s">
        <v>1227</v>
      </c>
      <c r="D35" s="549"/>
      <c r="E35" s="549"/>
    </row>
    <row r="36" spans="3:5" ht="18.75">
      <c r="C36" s="515"/>
      <c r="D36" s="549"/>
      <c r="E36" s="549"/>
    </row>
  </sheetData>
  <pageMargins left="0.7" right="0.7" top="0.75" bottom="0.75" header="0.3" footer="0.3"/>
  <pageSetup paperSize="9"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dimension ref="A2:AC135"/>
  <sheetViews>
    <sheetView topLeftCell="D7" zoomScale="87" zoomScaleNormal="87" workbookViewId="0">
      <selection activeCell="AB30" sqref="AB30"/>
    </sheetView>
  </sheetViews>
  <sheetFormatPr defaultRowHeight="15"/>
  <cols>
    <col min="1" max="1" width="17.5703125" customWidth="1"/>
    <col min="2" max="2" width="21" customWidth="1"/>
    <col min="3" max="3" width="11" customWidth="1"/>
    <col min="4" max="4" width="12.7109375" bestFit="1" customWidth="1"/>
    <col min="5" max="5" width="11" customWidth="1"/>
    <col min="6" max="6" width="12.7109375" bestFit="1" customWidth="1"/>
    <col min="7" max="8" width="11" customWidth="1"/>
    <col min="9" max="9" width="13.28515625" customWidth="1"/>
    <col min="10" max="10" width="18.85546875" customWidth="1"/>
    <col min="11" max="11" width="16.42578125" customWidth="1"/>
    <col min="12" max="15" width="11.28515625" customWidth="1"/>
    <col min="16" max="16" width="11.28515625" style="18" customWidth="1"/>
    <col min="17" max="17" width="11.28515625" customWidth="1"/>
    <col min="18" max="18" width="15" customWidth="1"/>
    <col min="19" max="23" width="12.42578125" customWidth="1"/>
  </cols>
  <sheetData>
    <row r="2" spans="1:29" s="19" customFormat="1" ht="15" customHeight="1">
      <c r="C2" s="884"/>
      <c r="D2" s="884"/>
      <c r="E2" s="884"/>
      <c r="F2" s="884"/>
      <c r="G2" s="884"/>
      <c r="H2" s="884"/>
      <c r="I2" s="884"/>
      <c r="J2" s="1026" t="s">
        <v>1228</v>
      </c>
      <c r="K2" s="1026"/>
      <c r="M2" s="140"/>
      <c r="P2" s="18"/>
    </row>
    <row r="3" spans="1:29" s="60" customFormat="1" ht="23.25">
      <c r="B3" s="101" t="s">
        <v>1229</v>
      </c>
      <c r="C3" s="84"/>
      <c r="D3" s="84"/>
      <c r="J3" s="85" t="s">
        <v>1229</v>
      </c>
      <c r="K3" s="82"/>
      <c r="L3" s="82"/>
      <c r="M3" s="101"/>
      <c r="N3" s="83"/>
      <c r="O3" s="83"/>
      <c r="P3" s="228"/>
      <c r="Q3" s="61"/>
      <c r="R3" s="61"/>
      <c r="U3" s="85"/>
      <c r="V3" s="82"/>
      <c r="W3" s="82"/>
      <c r="X3" s="101"/>
      <c r="Y3" s="83"/>
      <c r="Z3" s="83"/>
      <c r="AA3" s="61"/>
      <c r="AB3" s="61"/>
      <c r="AC3" s="61"/>
    </row>
    <row r="4" spans="1:29" s="60" customFormat="1" ht="23.25">
      <c r="B4" s="101"/>
      <c r="C4" s="84"/>
      <c r="D4" s="84"/>
      <c r="J4" s="2" t="s">
        <v>1230</v>
      </c>
      <c r="K4" s="82"/>
      <c r="L4" s="82"/>
      <c r="M4" s="101"/>
      <c r="N4" s="83"/>
      <c r="O4" s="83"/>
      <c r="P4" s="228"/>
      <c r="Q4" s="61"/>
      <c r="R4" s="61"/>
      <c r="U4" s="85"/>
      <c r="V4" s="82"/>
      <c r="W4" s="82"/>
      <c r="X4" s="101"/>
      <c r="Y4" s="83"/>
      <c r="Z4" s="83"/>
      <c r="AA4" s="61"/>
      <c r="AB4" s="61"/>
      <c r="AC4" s="61"/>
    </row>
    <row r="5" spans="1:29" s="19" customFormat="1">
      <c r="B5" s="817" t="s">
        <v>1231</v>
      </c>
      <c r="C5" s="106">
        <v>2</v>
      </c>
      <c r="D5" s="106">
        <v>32</v>
      </c>
      <c r="F5" s="19">
        <v>33</v>
      </c>
      <c r="G5" s="817">
        <v>18</v>
      </c>
      <c r="J5" s="141"/>
      <c r="K5" s="142"/>
      <c r="L5" s="923"/>
      <c r="M5" s="923"/>
      <c r="N5" s="923"/>
      <c r="O5" s="923"/>
      <c r="P5" s="1027"/>
      <c r="Q5" s="1027"/>
      <c r="R5" s="1027"/>
      <c r="S5" s="1027"/>
      <c r="T5" s="1027"/>
      <c r="U5" s="1027"/>
      <c r="V5" s="105"/>
      <c r="W5" s="105"/>
      <c r="X5" s="140"/>
      <c r="Y5" s="125"/>
      <c r="Z5" s="125"/>
      <c r="AA5" s="125"/>
      <c r="AB5" s="125"/>
      <c r="AC5" s="125"/>
    </row>
    <row r="6" spans="1:29" s="19" customFormat="1" ht="23.25" customHeight="1">
      <c r="C6" s="19">
        <v>1</v>
      </c>
      <c r="D6" s="19">
        <v>2</v>
      </c>
      <c r="E6" s="19">
        <v>3</v>
      </c>
      <c r="F6" s="19">
        <v>4</v>
      </c>
      <c r="G6" s="19">
        <v>5</v>
      </c>
      <c r="H6" s="19">
        <v>6</v>
      </c>
      <c r="J6" s="141"/>
      <c r="K6" s="141">
        <v>1</v>
      </c>
      <c r="L6" s="141">
        <v>2</v>
      </c>
      <c r="M6" s="141">
        <v>3</v>
      </c>
      <c r="N6" s="141">
        <v>4</v>
      </c>
      <c r="O6" s="141">
        <v>5</v>
      </c>
      <c r="P6" s="141"/>
      <c r="Q6" s="141"/>
      <c r="R6" s="141"/>
      <c r="S6" s="19">
        <v>1</v>
      </c>
      <c r="T6" s="19">
        <v>2</v>
      </c>
      <c r="U6" s="19">
        <v>3</v>
      </c>
      <c r="V6" s="19">
        <v>4</v>
      </c>
      <c r="W6" s="19">
        <v>5</v>
      </c>
      <c r="X6" s="140"/>
      <c r="Y6" s="125"/>
      <c r="Z6" s="125"/>
      <c r="AA6" s="125"/>
      <c r="AB6" s="125"/>
      <c r="AC6" s="125"/>
    </row>
    <row r="7" spans="1:29" s="19" customFormat="1">
      <c r="B7" s="108" t="s">
        <v>25</v>
      </c>
      <c r="C7" s="64" t="s">
        <v>1232</v>
      </c>
      <c r="D7" s="1024" t="s">
        <v>1233</v>
      </c>
      <c r="E7" s="1025"/>
      <c r="F7" s="64" t="s">
        <v>1234</v>
      </c>
      <c r="G7" s="1024" t="s">
        <v>1235</v>
      </c>
      <c r="H7" s="1025"/>
      <c r="I7" s="885"/>
      <c r="J7" s="109" t="s">
        <v>25</v>
      </c>
      <c r="K7" s="110">
        <v>1</v>
      </c>
      <c r="L7" s="110">
        <v>2</v>
      </c>
      <c r="M7" s="110">
        <v>3</v>
      </c>
      <c r="N7" s="110">
        <v>4</v>
      </c>
      <c r="O7" s="203">
        <v>5</v>
      </c>
      <c r="P7" s="144"/>
      <c r="Q7" s="125"/>
      <c r="R7" s="109" t="s">
        <v>25</v>
      </c>
      <c r="S7" s="110">
        <v>1</v>
      </c>
      <c r="T7" s="110">
        <v>1</v>
      </c>
      <c r="U7" s="110">
        <v>2</v>
      </c>
      <c r="V7" s="110">
        <v>3</v>
      </c>
      <c r="W7" s="203">
        <v>4</v>
      </c>
      <c r="X7" s="126"/>
      <c r="Y7" s="144"/>
      <c r="Z7" s="144"/>
      <c r="AA7" s="144"/>
      <c r="AB7" s="144"/>
      <c r="AC7" s="125"/>
    </row>
    <row r="8" spans="1:29" s="19" customFormat="1" ht="15" customHeight="1">
      <c r="B8" s="111" t="s">
        <v>34</v>
      </c>
      <c r="C8" s="86" t="s">
        <v>1236</v>
      </c>
      <c r="D8" s="86" t="s">
        <v>1135</v>
      </c>
      <c r="E8" s="86" t="s">
        <v>1237</v>
      </c>
      <c r="F8" s="145" t="s">
        <v>1135</v>
      </c>
      <c r="G8" s="86" t="s">
        <v>1238</v>
      </c>
      <c r="H8" s="146" t="s">
        <v>1239</v>
      </c>
      <c r="I8" s="66"/>
      <c r="J8" s="109" t="s">
        <v>34</v>
      </c>
      <c r="K8" s="147" t="s">
        <v>35</v>
      </c>
      <c r="L8" s="147" t="s">
        <v>35</v>
      </c>
      <c r="M8" s="147" t="s">
        <v>35</v>
      </c>
      <c r="N8" s="147" t="s">
        <v>35</v>
      </c>
      <c r="O8" s="147" t="s">
        <v>35</v>
      </c>
      <c r="P8" s="149"/>
      <c r="Q8" s="125"/>
      <c r="R8" s="109" t="s">
        <v>34</v>
      </c>
      <c r="S8" s="147" t="s">
        <v>35</v>
      </c>
      <c r="T8" s="147" t="s">
        <v>35</v>
      </c>
      <c r="U8" s="147" t="s">
        <v>35</v>
      </c>
      <c r="V8" s="147" t="s">
        <v>35</v>
      </c>
      <c r="W8" s="305" t="s">
        <v>35</v>
      </c>
      <c r="X8" s="150"/>
      <c r="Y8" s="149"/>
      <c r="Z8" s="149"/>
      <c r="AA8" s="149"/>
      <c r="AB8" s="149"/>
      <c r="AC8" s="148"/>
    </row>
    <row r="9" spans="1:29" s="19" customFormat="1">
      <c r="B9" s="63" t="s">
        <v>38</v>
      </c>
      <c r="C9" s="68">
        <v>1</v>
      </c>
      <c r="D9" s="68">
        <v>1</v>
      </c>
      <c r="E9" s="68">
        <v>1</v>
      </c>
      <c r="F9" s="68">
        <v>1</v>
      </c>
      <c r="G9" s="151" t="s">
        <v>1240</v>
      </c>
      <c r="H9" s="152">
        <v>1</v>
      </c>
      <c r="J9" s="109" t="s">
        <v>38</v>
      </c>
      <c r="K9" s="153">
        <v>1</v>
      </c>
      <c r="L9" s="153">
        <v>1</v>
      </c>
      <c r="M9" s="113">
        <v>1</v>
      </c>
      <c r="N9" s="132">
        <v>1</v>
      </c>
      <c r="O9" s="208" t="s">
        <v>1241</v>
      </c>
      <c r="P9" s="167"/>
      <c r="Q9" s="125"/>
      <c r="R9" s="109" t="s">
        <v>38</v>
      </c>
      <c r="S9" s="153">
        <v>1</v>
      </c>
      <c r="T9" s="153">
        <v>1</v>
      </c>
      <c r="U9" s="153">
        <v>1</v>
      </c>
      <c r="V9" s="113">
        <v>1</v>
      </c>
      <c r="W9" s="133">
        <v>1</v>
      </c>
      <c r="X9" s="310"/>
      <c r="Y9" s="154"/>
      <c r="Z9" s="155"/>
      <c r="AA9" s="155"/>
      <c r="AB9" s="155"/>
      <c r="AC9" s="125"/>
    </row>
    <row r="10" spans="1:29" s="19" customFormat="1" ht="30">
      <c r="A10" s="25" t="s">
        <v>1242</v>
      </c>
      <c r="B10" s="115" t="s">
        <v>197</v>
      </c>
      <c r="C10" s="87" t="s">
        <v>1243</v>
      </c>
      <c r="D10" s="87" t="s">
        <v>1244</v>
      </c>
      <c r="E10" s="87" t="s">
        <v>1245</v>
      </c>
      <c r="F10" s="87" t="s">
        <v>1244</v>
      </c>
      <c r="G10" s="87" t="s">
        <v>1244</v>
      </c>
      <c r="H10" s="87" t="s">
        <v>1245</v>
      </c>
      <c r="J10" s="115" t="s">
        <v>197</v>
      </c>
      <c r="K10" s="241" t="s">
        <v>1244</v>
      </c>
      <c r="L10" s="241" t="s">
        <v>1244</v>
      </c>
      <c r="M10" s="241" t="s">
        <v>1244</v>
      </c>
      <c r="N10" s="241" t="s">
        <v>1245</v>
      </c>
      <c r="O10" s="258" t="s">
        <v>1244</v>
      </c>
      <c r="P10" s="157"/>
      <c r="Q10" s="156"/>
      <c r="R10" s="115" t="s">
        <v>197</v>
      </c>
      <c r="S10" s="241" t="s">
        <v>1245</v>
      </c>
      <c r="T10" s="87" t="s">
        <v>1244</v>
      </c>
      <c r="U10" s="241" t="s">
        <v>1244</v>
      </c>
      <c r="V10" s="241" t="s">
        <v>1244</v>
      </c>
      <c r="W10" s="245" t="s">
        <v>1245</v>
      </c>
      <c r="X10" s="311"/>
      <c r="Y10" s="157"/>
      <c r="Z10" s="157"/>
      <c r="AA10" s="157"/>
      <c r="AB10" s="157"/>
      <c r="AC10" s="156"/>
    </row>
    <row r="11" spans="1:29" s="19" customFormat="1" ht="15" customHeight="1">
      <c r="A11" s="70">
        <v>100119</v>
      </c>
      <c r="B11" s="69" t="s">
        <v>1246</v>
      </c>
      <c r="C11" s="116"/>
      <c r="D11" s="116">
        <v>0.2986111111111111</v>
      </c>
      <c r="E11" s="116">
        <v>0.2986111111111111</v>
      </c>
      <c r="F11" s="116">
        <v>0.625</v>
      </c>
      <c r="G11" s="116">
        <v>0.72916666666666663</v>
      </c>
      <c r="H11" s="71">
        <v>0.72916666666666663</v>
      </c>
      <c r="J11" s="69" t="s">
        <v>1246</v>
      </c>
      <c r="K11" s="224">
        <v>0.2638888888888889</v>
      </c>
      <c r="L11" s="295">
        <v>0.4861111111111111</v>
      </c>
      <c r="M11" s="259">
        <v>0.625</v>
      </c>
      <c r="N11" s="260">
        <v>0.72916666666666663</v>
      </c>
      <c r="O11" s="243">
        <v>0.79166666666666663</v>
      </c>
      <c r="P11" s="131"/>
      <c r="Q11" s="103"/>
      <c r="R11" s="69" t="s">
        <v>1246</v>
      </c>
      <c r="S11" s="299">
        <v>0.25</v>
      </c>
      <c r="T11" s="304">
        <v>0.2986111111111111</v>
      </c>
      <c r="U11" s="295">
        <v>0.4861111111111111</v>
      </c>
      <c r="V11" s="259">
        <v>0.625</v>
      </c>
      <c r="W11" s="306">
        <v>0.72916666666666663</v>
      </c>
      <c r="X11" s="114"/>
      <c r="Y11" s="131"/>
      <c r="Z11" s="131"/>
      <c r="AA11" s="131"/>
      <c r="AB11" s="131"/>
      <c r="AC11" s="103"/>
    </row>
    <row r="12" spans="1:29" s="19" customFormat="1" ht="15" customHeight="1">
      <c r="A12" s="70">
        <v>448.48932774419609</v>
      </c>
      <c r="B12" s="115" t="s">
        <v>1247</v>
      </c>
      <c r="C12" s="116"/>
      <c r="D12" s="116" t="s">
        <v>1248</v>
      </c>
      <c r="E12" s="116" t="s">
        <v>1248</v>
      </c>
      <c r="F12" s="116" t="s">
        <v>1249</v>
      </c>
      <c r="G12" s="116" t="s">
        <v>1250</v>
      </c>
      <c r="H12" s="158" t="s">
        <v>1250</v>
      </c>
      <c r="J12" s="115" t="s">
        <v>1247</v>
      </c>
      <c r="K12" s="257" t="s">
        <v>1251</v>
      </c>
      <c r="L12" s="296" t="s">
        <v>1251</v>
      </c>
      <c r="M12" s="259" t="s">
        <v>1249</v>
      </c>
      <c r="N12" s="261" t="s">
        <v>1250</v>
      </c>
      <c r="O12" s="262" t="s">
        <v>1251</v>
      </c>
      <c r="P12" s="229"/>
      <c r="Q12" s="103"/>
      <c r="R12" s="115" t="s">
        <v>1247</v>
      </c>
      <c r="S12" s="300" t="s">
        <v>1251</v>
      </c>
      <c r="T12" s="304" t="s">
        <v>1248</v>
      </c>
      <c r="U12" s="296" t="s">
        <v>1251</v>
      </c>
      <c r="V12" s="259" t="s">
        <v>1249</v>
      </c>
      <c r="W12" s="307" t="s">
        <v>1250</v>
      </c>
      <c r="X12" s="312"/>
      <c r="Y12" s="136"/>
      <c r="Z12" s="136"/>
      <c r="AA12" s="136"/>
      <c r="AB12" s="136"/>
      <c r="AC12" s="103"/>
    </row>
    <row r="13" spans="1:29" s="19" customFormat="1" ht="21" customHeight="1">
      <c r="A13" s="70">
        <v>521.71207513100364</v>
      </c>
      <c r="B13" s="115" t="s">
        <v>79</v>
      </c>
      <c r="C13" s="116"/>
      <c r="D13" s="116" t="s">
        <v>217</v>
      </c>
      <c r="E13" s="116" t="s">
        <v>217</v>
      </c>
      <c r="F13" s="116" t="s">
        <v>1252</v>
      </c>
      <c r="G13" s="116" t="s">
        <v>1253</v>
      </c>
      <c r="H13" s="71" t="s">
        <v>1253</v>
      </c>
      <c r="J13" s="115" t="s">
        <v>79</v>
      </c>
      <c r="K13" s="257" t="s">
        <v>1251</v>
      </c>
      <c r="L13" s="296" t="s">
        <v>1251</v>
      </c>
      <c r="M13" s="259" t="s">
        <v>1252</v>
      </c>
      <c r="N13" s="260" t="s">
        <v>1253</v>
      </c>
      <c r="O13" s="262" t="s">
        <v>1251</v>
      </c>
      <c r="P13" s="229"/>
      <c r="Q13" s="103"/>
      <c r="R13" s="115" t="s">
        <v>79</v>
      </c>
      <c r="S13" s="300" t="s">
        <v>1251</v>
      </c>
      <c r="T13" s="304" t="s">
        <v>217</v>
      </c>
      <c r="U13" s="296" t="s">
        <v>1251</v>
      </c>
      <c r="V13" s="259" t="s">
        <v>1252</v>
      </c>
      <c r="W13" s="306" t="s">
        <v>1253</v>
      </c>
      <c r="X13" s="312"/>
      <c r="Y13" s="136"/>
      <c r="Z13" s="136"/>
      <c r="AA13" s="136"/>
      <c r="AB13" s="136"/>
      <c r="AC13" s="103"/>
    </row>
    <row r="14" spans="1:29" s="19" customFormat="1" ht="18.75" customHeight="1">
      <c r="A14" s="70">
        <v>187.63329017869427</v>
      </c>
      <c r="B14" s="115" t="s">
        <v>1254</v>
      </c>
      <c r="C14" s="116"/>
      <c r="D14" s="116" t="s">
        <v>1255</v>
      </c>
      <c r="E14" s="116" t="s">
        <v>1255</v>
      </c>
      <c r="F14" s="116" t="s">
        <v>1256</v>
      </c>
      <c r="G14" s="116" t="s">
        <v>1257</v>
      </c>
      <c r="H14" s="71" t="s">
        <v>1257</v>
      </c>
      <c r="J14" s="115" t="s">
        <v>1254</v>
      </c>
      <c r="K14" s="257" t="s">
        <v>1251</v>
      </c>
      <c r="L14" s="296" t="s">
        <v>1251</v>
      </c>
      <c r="M14" s="259" t="s">
        <v>1256</v>
      </c>
      <c r="N14" s="260" t="s">
        <v>1257</v>
      </c>
      <c r="O14" s="262" t="s">
        <v>1251</v>
      </c>
      <c r="P14" s="229"/>
      <c r="Q14" s="103"/>
      <c r="R14" s="115" t="s">
        <v>1254</v>
      </c>
      <c r="S14" s="300" t="s">
        <v>1251</v>
      </c>
      <c r="T14" s="304" t="s">
        <v>1255</v>
      </c>
      <c r="U14" s="296" t="s">
        <v>1251</v>
      </c>
      <c r="V14" s="259" t="s">
        <v>1256</v>
      </c>
      <c r="W14" s="306" t="s">
        <v>1257</v>
      </c>
      <c r="X14" s="312"/>
      <c r="Y14" s="136"/>
      <c r="Z14" s="136"/>
      <c r="AA14" s="136"/>
      <c r="AB14" s="136"/>
      <c r="AC14" s="103"/>
    </row>
    <row r="15" spans="1:29" s="19" customFormat="1" ht="15" customHeight="1">
      <c r="A15" s="70">
        <v>554.66231145506697</v>
      </c>
      <c r="B15" s="115" t="s">
        <v>1258</v>
      </c>
      <c r="C15" s="116"/>
      <c r="D15" s="116" t="s">
        <v>1259</v>
      </c>
      <c r="E15" s="116" t="s">
        <v>1259</v>
      </c>
      <c r="F15" s="116" t="s">
        <v>1260</v>
      </c>
      <c r="G15" s="116" t="s">
        <v>1261</v>
      </c>
      <c r="H15" s="71" t="s">
        <v>1261</v>
      </c>
      <c r="J15" s="115" t="s">
        <v>1258</v>
      </c>
      <c r="K15" s="257" t="s">
        <v>1251</v>
      </c>
      <c r="L15" s="296" t="s">
        <v>1251</v>
      </c>
      <c r="M15" s="259" t="s">
        <v>1260</v>
      </c>
      <c r="N15" s="260" t="s">
        <v>1261</v>
      </c>
      <c r="O15" s="262" t="s">
        <v>1251</v>
      </c>
      <c r="P15" s="229"/>
      <c r="Q15" s="103"/>
      <c r="R15" s="115" t="s">
        <v>1258</v>
      </c>
      <c r="S15" s="300" t="s">
        <v>1251</v>
      </c>
      <c r="T15" s="304" t="s">
        <v>1259</v>
      </c>
      <c r="U15" s="296" t="s">
        <v>1251</v>
      </c>
      <c r="V15" s="259" t="s">
        <v>1260</v>
      </c>
      <c r="W15" s="306" t="s">
        <v>1261</v>
      </c>
      <c r="X15" s="312"/>
      <c r="Y15" s="136"/>
      <c r="Z15" s="136"/>
      <c r="AA15" s="136"/>
      <c r="AB15" s="136"/>
      <c r="AC15" s="103"/>
    </row>
    <row r="16" spans="1:29" s="19" customFormat="1" ht="15" customHeight="1">
      <c r="A16" s="70">
        <v>7896.1580213248562</v>
      </c>
      <c r="B16" s="115" t="s">
        <v>1262</v>
      </c>
      <c r="C16" s="116"/>
      <c r="D16" s="116" t="s">
        <v>1263</v>
      </c>
      <c r="E16" s="116" t="s">
        <v>1263</v>
      </c>
      <c r="F16" s="116" t="s">
        <v>1264</v>
      </c>
      <c r="G16" s="116" t="s">
        <v>1265</v>
      </c>
      <c r="H16" s="158" t="s">
        <v>1265</v>
      </c>
      <c r="J16" s="115" t="s">
        <v>1262</v>
      </c>
      <c r="K16" s="257" t="s">
        <v>1251</v>
      </c>
      <c r="L16" s="296" t="s">
        <v>1251</v>
      </c>
      <c r="M16" s="259" t="s">
        <v>1264</v>
      </c>
      <c r="N16" s="261" t="s">
        <v>1265</v>
      </c>
      <c r="O16" s="262" t="s">
        <v>1251</v>
      </c>
      <c r="P16" s="229"/>
      <c r="Q16" s="103"/>
      <c r="R16" s="115" t="s">
        <v>1262</v>
      </c>
      <c r="S16" s="300" t="s">
        <v>1251</v>
      </c>
      <c r="T16" s="304" t="s">
        <v>1263</v>
      </c>
      <c r="U16" s="296" t="s">
        <v>1251</v>
      </c>
      <c r="V16" s="259" t="s">
        <v>1264</v>
      </c>
      <c r="W16" s="307" t="s">
        <v>1265</v>
      </c>
      <c r="X16" s="312"/>
      <c r="Y16" s="136"/>
      <c r="Z16" s="136"/>
      <c r="AA16" s="136"/>
      <c r="AB16" s="136"/>
      <c r="AC16" s="103"/>
    </row>
    <row r="17" spans="1:29" s="19" customFormat="1" ht="15" customHeight="1">
      <c r="A17" s="70">
        <v>15792.316042649712</v>
      </c>
      <c r="B17" s="115" t="s">
        <v>1266</v>
      </c>
      <c r="C17" s="116">
        <v>0.19791666666666666</v>
      </c>
      <c r="D17" s="116" t="s">
        <v>1267</v>
      </c>
      <c r="E17" s="116" t="s">
        <v>1267</v>
      </c>
      <c r="F17" s="116" t="s">
        <v>1268</v>
      </c>
      <c r="G17" s="116" t="s">
        <v>1269</v>
      </c>
      <c r="H17" s="71" t="s">
        <v>1269</v>
      </c>
      <c r="J17" s="115" t="s">
        <v>1266</v>
      </c>
      <c r="K17" s="263" t="s">
        <v>1270</v>
      </c>
      <c r="L17" s="295" t="s">
        <v>1271</v>
      </c>
      <c r="M17" s="259" t="s">
        <v>1268</v>
      </c>
      <c r="N17" s="260" t="s">
        <v>1269</v>
      </c>
      <c r="O17" s="243" t="s">
        <v>1272</v>
      </c>
      <c r="P17" s="131"/>
      <c r="Q17" s="103"/>
      <c r="R17" s="115" t="s">
        <v>1266</v>
      </c>
      <c r="S17" s="301" t="s">
        <v>1273</v>
      </c>
      <c r="T17" s="304" t="s">
        <v>1267</v>
      </c>
      <c r="U17" s="295" t="s">
        <v>1271</v>
      </c>
      <c r="V17" s="259" t="s">
        <v>1268</v>
      </c>
      <c r="W17" s="306" t="s">
        <v>1269</v>
      </c>
      <c r="X17" s="114"/>
      <c r="Y17" s="131"/>
      <c r="Z17" s="131"/>
      <c r="AA17" s="131"/>
      <c r="AB17" s="131"/>
      <c r="AC17" s="103"/>
    </row>
    <row r="18" spans="1:29" s="19" customFormat="1" ht="15" customHeight="1">
      <c r="A18" s="70">
        <v>2649.7481710600973</v>
      </c>
      <c r="B18" s="115" t="s">
        <v>1274</v>
      </c>
      <c r="C18" s="116" t="s">
        <v>1275</v>
      </c>
      <c r="D18" s="116" t="s">
        <v>1276</v>
      </c>
      <c r="E18" s="116" t="s">
        <v>1276</v>
      </c>
      <c r="F18" s="116" t="s">
        <v>1277</v>
      </c>
      <c r="G18" s="116" t="s">
        <v>1278</v>
      </c>
      <c r="H18" s="71" t="s">
        <v>1278</v>
      </c>
      <c r="J18" s="115" t="s">
        <v>1274</v>
      </c>
      <c r="K18" s="257" t="s">
        <v>1251</v>
      </c>
      <c r="L18" s="296" t="s">
        <v>1251</v>
      </c>
      <c r="M18" s="259" t="s">
        <v>1277</v>
      </c>
      <c r="N18" s="260" t="s">
        <v>1278</v>
      </c>
      <c r="O18" s="262" t="s">
        <v>1251</v>
      </c>
      <c r="P18" s="229"/>
      <c r="Q18" s="103"/>
      <c r="R18" s="115" t="s">
        <v>1274</v>
      </c>
      <c r="S18" s="300" t="s">
        <v>1251</v>
      </c>
      <c r="T18" s="304" t="s">
        <v>1276</v>
      </c>
      <c r="U18" s="296" t="s">
        <v>1251</v>
      </c>
      <c r="V18" s="259" t="s">
        <v>1277</v>
      </c>
      <c r="W18" s="306" t="s">
        <v>1278</v>
      </c>
      <c r="X18" s="312"/>
      <c r="Y18" s="136"/>
      <c r="Z18" s="136"/>
      <c r="AA18" s="136"/>
      <c r="AB18" s="136"/>
      <c r="AC18" s="103"/>
    </row>
    <row r="19" spans="1:29" s="19" customFormat="1" ht="15" customHeight="1">
      <c r="A19" s="70">
        <v>12.813980792691316</v>
      </c>
      <c r="B19" s="115" t="s">
        <v>1279</v>
      </c>
      <c r="C19" s="116" t="s">
        <v>43</v>
      </c>
      <c r="D19" s="116" t="s">
        <v>1280</v>
      </c>
      <c r="E19" s="116" t="s">
        <v>1280</v>
      </c>
      <c r="F19" s="116" t="s">
        <v>1281</v>
      </c>
      <c r="G19" s="116" t="s">
        <v>1282</v>
      </c>
      <c r="H19" s="71" t="s">
        <v>1282</v>
      </c>
      <c r="J19" s="159" t="s">
        <v>1279</v>
      </c>
      <c r="K19" s="257" t="s">
        <v>438</v>
      </c>
      <c r="L19" s="295" t="s">
        <v>438</v>
      </c>
      <c r="M19" s="259" t="s">
        <v>438</v>
      </c>
      <c r="N19" s="260" t="s">
        <v>438</v>
      </c>
      <c r="O19" s="262" t="s">
        <v>438</v>
      </c>
      <c r="P19" s="229"/>
      <c r="Q19" s="103"/>
      <c r="R19" s="159" t="s">
        <v>1279</v>
      </c>
      <c r="S19" s="300" t="s">
        <v>438</v>
      </c>
      <c r="T19" s="295" t="s">
        <v>438</v>
      </c>
      <c r="U19" s="295" t="s">
        <v>438</v>
      </c>
      <c r="V19" s="259" t="s">
        <v>438</v>
      </c>
      <c r="W19" s="306" t="s">
        <v>438</v>
      </c>
      <c r="X19" s="312"/>
      <c r="Y19" s="136"/>
      <c r="Z19" s="136"/>
      <c r="AA19" s="136"/>
      <c r="AB19" s="136"/>
      <c r="AC19" s="103"/>
    </row>
    <row r="20" spans="1:29" s="19" customFormat="1" ht="15" customHeight="1">
      <c r="A20" s="70">
        <v>5.4917060540105638</v>
      </c>
      <c r="B20" s="115" t="s">
        <v>1283</v>
      </c>
      <c r="C20" s="116" t="s">
        <v>1284</v>
      </c>
      <c r="D20" s="116" t="s">
        <v>1285</v>
      </c>
      <c r="E20" s="116" t="s">
        <v>1285</v>
      </c>
      <c r="F20" s="116" t="s">
        <v>1286</v>
      </c>
      <c r="G20" s="116" t="s">
        <v>1287</v>
      </c>
      <c r="H20" s="71" t="s">
        <v>1287</v>
      </c>
      <c r="J20" s="159" t="s">
        <v>1283</v>
      </c>
      <c r="K20" s="257" t="s">
        <v>438</v>
      </c>
      <c r="L20" s="295" t="s">
        <v>438</v>
      </c>
      <c r="M20" s="259" t="s">
        <v>438</v>
      </c>
      <c r="N20" s="260" t="s">
        <v>438</v>
      </c>
      <c r="O20" s="262" t="s">
        <v>438</v>
      </c>
      <c r="P20" s="229"/>
      <c r="Q20" s="103"/>
      <c r="R20" s="159" t="s">
        <v>1283</v>
      </c>
      <c r="S20" s="300" t="s">
        <v>438</v>
      </c>
      <c r="T20" s="295" t="s">
        <v>438</v>
      </c>
      <c r="U20" s="295" t="s">
        <v>438</v>
      </c>
      <c r="V20" s="259" t="s">
        <v>438</v>
      </c>
      <c r="W20" s="306" t="s">
        <v>438</v>
      </c>
      <c r="X20" s="312"/>
      <c r="Y20" s="136"/>
      <c r="Z20" s="136"/>
      <c r="AA20" s="136"/>
      <c r="AB20" s="136"/>
      <c r="AC20" s="103"/>
    </row>
    <row r="21" spans="1:29" s="19" customFormat="1" ht="15" customHeight="1">
      <c r="A21" s="70">
        <v>355.13032482601648</v>
      </c>
      <c r="B21" s="115" t="s">
        <v>1288</v>
      </c>
      <c r="C21" s="116" t="s">
        <v>1289</v>
      </c>
      <c r="D21" s="116" t="s">
        <v>1290</v>
      </c>
      <c r="E21" s="116" t="s">
        <v>1290</v>
      </c>
      <c r="F21" s="116" t="s">
        <v>1291</v>
      </c>
      <c r="G21" s="116" t="s">
        <v>1292</v>
      </c>
      <c r="H21" s="71" t="s">
        <v>1292</v>
      </c>
      <c r="J21" s="115" t="s">
        <v>1288</v>
      </c>
      <c r="K21" s="257" t="s">
        <v>1251</v>
      </c>
      <c r="L21" s="296" t="s">
        <v>1251</v>
      </c>
      <c r="M21" s="264" t="s">
        <v>1251</v>
      </c>
      <c r="N21" s="265" t="s">
        <v>1251</v>
      </c>
      <c r="O21" s="262" t="s">
        <v>1251</v>
      </c>
      <c r="P21" s="229"/>
      <c r="Q21" s="103"/>
      <c r="R21" s="115" t="s">
        <v>1288</v>
      </c>
      <c r="S21" s="300" t="s">
        <v>1251</v>
      </c>
      <c r="T21" s="296" t="s">
        <v>1251</v>
      </c>
      <c r="U21" s="296" t="s">
        <v>1251</v>
      </c>
      <c r="V21" s="264" t="s">
        <v>1251</v>
      </c>
      <c r="W21" s="308" t="s">
        <v>1251</v>
      </c>
      <c r="X21" s="312"/>
      <c r="Y21" s="136"/>
      <c r="Z21" s="136"/>
      <c r="AA21" s="136"/>
      <c r="AB21" s="136"/>
      <c r="AC21" s="103"/>
    </row>
    <row r="22" spans="1:29" s="19" customFormat="1" ht="15" customHeight="1">
      <c r="A22" s="70">
        <v>87148</v>
      </c>
      <c r="B22" s="69" t="s">
        <v>1293</v>
      </c>
      <c r="C22" s="116">
        <v>0.23263888888888887</v>
      </c>
      <c r="D22" s="116">
        <v>0.35694444444444445</v>
      </c>
      <c r="E22" s="116" t="s">
        <v>1294</v>
      </c>
      <c r="F22" s="116">
        <v>0.68333333333333324</v>
      </c>
      <c r="G22" s="116">
        <v>0.78749999999999998</v>
      </c>
      <c r="H22" s="158" t="s">
        <v>1295</v>
      </c>
      <c r="I22" s="103"/>
      <c r="J22" s="69" t="s">
        <v>1293</v>
      </c>
      <c r="K22" s="224">
        <v>0.31944444444444448</v>
      </c>
      <c r="L22" s="295">
        <v>0.54166666666666663</v>
      </c>
      <c r="M22" s="259">
        <v>0.68055555555555547</v>
      </c>
      <c r="N22" s="260" t="s">
        <v>1296</v>
      </c>
      <c r="O22" s="243">
        <v>0.84722222222222221</v>
      </c>
      <c r="P22" s="131"/>
      <c r="Q22" s="127"/>
      <c r="R22" s="69" t="s">
        <v>1293</v>
      </c>
      <c r="S22" s="299">
        <v>0.30555555555555552</v>
      </c>
      <c r="T22" s="304">
        <v>0.35416666666666669</v>
      </c>
      <c r="U22" s="295">
        <v>0.54166666666666663</v>
      </c>
      <c r="V22" s="259">
        <v>0.68055555555555547</v>
      </c>
      <c r="W22" s="306" t="s">
        <v>1296</v>
      </c>
      <c r="X22" s="114"/>
      <c r="Y22" s="131"/>
      <c r="Z22" s="131"/>
      <c r="AA22" s="131"/>
      <c r="AB22" s="131"/>
      <c r="AC22" s="103"/>
    </row>
    <row r="23" spans="1:29" s="19" customFormat="1" ht="15" customHeight="1">
      <c r="A23" s="70">
        <v>154.68305385463088</v>
      </c>
      <c r="B23" s="115" t="s">
        <v>1297</v>
      </c>
      <c r="C23" s="116"/>
      <c r="D23" s="116"/>
      <c r="E23" s="116" t="s">
        <v>1298</v>
      </c>
      <c r="F23" s="116"/>
      <c r="G23" s="116"/>
      <c r="H23" s="71" t="s">
        <v>1299</v>
      </c>
      <c r="J23" s="115" t="s">
        <v>1297</v>
      </c>
      <c r="K23" s="217"/>
      <c r="L23" s="266"/>
      <c r="M23" s="267"/>
      <c r="N23" s="265" t="s">
        <v>1251</v>
      </c>
      <c r="O23" s="252"/>
      <c r="P23" s="229"/>
      <c r="Q23" s="103"/>
      <c r="R23" s="115" t="s">
        <v>1297</v>
      </c>
      <c r="S23" s="300" t="s">
        <v>1251</v>
      </c>
      <c r="U23" s="266"/>
      <c r="V23" s="267"/>
      <c r="W23" s="308" t="s">
        <v>1251</v>
      </c>
      <c r="X23" s="114"/>
      <c r="Y23" s="131"/>
      <c r="Z23" s="131"/>
      <c r="AA23" s="136"/>
      <c r="AB23" s="131"/>
      <c r="AC23" s="148"/>
    </row>
    <row r="24" spans="1:29" s="19" customFormat="1" ht="15" customHeight="1">
      <c r="A24" s="70">
        <v>47.594785801424891</v>
      </c>
      <c r="B24" s="115" t="s">
        <v>1300</v>
      </c>
      <c r="C24" s="116"/>
      <c r="D24" s="116"/>
      <c r="E24" s="116" t="s">
        <v>1301</v>
      </c>
      <c r="F24" s="116"/>
      <c r="G24" s="116"/>
      <c r="H24" s="71" t="s">
        <v>1302</v>
      </c>
      <c r="J24" s="115" t="s">
        <v>1300</v>
      </c>
      <c r="K24" s="217"/>
      <c r="L24" s="266"/>
      <c r="M24" s="267"/>
      <c r="N24" s="265" t="s">
        <v>1251</v>
      </c>
      <c r="O24" s="252"/>
      <c r="P24" s="229"/>
      <c r="Q24" s="103"/>
      <c r="R24" s="115" t="s">
        <v>1300</v>
      </c>
      <c r="S24" s="300" t="s">
        <v>1251</v>
      </c>
      <c r="U24" s="266"/>
      <c r="V24" s="267"/>
      <c r="W24" s="308" t="s">
        <v>1251</v>
      </c>
      <c r="X24" s="114"/>
      <c r="Y24" s="131"/>
      <c r="Z24" s="131"/>
      <c r="AA24" s="136"/>
      <c r="AB24" s="131"/>
      <c r="AC24" s="148"/>
    </row>
    <row r="25" spans="1:29" s="19" customFormat="1" ht="15" customHeight="1">
      <c r="A25" s="70">
        <v>961.96384379418384</v>
      </c>
      <c r="B25" s="115" t="s">
        <v>1303</v>
      </c>
      <c r="C25" s="116"/>
      <c r="D25" s="116"/>
      <c r="E25" s="116" t="s">
        <v>1304</v>
      </c>
      <c r="F25" s="116"/>
      <c r="G25" s="116"/>
      <c r="H25" s="71" t="s">
        <v>1305</v>
      </c>
      <c r="J25" s="115" t="s">
        <v>1303</v>
      </c>
      <c r="K25" s="217"/>
      <c r="L25" s="266"/>
      <c r="M25" s="267"/>
      <c r="N25" s="265" t="s">
        <v>1251</v>
      </c>
      <c r="O25" s="252"/>
      <c r="P25" s="229"/>
      <c r="Q25" s="103"/>
      <c r="R25" s="115" t="s">
        <v>1303</v>
      </c>
      <c r="S25" s="300" t="s">
        <v>1251</v>
      </c>
      <c r="U25" s="266"/>
      <c r="V25" s="267"/>
      <c r="W25" s="308" t="s">
        <v>1251</v>
      </c>
      <c r="X25" s="114"/>
      <c r="Y25" s="131"/>
      <c r="Z25" s="131"/>
      <c r="AA25" s="136"/>
      <c r="AB25" s="131"/>
      <c r="AC25" s="125"/>
    </row>
    <row r="26" spans="1:29" s="19" customFormat="1" ht="15" customHeight="1">
      <c r="A26" s="70">
        <v>8.2375590810158457</v>
      </c>
      <c r="B26" s="115" t="s">
        <v>1306</v>
      </c>
      <c r="C26" s="116"/>
      <c r="D26" s="116"/>
      <c r="E26" s="116" t="s">
        <v>1307</v>
      </c>
      <c r="F26" s="116"/>
      <c r="G26" s="116"/>
      <c r="H26" s="71" t="s">
        <v>1308</v>
      </c>
      <c r="J26" s="159" t="s">
        <v>1306</v>
      </c>
      <c r="K26" s="217"/>
      <c r="L26" s="266"/>
      <c r="M26" s="267"/>
      <c r="N26" s="260" t="s">
        <v>438</v>
      </c>
      <c r="O26" s="252"/>
      <c r="P26" s="229"/>
      <c r="Q26" s="103"/>
      <c r="R26" s="159" t="s">
        <v>1306</v>
      </c>
      <c r="S26" s="300"/>
      <c r="U26" s="266"/>
      <c r="V26" s="267"/>
      <c r="W26" s="306" t="s">
        <v>438</v>
      </c>
      <c r="X26" s="114"/>
      <c r="Y26" s="131"/>
      <c r="Z26" s="131"/>
      <c r="AA26" s="136"/>
      <c r="AB26" s="131"/>
      <c r="AC26" s="148"/>
    </row>
    <row r="27" spans="1:29" s="19" customFormat="1" ht="15" customHeight="1">
      <c r="A27" s="70">
        <v>6595.538970866688</v>
      </c>
      <c r="B27" s="115" t="s">
        <v>1309</v>
      </c>
      <c r="C27" s="116"/>
      <c r="D27" s="116"/>
      <c r="E27" s="116" t="s">
        <v>1310</v>
      </c>
      <c r="F27" s="116"/>
      <c r="G27" s="116"/>
      <c r="H27" s="71" t="s">
        <v>1311</v>
      </c>
      <c r="J27" s="115" t="s">
        <v>1309</v>
      </c>
      <c r="K27" s="217"/>
      <c r="L27" s="266"/>
      <c r="M27" s="267"/>
      <c r="N27" s="265" t="s">
        <v>1251</v>
      </c>
      <c r="O27" s="252"/>
      <c r="P27" s="229"/>
      <c r="Q27" s="103"/>
      <c r="R27" s="115" t="s">
        <v>1309</v>
      </c>
      <c r="S27" s="300" t="s">
        <v>1251</v>
      </c>
      <c r="U27" s="266"/>
      <c r="V27" s="267"/>
      <c r="W27" s="308" t="s">
        <v>1251</v>
      </c>
      <c r="X27" s="114"/>
      <c r="Y27" s="131"/>
      <c r="Z27" s="131"/>
      <c r="AA27" s="136"/>
      <c r="AB27" s="131"/>
      <c r="AC27" s="125"/>
    </row>
    <row r="28" spans="1:29" s="19" customFormat="1" ht="15" customHeight="1">
      <c r="A28" s="70">
        <v>77.799169098482992</v>
      </c>
      <c r="B28" s="115" t="s">
        <v>1312</v>
      </c>
      <c r="C28" s="116"/>
      <c r="D28" s="116"/>
      <c r="E28" s="116" t="s">
        <v>1313</v>
      </c>
      <c r="F28" s="116"/>
      <c r="G28" s="116"/>
      <c r="H28" s="71" t="s">
        <v>1314</v>
      </c>
      <c r="J28" s="159" t="s">
        <v>1312</v>
      </c>
      <c r="K28" s="217"/>
      <c r="L28" s="266"/>
      <c r="M28" s="267"/>
      <c r="N28" s="260" t="s">
        <v>438</v>
      </c>
      <c r="O28" s="252"/>
      <c r="P28" s="229"/>
      <c r="Q28" s="103"/>
      <c r="R28" s="159" t="s">
        <v>1312</v>
      </c>
      <c r="S28" s="300"/>
      <c r="U28" s="266"/>
      <c r="V28" s="267"/>
      <c r="W28" s="306" t="s">
        <v>438</v>
      </c>
      <c r="X28" s="114"/>
      <c r="Y28" s="131"/>
      <c r="Z28" s="131"/>
      <c r="AA28" s="136"/>
      <c r="AB28" s="131"/>
      <c r="AC28" s="125"/>
    </row>
    <row r="29" spans="1:29" s="19" customFormat="1" ht="15" customHeight="1">
      <c r="A29" s="70">
        <v>514.38980039232285</v>
      </c>
      <c r="B29" s="115" t="s">
        <v>1315</v>
      </c>
      <c r="C29" s="116"/>
      <c r="D29" s="116"/>
      <c r="E29" s="116" t="s">
        <v>1316</v>
      </c>
      <c r="F29" s="116"/>
      <c r="G29" s="116"/>
      <c r="H29" s="71" t="s">
        <v>1317</v>
      </c>
      <c r="J29" s="115" t="s">
        <v>1315</v>
      </c>
      <c r="K29" s="217"/>
      <c r="L29" s="266"/>
      <c r="M29" s="267"/>
      <c r="N29" s="265" t="s">
        <v>1251</v>
      </c>
      <c r="O29" s="252"/>
      <c r="P29" s="229"/>
      <c r="Q29" s="103"/>
      <c r="R29" s="115" t="s">
        <v>1315</v>
      </c>
      <c r="S29" s="300" t="s">
        <v>1251</v>
      </c>
      <c r="U29" s="266"/>
      <c r="V29" s="267"/>
      <c r="W29" s="308" t="s">
        <v>1251</v>
      </c>
      <c r="X29" s="114"/>
      <c r="Y29" s="131"/>
      <c r="Z29" s="131"/>
      <c r="AA29" s="136"/>
      <c r="AB29" s="131"/>
      <c r="AC29" s="125"/>
    </row>
    <row r="30" spans="1:29" s="19" customFormat="1" ht="15" customHeight="1">
      <c r="A30" s="70">
        <v>7.3222747386807523</v>
      </c>
      <c r="B30" s="115" t="s">
        <v>1318</v>
      </c>
      <c r="C30" s="116"/>
      <c r="D30" s="116"/>
      <c r="E30" s="116" t="s">
        <v>1319</v>
      </c>
      <c r="F30" s="116"/>
      <c r="G30" s="116"/>
      <c r="H30" s="71" t="s">
        <v>1320</v>
      </c>
      <c r="J30" s="159" t="s">
        <v>1318</v>
      </c>
      <c r="K30" s="217"/>
      <c r="L30" s="266"/>
      <c r="M30" s="267"/>
      <c r="N30" s="260" t="s">
        <v>438</v>
      </c>
      <c r="O30" s="252"/>
      <c r="P30" s="229"/>
      <c r="Q30" s="103"/>
      <c r="R30" s="159" t="s">
        <v>1318</v>
      </c>
      <c r="S30" s="300"/>
      <c r="U30" s="266"/>
      <c r="V30" s="267"/>
      <c r="W30" s="306" t="s">
        <v>438</v>
      </c>
      <c r="X30" s="114"/>
      <c r="Y30" s="131"/>
      <c r="Z30" s="131"/>
      <c r="AA30" s="136"/>
      <c r="AB30" s="131"/>
      <c r="AC30" s="125"/>
    </row>
    <row r="31" spans="1:29" s="19" customFormat="1" ht="15" customHeight="1">
      <c r="A31" s="70">
        <v>13135.245596850935</v>
      </c>
      <c r="B31" s="69" t="s">
        <v>1321</v>
      </c>
      <c r="C31" s="116"/>
      <c r="D31" s="116"/>
      <c r="E31" s="116">
        <v>0.4152777777777778</v>
      </c>
      <c r="F31" s="116"/>
      <c r="G31" s="116"/>
      <c r="H31" s="161">
        <v>0.84513888888888899</v>
      </c>
      <c r="J31" s="69" t="s">
        <v>1321</v>
      </c>
      <c r="K31" s="266"/>
      <c r="L31" s="266"/>
      <c r="M31" s="266"/>
      <c r="N31" s="268">
        <v>0.84097222222222223</v>
      </c>
      <c r="O31" s="252"/>
      <c r="P31" s="131"/>
      <c r="Q31" s="103"/>
      <c r="R31" s="69" t="s">
        <v>1321</v>
      </c>
      <c r="S31" s="299">
        <v>0.36180555555555555</v>
      </c>
      <c r="U31" s="266"/>
      <c r="V31" s="266"/>
      <c r="W31" s="309">
        <v>0.84097222222222223</v>
      </c>
      <c r="X31" s="114"/>
      <c r="Y31" s="131"/>
      <c r="Z31" s="131"/>
      <c r="AA31" s="131"/>
      <c r="AB31" s="131"/>
      <c r="AC31" s="148"/>
    </row>
    <row r="32" spans="1:29" s="19" customFormat="1" ht="15" customHeight="1">
      <c r="B32" s="117" t="s">
        <v>1322</v>
      </c>
      <c r="C32" s="74" t="s">
        <v>1323</v>
      </c>
      <c r="D32" s="74" t="s">
        <v>1324</v>
      </c>
      <c r="E32" s="74" t="s">
        <v>1325</v>
      </c>
      <c r="F32" s="74" t="s">
        <v>1325</v>
      </c>
      <c r="G32" s="74" t="s">
        <v>1326</v>
      </c>
      <c r="H32" s="74" t="s">
        <v>1323</v>
      </c>
      <c r="I32" s="67"/>
      <c r="J32" s="162" t="s">
        <v>1322</v>
      </c>
      <c r="K32" s="163">
        <v>10</v>
      </c>
      <c r="L32" s="163">
        <v>9</v>
      </c>
      <c r="M32" s="164">
        <v>12</v>
      </c>
      <c r="N32" s="74" t="s">
        <v>1323</v>
      </c>
      <c r="O32" s="202">
        <v>13</v>
      </c>
      <c r="P32" s="165"/>
      <c r="Q32" s="103"/>
      <c r="R32" s="162" t="s">
        <v>1322</v>
      </c>
      <c r="S32" s="163">
        <v>10</v>
      </c>
      <c r="T32" s="163">
        <v>9</v>
      </c>
      <c r="U32" s="164">
        <v>12</v>
      </c>
      <c r="V32" s="74" t="s">
        <v>1323</v>
      </c>
      <c r="W32" s="202">
        <v>13</v>
      </c>
      <c r="X32" s="21"/>
      <c r="Y32" s="165"/>
      <c r="Z32" s="165"/>
      <c r="AA32" s="165"/>
      <c r="AB32" s="165"/>
      <c r="AC32" s="148"/>
    </row>
    <row r="33" spans="1:29" s="19" customFormat="1" ht="15" customHeight="1">
      <c r="B33" s="75" t="s">
        <v>1327</v>
      </c>
      <c r="C33" s="76">
        <f>C22-C17</f>
        <v>3.472222222222221E-2</v>
      </c>
      <c r="D33" s="76">
        <f>D22-D11</f>
        <v>5.8333333333333348E-2</v>
      </c>
      <c r="E33" s="76">
        <f>E31-E11</f>
        <v>0.1166666666666667</v>
      </c>
      <c r="F33" s="76">
        <f>F22-F11</f>
        <v>5.8333333333333237E-2</v>
      </c>
      <c r="G33" s="76">
        <f>G22-G11</f>
        <v>5.8333333333333348E-2</v>
      </c>
      <c r="H33" s="76">
        <f>H31-H11</f>
        <v>0.11597222222222237</v>
      </c>
      <c r="I33" s="88"/>
      <c r="J33" s="75" t="s">
        <v>1327</v>
      </c>
      <c r="K33" s="76">
        <f>K22-K11</f>
        <v>5.555555555555558E-2</v>
      </c>
      <c r="L33" s="76">
        <f>L22-L11</f>
        <v>5.5555555555555525E-2</v>
      </c>
      <c r="M33" s="76">
        <f>M22-M11</f>
        <v>5.5555555555555469E-2</v>
      </c>
      <c r="N33" s="76">
        <f>N31-N11</f>
        <v>0.1118055555555556</v>
      </c>
      <c r="O33" s="128">
        <f>O22-O11</f>
        <v>5.555555555555558E-2</v>
      </c>
      <c r="P33" s="88"/>
      <c r="Q33" s="88"/>
      <c r="R33" s="75" t="s">
        <v>1327</v>
      </c>
      <c r="S33" s="76">
        <f>S22-S11</f>
        <v>5.5555555555555525E-2</v>
      </c>
      <c r="T33" s="76">
        <f>U22-U11</f>
        <v>5.5555555555555525E-2</v>
      </c>
      <c r="U33" s="76">
        <f>V22-V11</f>
        <v>5.5555555555555469E-2</v>
      </c>
      <c r="V33" s="76">
        <f>W31-W11</f>
        <v>0.1118055555555556</v>
      </c>
      <c r="W33" s="128">
        <f>X22-X11</f>
        <v>0</v>
      </c>
      <c r="X33" s="88"/>
      <c r="Y33" s="88"/>
      <c r="Z33" s="88"/>
      <c r="AA33" s="88"/>
      <c r="AB33" s="88"/>
      <c r="AC33" s="125"/>
    </row>
    <row r="34" spans="1:29" s="19" customFormat="1" ht="15" customHeight="1">
      <c r="B34" s="118" t="s">
        <v>1328</v>
      </c>
      <c r="C34" s="76">
        <f>D48-C22</f>
        <v>1.1805555555555597E-2</v>
      </c>
      <c r="D34" s="76">
        <f>E48-D22</f>
        <v>1.8055555555555547E-2</v>
      </c>
      <c r="E34" s="76">
        <f>F39-E31</f>
        <v>0.21666666666666662</v>
      </c>
      <c r="F34" s="76">
        <f>G48-F22</f>
        <v>7.6388888888889728E-3</v>
      </c>
      <c r="G34" s="76">
        <f>H48-G22</f>
        <v>1.1111111111111183E-2</v>
      </c>
      <c r="H34" s="76">
        <f>C39-H31+12</f>
        <v>11.340277777777779</v>
      </c>
      <c r="I34" s="88"/>
      <c r="J34" s="75" t="s">
        <v>1328</v>
      </c>
      <c r="K34" s="76">
        <f>L48-K22</f>
        <v>1.388888888888884E-2</v>
      </c>
      <c r="L34" s="76">
        <f>M48-L22</f>
        <v>6.9444444444444198E-3</v>
      </c>
      <c r="M34" s="76">
        <f>N48-M22</f>
        <v>4.861111111111116E-2</v>
      </c>
      <c r="N34" s="76" t="s">
        <v>1329</v>
      </c>
      <c r="O34" s="128">
        <f>O48-O22</f>
        <v>6.9444444444444198E-3</v>
      </c>
      <c r="P34" s="88"/>
      <c r="Q34" s="103"/>
      <c r="R34" s="75" t="s">
        <v>1328</v>
      </c>
      <c r="S34" s="76" t="e">
        <f>#REF!-S22</f>
        <v>#REF!</v>
      </c>
      <c r="T34" s="76">
        <f>U48-U22</f>
        <v>6.9444444444444198E-3</v>
      </c>
      <c r="U34" s="76">
        <f>V48-V22</f>
        <v>4.861111111111116E-2</v>
      </c>
      <c r="V34" s="76" t="s">
        <v>1329</v>
      </c>
      <c r="W34" s="128" t="e">
        <f>W48-X22</f>
        <v>#VALUE!</v>
      </c>
      <c r="X34" s="88"/>
      <c r="Y34" s="88"/>
      <c r="Z34" s="88"/>
      <c r="AA34" s="88"/>
      <c r="AB34" s="88"/>
      <c r="AC34" s="166"/>
    </row>
    <row r="35" spans="1:29" s="19" customFormat="1" ht="15" customHeight="1">
      <c r="B35" s="108" t="s">
        <v>25</v>
      </c>
      <c r="C35" s="1028" t="s">
        <v>1330</v>
      </c>
      <c r="D35" s="1029"/>
      <c r="E35" s="119" t="s">
        <v>1331</v>
      </c>
      <c r="F35" s="1030" t="s">
        <v>1332</v>
      </c>
      <c r="G35" s="1029"/>
      <c r="H35" s="65" t="s">
        <v>1333</v>
      </c>
      <c r="I35" s="67"/>
      <c r="J35" s="109" t="s">
        <v>25</v>
      </c>
      <c r="K35" s="120" t="s">
        <v>1334</v>
      </c>
      <c r="L35" s="120" t="s">
        <v>711</v>
      </c>
      <c r="M35" s="120" t="s">
        <v>712</v>
      </c>
      <c r="N35" s="120" t="s">
        <v>713</v>
      </c>
      <c r="O35" s="204" t="s">
        <v>714</v>
      </c>
      <c r="P35" s="167"/>
      <c r="Q35" s="125"/>
      <c r="R35" s="109" t="s">
        <v>25</v>
      </c>
      <c r="S35" s="120" t="s">
        <v>1334</v>
      </c>
      <c r="T35" s="120" t="s">
        <v>711</v>
      </c>
      <c r="U35" s="120" t="s">
        <v>712</v>
      </c>
      <c r="V35" s="120" t="s">
        <v>713</v>
      </c>
      <c r="W35" s="204" t="s">
        <v>714</v>
      </c>
      <c r="X35" s="168"/>
      <c r="Y35" s="167"/>
      <c r="Z35" s="167"/>
      <c r="AA35" s="167"/>
      <c r="AB35" s="167"/>
      <c r="AC35" s="125"/>
    </row>
    <row r="36" spans="1:29" s="19" customFormat="1" ht="15" customHeight="1">
      <c r="B36" s="111" t="s">
        <v>34</v>
      </c>
      <c r="C36" s="89" t="s">
        <v>1335</v>
      </c>
      <c r="D36" s="89" t="s">
        <v>1236</v>
      </c>
      <c r="E36" s="89" t="s">
        <v>1135</v>
      </c>
      <c r="F36" s="89" t="s">
        <v>1237</v>
      </c>
      <c r="G36" s="89" t="s">
        <v>1135</v>
      </c>
      <c r="H36" s="41" t="s">
        <v>1238</v>
      </c>
      <c r="I36" s="90"/>
      <c r="J36" s="109" t="s">
        <v>34</v>
      </c>
      <c r="K36" s="112" t="s">
        <v>35</v>
      </c>
      <c r="L36" s="112" t="s">
        <v>35</v>
      </c>
      <c r="M36" s="112" t="s">
        <v>35</v>
      </c>
      <c r="N36" s="112" t="s">
        <v>35</v>
      </c>
      <c r="O36" s="112" t="s">
        <v>35</v>
      </c>
      <c r="P36" s="129"/>
      <c r="Q36" s="125"/>
      <c r="R36" s="109" t="s">
        <v>34</v>
      </c>
      <c r="S36" s="112" t="s">
        <v>35</v>
      </c>
      <c r="T36" s="112" t="s">
        <v>35</v>
      </c>
      <c r="U36" s="112" t="s">
        <v>35</v>
      </c>
      <c r="V36" s="112" t="s">
        <v>35</v>
      </c>
      <c r="W36" s="112" t="s">
        <v>35</v>
      </c>
      <c r="X36" s="169"/>
      <c r="Y36" s="129"/>
      <c r="Z36" s="129"/>
      <c r="AA36" s="129"/>
      <c r="AB36" s="129"/>
      <c r="AC36" s="125"/>
    </row>
    <row r="37" spans="1:29" s="19" customFormat="1" ht="15" customHeight="1">
      <c r="B37" s="63" t="s">
        <v>38</v>
      </c>
      <c r="C37" s="886">
        <v>1</v>
      </c>
      <c r="D37" s="887">
        <v>1</v>
      </c>
      <c r="E37" s="887">
        <v>1</v>
      </c>
      <c r="F37" s="886">
        <v>1</v>
      </c>
      <c r="G37" s="886">
        <v>1</v>
      </c>
      <c r="H37" s="151" t="s">
        <v>1240</v>
      </c>
      <c r="I37" s="884"/>
      <c r="J37" s="109" t="s">
        <v>38</v>
      </c>
      <c r="K37" s="134">
        <v>1</v>
      </c>
      <c r="L37" s="134">
        <v>1</v>
      </c>
      <c r="M37" s="110">
        <v>1</v>
      </c>
      <c r="N37" s="134">
        <v>1</v>
      </c>
      <c r="O37" s="207">
        <v>1</v>
      </c>
      <c r="P37" s="167"/>
      <c r="Q37" s="125"/>
      <c r="R37" s="109" t="s">
        <v>38</v>
      </c>
      <c r="S37" s="134">
        <v>1</v>
      </c>
      <c r="T37" s="110">
        <v>1</v>
      </c>
      <c r="U37" s="110">
        <v>1</v>
      </c>
      <c r="V37" s="134">
        <v>1</v>
      </c>
      <c r="W37" s="207">
        <v>1</v>
      </c>
      <c r="X37" s="126"/>
      <c r="Y37" s="170"/>
      <c r="Z37" s="170"/>
      <c r="AA37" s="155"/>
      <c r="AB37" s="155"/>
      <c r="AC37" s="125"/>
    </row>
    <row r="38" spans="1:29" s="19" customFormat="1" ht="40.5" customHeight="1">
      <c r="B38" s="115" t="s">
        <v>197</v>
      </c>
      <c r="C38" s="121" t="s">
        <v>1336</v>
      </c>
      <c r="D38" s="121" t="s">
        <v>1337</v>
      </c>
      <c r="E38" s="121" t="s">
        <v>1337</v>
      </c>
      <c r="F38" s="121" t="s">
        <v>1336</v>
      </c>
      <c r="G38" s="121" t="s">
        <v>1337</v>
      </c>
      <c r="H38" s="87" t="s">
        <v>1337</v>
      </c>
      <c r="I38" s="22"/>
      <c r="J38" s="115" t="s">
        <v>197</v>
      </c>
      <c r="K38" s="241" t="s">
        <v>1336</v>
      </c>
      <c r="L38" s="241" t="s">
        <v>1337</v>
      </c>
      <c r="M38" s="241" t="s">
        <v>1337</v>
      </c>
      <c r="N38" s="241" t="s">
        <v>1337</v>
      </c>
      <c r="O38" s="241" t="s">
        <v>1338</v>
      </c>
      <c r="P38" s="244"/>
      <c r="Q38" s="156"/>
      <c r="R38" s="115" t="s">
        <v>197</v>
      </c>
      <c r="S38" s="241" t="s">
        <v>1336</v>
      </c>
      <c r="T38" s="241" t="s">
        <v>1337</v>
      </c>
      <c r="U38" s="241" t="s">
        <v>1337</v>
      </c>
      <c r="V38" s="241" t="s">
        <v>1337</v>
      </c>
      <c r="W38" s="241" t="s">
        <v>1336</v>
      </c>
      <c r="X38" s="171"/>
      <c r="Y38" s="172"/>
      <c r="Z38" s="172"/>
      <c r="AA38" s="172"/>
      <c r="AB38" s="172"/>
      <c r="AC38" s="156"/>
    </row>
    <row r="39" spans="1:29" s="19" customFormat="1" ht="15" customHeight="1">
      <c r="A39" s="70">
        <v>13135.245596850935</v>
      </c>
      <c r="B39" s="69" t="s">
        <v>1339</v>
      </c>
      <c r="C39" s="116">
        <v>0.18541666666666667</v>
      </c>
      <c r="D39" s="116"/>
      <c r="E39" s="116"/>
      <c r="F39" s="116">
        <v>0.63194444444444442</v>
      </c>
      <c r="G39" s="71"/>
      <c r="H39" s="123"/>
      <c r="J39" s="69" t="s">
        <v>1339</v>
      </c>
      <c r="K39" s="260">
        <v>0.20833333333333334</v>
      </c>
      <c r="L39" s="251"/>
      <c r="M39" s="266"/>
      <c r="N39" s="251"/>
      <c r="O39" s="266"/>
      <c r="P39" s="270"/>
      <c r="Q39" s="148"/>
      <c r="R39" s="69" t="s">
        <v>1339</v>
      </c>
      <c r="S39" s="260">
        <v>0.20833333333333334</v>
      </c>
      <c r="T39" s="266"/>
      <c r="V39" s="251"/>
      <c r="W39" s="299">
        <v>0.77083333333333337</v>
      </c>
      <c r="X39" s="22"/>
      <c r="Z39" s="22"/>
      <c r="AB39" s="173"/>
      <c r="AC39" s="166"/>
    </row>
    <row r="40" spans="1:29" s="19" customFormat="1" ht="15" customHeight="1">
      <c r="A40" s="70">
        <v>7.3222747386807523</v>
      </c>
      <c r="B40" s="115" t="s">
        <v>1318</v>
      </c>
      <c r="C40" s="116" t="s">
        <v>1340</v>
      </c>
      <c r="D40" s="116"/>
      <c r="E40" s="116"/>
      <c r="F40" s="116" t="s">
        <v>1341</v>
      </c>
      <c r="G40" s="174"/>
      <c r="H40" s="122"/>
      <c r="J40" s="159" t="s">
        <v>1318</v>
      </c>
      <c r="K40" s="260" t="s">
        <v>438</v>
      </c>
      <c r="L40" s="251"/>
      <c r="M40" s="267"/>
      <c r="N40" s="251"/>
      <c r="O40" s="266"/>
      <c r="P40" s="266"/>
      <c r="Q40" s="125"/>
      <c r="R40" s="159" t="s">
        <v>1318</v>
      </c>
      <c r="S40" s="260" t="s">
        <v>438</v>
      </c>
      <c r="T40" s="267"/>
      <c r="V40" s="251"/>
      <c r="W40" s="299" t="s">
        <v>438</v>
      </c>
      <c r="X40" s="160"/>
      <c r="Z40" s="22"/>
      <c r="AA40" s="130"/>
      <c r="AB40" s="173"/>
      <c r="AC40" s="125"/>
    </row>
    <row r="41" spans="1:29" s="19" customFormat="1" ht="15" customHeight="1">
      <c r="A41" s="70">
        <v>514.38980039232285</v>
      </c>
      <c r="B41" s="115" t="s">
        <v>1315</v>
      </c>
      <c r="C41" s="116" t="s">
        <v>1342</v>
      </c>
      <c r="D41" s="116"/>
      <c r="E41" s="116"/>
      <c r="F41" s="116" t="s">
        <v>1264</v>
      </c>
      <c r="G41" s="71"/>
      <c r="H41" s="123"/>
      <c r="J41" s="115" t="s">
        <v>1315</v>
      </c>
      <c r="K41" s="260" t="s">
        <v>1251</v>
      </c>
      <c r="L41" s="251"/>
      <c r="M41" s="267"/>
      <c r="N41" s="251"/>
      <c r="O41" s="266"/>
      <c r="P41" s="266"/>
      <c r="Q41" s="125"/>
      <c r="R41" s="115" t="s">
        <v>1315</v>
      </c>
      <c r="S41" s="260" t="s">
        <v>1251</v>
      </c>
      <c r="T41" s="267"/>
      <c r="V41" s="251"/>
      <c r="W41" s="299" t="s">
        <v>1251</v>
      </c>
      <c r="X41" s="160"/>
      <c r="Z41" s="22"/>
      <c r="AA41" s="130"/>
      <c r="AB41" s="173"/>
      <c r="AC41" s="125"/>
    </row>
    <row r="42" spans="1:29" s="19" customFormat="1" ht="15" customHeight="1">
      <c r="A42" s="70">
        <v>77.799169098482992</v>
      </c>
      <c r="B42" s="115" t="s">
        <v>1312</v>
      </c>
      <c r="C42" s="116" t="s">
        <v>1343</v>
      </c>
      <c r="D42" s="116"/>
      <c r="E42" s="116"/>
      <c r="F42" s="116" t="s">
        <v>1344</v>
      </c>
      <c r="G42" s="174"/>
      <c r="H42" s="122"/>
      <c r="J42" s="159" t="s">
        <v>1312</v>
      </c>
      <c r="K42" s="260" t="s">
        <v>438</v>
      </c>
      <c r="L42" s="251"/>
      <c r="M42" s="267"/>
      <c r="N42" s="251"/>
      <c r="O42" s="266"/>
      <c r="P42" s="266"/>
      <c r="Q42" s="148"/>
      <c r="R42" s="159" t="s">
        <v>1312</v>
      </c>
      <c r="S42" s="260" t="s">
        <v>438</v>
      </c>
      <c r="T42" s="267"/>
      <c r="V42" s="251"/>
      <c r="W42" s="299" t="s">
        <v>438</v>
      </c>
      <c r="X42" s="160"/>
      <c r="Z42" s="22"/>
      <c r="AA42" s="130"/>
      <c r="AB42" s="173"/>
      <c r="AC42" s="125"/>
    </row>
    <row r="43" spans="1:29" s="19" customFormat="1" ht="15" customHeight="1">
      <c r="A43" s="70">
        <v>6595.538970866688</v>
      </c>
      <c r="B43" s="115" t="s">
        <v>1309</v>
      </c>
      <c r="C43" s="116" t="s">
        <v>1345</v>
      </c>
      <c r="D43" s="116"/>
      <c r="E43" s="116"/>
      <c r="F43" s="116" t="s">
        <v>1346</v>
      </c>
      <c r="G43" s="71"/>
      <c r="H43" s="123"/>
      <c r="J43" s="115" t="s">
        <v>1309</v>
      </c>
      <c r="K43" s="260" t="s">
        <v>1251</v>
      </c>
      <c r="L43" s="251"/>
      <c r="M43" s="267"/>
      <c r="N43" s="251"/>
      <c r="O43" s="266"/>
      <c r="P43" s="266"/>
      <c r="Q43" s="125"/>
      <c r="R43" s="115" t="s">
        <v>1309</v>
      </c>
      <c r="S43" s="260" t="s">
        <v>1251</v>
      </c>
      <c r="T43" s="267"/>
      <c r="V43" s="251"/>
      <c r="W43" s="299" t="s">
        <v>1251</v>
      </c>
      <c r="X43" s="160"/>
      <c r="Z43" s="22"/>
      <c r="AA43" s="130"/>
      <c r="AB43" s="175"/>
      <c r="AC43" s="125"/>
    </row>
    <row r="44" spans="1:29" s="19" customFormat="1" ht="15" customHeight="1">
      <c r="A44" s="70">
        <v>8.2375590810158457</v>
      </c>
      <c r="B44" s="115" t="s">
        <v>1306</v>
      </c>
      <c r="C44" s="116" t="s">
        <v>1347</v>
      </c>
      <c r="D44" s="116"/>
      <c r="E44" s="116"/>
      <c r="F44" s="116" t="s">
        <v>1348</v>
      </c>
      <c r="G44" s="174"/>
      <c r="H44" s="122"/>
      <c r="J44" s="159" t="s">
        <v>1306</v>
      </c>
      <c r="K44" s="260" t="s">
        <v>438</v>
      </c>
      <c r="L44" s="251"/>
      <c r="M44" s="267"/>
      <c r="N44" s="251"/>
      <c r="O44" s="266"/>
      <c r="P44" s="266"/>
      <c r="Q44" s="125"/>
      <c r="R44" s="159" t="s">
        <v>1306</v>
      </c>
      <c r="S44" s="260" t="s">
        <v>438</v>
      </c>
      <c r="T44" s="267"/>
      <c r="V44" s="251"/>
      <c r="W44" s="299" t="s">
        <v>438</v>
      </c>
      <c r="X44" s="160"/>
      <c r="Z44" s="22"/>
      <c r="AA44" s="130"/>
      <c r="AB44" s="173"/>
      <c r="AC44" s="125"/>
    </row>
    <row r="45" spans="1:29" s="19" customFormat="1" ht="15" customHeight="1">
      <c r="A45" s="70">
        <v>961.96384379418384</v>
      </c>
      <c r="B45" s="115" t="s">
        <v>1303</v>
      </c>
      <c r="C45" s="116" t="s">
        <v>1349</v>
      </c>
      <c r="D45" s="116"/>
      <c r="E45" s="116"/>
      <c r="F45" s="116" t="s">
        <v>1350</v>
      </c>
      <c r="G45" s="71"/>
      <c r="H45" s="123"/>
      <c r="J45" s="115" t="s">
        <v>1303</v>
      </c>
      <c r="K45" s="260" t="s">
        <v>1251</v>
      </c>
      <c r="L45" s="251"/>
      <c r="M45" s="267"/>
      <c r="N45" s="251"/>
      <c r="O45" s="266"/>
      <c r="P45" s="266"/>
      <c r="Q45" s="125"/>
      <c r="R45" s="115" t="s">
        <v>1303</v>
      </c>
      <c r="S45" s="260" t="s">
        <v>1251</v>
      </c>
      <c r="T45" s="267"/>
      <c r="V45" s="251"/>
      <c r="W45" s="299" t="s">
        <v>1251</v>
      </c>
      <c r="X45" s="160"/>
      <c r="Z45" s="22"/>
      <c r="AA45" s="130"/>
      <c r="AB45" s="173"/>
      <c r="AC45" s="125"/>
    </row>
    <row r="46" spans="1:29" s="19" customFormat="1" ht="15" customHeight="1">
      <c r="A46" s="70">
        <v>47.594785801424891</v>
      </c>
      <c r="B46" s="115" t="s">
        <v>1300</v>
      </c>
      <c r="C46" s="116" t="s">
        <v>1351</v>
      </c>
      <c r="D46" s="116"/>
      <c r="E46" s="116"/>
      <c r="F46" s="116" t="s">
        <v>1352</v>
      </c>
      <c r="G46" s="174"/>
      <c r="H46" s="122"/>
      <c r="J46" s="115" t="s">
        <v>1300</v>
      </c>
      <c r="K46" s="260" t="s">
        <v>1251</v>
      </c>
      <c r="L46" s="251"/>
      <c r="M46" s="267"/>
      <c r="N46" s="251"/>
      <c r="O46" s="266"/>
      <c r="P46" s="266"/>
      <c r="Q46" s="125"/>
      <c r="R46" s="115" t="s">
        <v>1300</v>
      </c>
      <c r="S46" s="260" t="s">
        <v>1251</v>
      </c>
      <c r="T46" s="267"/>
      <c r="V46" s="251"/>
      <c r="W46" s="299" t="s">
        <v>1251</v>
      </c>
      <c r="X46" s="160"/>
      <c r="Z46" s="22"/>
      <c r="AA46" s="130"/>
      <c r="AB46" s="173"/>
      <c r="AC46" s="125"/>
    </row>
    <row r="47" spans="1:29" s="19" customFormat="1" ht="15" customHeight="1">
      <c r="A47" s="70">
        <v>154.68305385463088</v>
      </c>
      <c r="B47" s="115" t="s">
        <v>1297</v>
      </c>
      <c r="C47" s="116" t="s">
        <v>1353</v>
      </c>
      <c r="D47" s="116"/>
      <c r="E47" s="116"/>
      <c r="F47" s="116" t="s">
        <v>1354</v>
      </c>
      <c r="G47" s="71"/>
      <c r="H47" s="123"/>
      <c r="J47" s="115" t="s">
        <v>1297</v>
      </c>
      <c r="K47" s="260" t="s">
        <v>1251</v>
      </c>
      <c r="L47" s="251"/>
      <c r="M47" s="267"/>
      <c r="N47" s="251"/>
      <c r="O47" s="224"/>
      <c r="P47" s="266"/>
      <c r="Q47" s="125"/>
      <c r="R47" s="115" t="s">
        <v>1297</v>
      </c>
      <c r="S47" s="260" t="s">
        <v>1251</v>
      </c>
      <c r="T47" s="267"/>
      <c r="V47" s="251"/>
      <c r="W47" s="299" t="s">
        <v>1251</v>
      </c>
      <c r="X47" s="160"/>
      <c r="Z47" s="22"/>
      <c r="AA47" s="130"/>
      <c r="AB47" s="173"/>
      <c r="AC47" s="125"/>
    </row>
    <row r="48" spans="1:29" s="19" customFormat="1" ht="15" customHeight="1">
      <c r="A48" s="70">
        <v>87148</v>
      </c>
      <c r="B48" s="69" t="s">
        <v>1355</v>
      </c>
      <c r="C48" s="116" t="s">
        <v>1356</v>
      </c>
      <c r="D48" s="116">
        <v>0.24444444444444446</v>
      </c>
      <c r="E48" s="116">
        <v>0.375</v>
      </c>
      <c r="F48" s="116" t="s">
        <v>1357</v>
      </c>
      <c r="G48" s="174">
        <v>0.69097222222222221</v>
      </c>
      <c r="H48" s="124">
        <v>0.79861111111111116</v>
      </c>
      <c r="J48" s="69" t="s">
        <v>1355</v>
      </c>
      <c r="K48" s="260" t="s">
        <v>1358</v>
      </c>
      <c r="L48" s="224">
        <v>0.33333333333333331</v>
      </c>
      <c r="M48" s="297">
        <v>0.54861111111111105</v>
      </c>
      <c r="N48" s="225">
        <v>0.72916666666666663</v>
      </c>
      <c r="O48" s="224">
        <v>0.85416666666666663</v>
      </c>
      <c r="P48" s="271"/>
      <c r="Q48" s="166">
        <v>0.54861111111111105</v>
      </c>
      <c r="R48" s="69" t="s">
        <v>1355</v>
      </c>
      <c r="S48" s="260" t="s">
        <v>1358</v>
      </c>
      <c r="T48" s="303">
        <v>0.375</v>
      </c>
      <c r="U48" s="297">
        <v>0.54861111111111105</v>
      </c>
      <c r="V48" s="225">
        <v>0.72916666666666663</v>
      </c>
      <c r="W48" s="299" t="s">
        <v>1314</v>
      </c>
      <c r="X48" s="22"/>
      <c r="Y48" s="131"/>
      <c r="Z48" s="22"/>
      <c r="AA48" s="131"/>
      <c r="AB48" s="131"/>
      <c r="AC48" s="166"/>
    </row>
    <row r="49" spans="1:29" s="19" customFormat="1" ht="15" customHeight="1">
      <c r="A49" s="70">
        <v>355.13032482601648</v>
      </c>
      <c r="B49" s="115" t="s">
        <v>1288</v>
      </c>
      <c r="C49" s="116" t="s">
        <v>1359</v>
      </c>
      <c r="D49" s="116" t="s">
        <v>1359</v>
      </c>
      <c r="E49" s="116" t="s">
        <v>1360</v>
      </c>
      <c r="F49" s="116" t="s">
        <v>1361</v>
      </c>
      <c r="G49" s="71" t="s">
        <v>1361</v>
      </c>
      <c r="H49" s="123" t="s">
        <v>1362</v>
      </c>
      <c r="J49" s="115" t="s">
        <v>1288</v>
      </c>
      <c r="K49" s="260" t="s">
        <v>1251</v>
      </c>
      <c r="L49" s="224" t="s">
        <v>1251</v>
      </c>
      <c r="M49" s="298" t="s">
        <v>1251</v>
      </c>
      <c r="N49" s="269" t="s">
        <v>1251</v>
      </c>
      <c r="O49" s="257" t="s">
        <v>1251</v>
      </c>
      <c r="P49" s="271"/>
      <c r="Q49" s="125"/>
      <c r="R49" s="115" t="s">
        <v>1288</v>
      </c>
      <c r="S49" s="260" t="s">
        <v>1251</v>
      </c>
      <c r="T49" s="298" t="s">
        <v>1251</v>
      </c>
      <c r="U49" s="298" t="s">
        <v>1251</v>
      </c>
      <c r="V49" s="269" t="s">
        <v>1251</v>
      </c>
      <c r="W49" s="299" t="s">
        <v>1251</v>
      </c>
      <c r="X49" s="140"/>
      <c r="Y49" s="136"/>
      <c r="Z49" s="22"/>
      <c r="AA49" s="136"/>
      <c r="AB49" s="136"/>
      <c r="AC49" s="125"/>
    </row>
    <row r="50" spans="1:29" s="19" customFormat="1" ht="15" customHeight="1">
      <c r="A50" s="70">
        <v>5.4917060540105638</v>
      </c>
      <c r="B50" s="115" t="s">
        <v>1283</v>
      </c>
      <c r="C50" s="116" t="s">
        <v>1363</v>
      </c>
      <c r="D50" s="116" t="s">
        <v>1363</v>
      </c>
      <c r="E50" s="116" t="s">
        <v>1364</v>
      </c>
      <c r="F50" s="116" t="s">
        <v>1365</v>
      </c>
      <c r="G50" s="174" t="s">
        <v>1365</v>
      </c>
      <c r="H50" s="122" t="s">
        <v>1366</v>
      </c>
      <c r="J50" s="159" t="s">
        <v>1283</v>
      </c>
      <c r="K50" s="260" t="s">
        <v>438</v>
      </c>
      <c r="L50" s="224" t="s">
        <v>438</v>
      </c>
      <c r="M50" s="298" t="s">
        <v>438</v>
      </c>
      <c r="N50" s="225" t="s">
        <v>438</v>
      </c>
      <c r="O50" s="257" t="s">
        <v>438</v>
      </c>
      <c r="P50" s="271"/>
      <c r="Q50" s="125"/>
      <c r="R50" s="159" t="s">
        <v>1283</v>
      </c>
      <c r="S50" s="260" t="s">
        <v>438</v>
      </c>
      <c r="T50" s="298" t="s">
        <v>438</v>
      </c>
      <c r="U50" s="298" t="s">
        <v>438</v>
      </c>
      <c r="V50" s="225" t="s">
        <v>438</v>
      </c>
      <c r="W50" s="299" t="s">
        <v>438</v>
      </c>
      <c r="X50" s="140"/>
      <c r="Y50" s="136"/>
      <c r="Z50" s="22"/>
      <c r="AA50" s="136"/>
      <c r="AB50" s="136"/>
      <c r="AC50" s="125"/>
    </row>
    <row r="51" spans="1:29" s="19" customFormat="1" ht="15" customHeight="1">
      <c r="A51" s="70">
        <v>12.813980792691316</v>
      </c>
      <c r="B51" s="176" t="s">
        <v>1279</v>
      </c>
      <c r="C51" s="116" t="s">
        <v>199</v>
      </c>
      <c r="D51" s="116" t="s">
        <v>199</v>
      </c>
      <c r="E51" s="116" t="s">
        <v>1367</v>
      </c>
      <c r="F51" s="116" t="s">
        <v>207</v>
      </c>
      <c r="G51" s="71" t="s">
        <v>207</v>
      </c>
      <c r="H51" s="123" t="s">
        <v>1311</v>
      </c>
      <c r="J51" s="159" t="s">
        <v>1279</v>
      </c>
      <c r="K51" s="260" t="s">
        <v>438</v>
      </c>
      <c r="L51" s="224" t="s">
        <v>438</v>
      </c>
      <c r="M51" s="298" t="s">
        <v>438</v>
      </c>
      <c r="N51" s="224" t="s">
        <v>438</v>
      </c>
      <c r="O51" s="257" t="s">
        <v>438</v>
      </c>
      <c r="P51" s="271"/>
      <c r="Q51" s="125"/>
      <c r="R51" s="159" t="s">
        <v>1279</v>
      </c>
      <c r="S51" s="260" t="s">
        <v>438</v>
      </c>
      <c r="T51" s="298" t="s">
        <v>438</v>
      </c>
      <c r="U51" s="298" t="s">
        <v>438</v>
      </c>
      <c r="V51" s="224" t="s">
        <v>438</v>
      </c>
      <c r="W51" s="299" t="s">
        <v>438</v>
      </c>
      <c r="X51" s="140"/>
      <c r="Y51" s="136"/>
      <c r="Z51" s="22"/>
      <c r="AA51" s="136"/>
      <c r="AB51" s="136"/>
      <c r="AC51" s="125"/>
    </row>
    <row r="52" spans="1:29" s="19" customFormat="1" ht="15" customHeight="1">
      <c r="A52" s="70">
        <v>2649.7481710600973</v>
      </c>
      <c r="B52" s="176" t="s">
        <v>1274</v>
      </c>
      <c r="C52" s="116" t="s">
        <v>1368</v>
      </c>
      <c r="D52" s="116" t="s">
        <v>1368</v>
      </c>
      <c r="E52" s="116" t="s">
        <v>1369</v>
      </c>
      <c r="F52" s="116" t="s">
        <v>1370</v>
      </c>
      <c r="G52" s="174" t="s">
        <v>1370</v>
      </c>
      <c r="H52" s="122" t="s">
        <v>1371</v>
      </c>
      <c r="J52" s="115" t="s">
        <v>1274</v>
      </c>
      <c r="K52" s="260" t="s">
        <v>1251</v>
      </c>
      <c r="L52" s="224" t="s">
        <v>1251</v>
      </c>
      <c r="M52" s="298" t="s">
        <v>1251</v>
      </c>
      <c r="N52" s="269" t="s">
        <v>1251</v>
      </c>
      <c r="O52" s="257" t="s">
        <v>1251</v>
      </c>
      <c r="P52" s="271"/>
      <c r="Q52" s="125"/>
      <c r="R52" s="115" t="s">
        <v>1274</v>
      </c>
      <c r="S52" s="260" t="s">
        <v>1251</v>
      </c>
      <c r="T52" s="298" t="s">
        <v>1251</v>
      </c>
      <c r="U52" s="298" t="s">
        <v>1251</v>
      </c>
      <c r="V52" s="269" t="s">
        <v>1251</v>
      </c>
      <c r="W52" s="299" t="s">
        <v>1251</v>
      </c>
      <c r="X52" s="140"/>
      <c r="Y52" s="136"/>
      <c r="Z52" s="22"/>
      <c r="AA52" s="136"/>
      <c r="AB52" s="136"/>
      <c r="AC52" s="125"/>
    </row>
    <row r="53" spans="1:29" s="19" customFormat="1">
      <c r="A53" s="70">
        <v>15792.316042649712</v>
      </c>
      <c r="B53" s="177" t="s">
        <v>1056</v>
      </c>
      <c r="C53" s="178" t="s">
        <v>1372</v>
      </c>
      <c r="D53" s="178" t="s">
        <v>1372</v>
      </c>
      <c r="E53" s="179" t="s">
        <v>1373</v>
      </c>
      <c r="F53" s="71" t="s">
        <v>1374</v>
      </c>
      <c r="G53" s="73" t="s">
        <v>1374</v>
      </c>
      <c r="H53" s="178" t="s">
        <v>1317</v>
      </c>
      <c r="J53" s="115" t="s">
        <v>1056</v>
      </c>
      <c r="K53" s="260" t="s">
        <v>1375</v>
      </c>
      <c r="L53" s="224" t="s">
        <v>1376</v>
      </c>
      <c r="M53" s="297" t="s">
        <v>1377</v>
      </c>
      <c r="N53" s="225" t="s">
        <v>1378</v>
      </c>
      <c r="O53" s="224">
        <v>0.88541666666666663</v>
      </c>
      <c r="P53" s="271"/>
      <c r="Q53" s="125"/>
      <c r="R53" s="115" t="s">
        <v>1056</v>
      </c>
      <c r="S53" s="260" t="s">
        <v>1375</v>
      </c>
      <c r="T53" s="297" t="s">
        <v>1377</v>
      </c>
      <c r="U53" s="297" t="s">
        <v>1377</v>
      </c>
      <c r="V53" s="225" t="s">
        <v>1378</v>
      </c>
      <c r="W53" s="299" t="s">
        <v>1251</v>
      </c>
      <c r="X53" s="140"/>
      <c r="Y53" s="131"/>
      <c r="Z53" s="22"/>
      <c r="AA53" s="131"/>
      <c r="AB53" s="103"/>
      <c r="AC53" s="125"/>
    </row>
    <row r="54" spans="1:29" s="19" customFormat="1">
      <c r="A54" s="70">
        <v>7896.1580213248562</v>
      </c>
      <c r="B54" s="177" t="s">
        <v>1262</v>
      </c>
      <c r="C54" s="180" t="s">
        <v>1379</v>
      </c>
      <c r="D54" s="180" t="s">
        <v>1379</v>
      </c>
      <c r="E54" s="181" t="s">
        <v>1380</v>
      </c>
      <c r="F54" s="181" t="s">
        <v>1381</v>
      </c>
      <c r="G54" s="182" t="s">
        <v>1381</v>
      </c>
      <c r="H54" s="183" t="s">
        <v>1382</v>
      </c>
      <c r="J54" s="115" t="s">
        <v>1262</v>
      </c>
      <c r="K54" s="260" t="s">
        <v>1251</v>
      </c>
      <c r="L54" s="224" t="s">
        <v>1251</v>
      </c>
      <c r="M54" s="298" t="s">
        <v>1251</v>
      </c>
      <c r="N54" s="269" t="s">
        <v>1251</v>
      </c>
      <c r="O54" s="217"/>
      <c r="P54" s="271"/>
      <c r="Q54" s="125"/>
      <c r="R54" s="115" t="s">
        <v>1262</v>
      </c>
      <c r="S54" s="260" t="s">
        <v>1251</v>
      </c>
      <c r="T54" s="298" t="s">
        <v>1251</v>
      </c>
      <c r="U54" s="298" t="s">
        <v>1251</v>
      </c>
      <c r="V54" s="269" t="s">
        <v>1251</v>
      </c>
      <c r="W54" s="299" t="s">
        <v>1251</v>
      </c>
      <c r="X54" s="140"/>
      <c r="Y54" s="136"/>
      <c r="Z54" s="135"/>
      <c r="AA54" s="136"/>
      <c r="AB54" s="136"/>
      <c r="AC54" s="125"/>
    </row>
    <row r="55" spans="1:29" s="19" customFormat="1">
      <c r="A55" s="70">
        <v>554.66231145506697</v>
      </c>
      <c r="B55" s="177" t="s">
        <v>1258</v>
      </c>
      <c r="C55" s="178" t="s">
        <v>1383</v>
      </c>
      <c r="D55" s="178" t="s">
        <v>1383</v>
      </c>
      <c r="E55" s="179" t="s">
        <v>1384</v>
      </c>
      <c r="F55" s="71" t="s">
        <v>1385</v>
      </c>
      <c r="G55" s="73" t="s">
        <v>1385</v>
      </c>
      <c r="H55" s="178" t="s">
        <v>1386</v>
      </c>
      <c r="J55" s="115" t="s">
        <v>1258</v>
      </c>
      <c r="K55" s="260" t="s">
        <v>1251</v>
      </c>
      <c r="L55" s="224" t="s">
        <v>1251</v>
      </c>
      <c r="M55" s="298" t="s">
        <v>1251</v>
      </c>
      <c r="N55" s="269" t="s">
        <v>1251</v>
      </c>
      <c r="O55" s="217"/>
      <c r="P55" s="271"/>
      <c r="Q55" s="125"/>
      <c r="R55" s="115" t="s">
        <v>1258</v>
      </c>
      <c r="S55" s="260" t="s">
        <v>1251</v>
      </c>
      <c r="T55" s="298" t="s">
        <v>1251</v>
      </c>
      <c r="U55" s="298" t="s">
        <v>1251</v>
      </c>
      <c r="V55" s="269" t="s">
        <v>1251</v>
      </c>
      <c r="W55" s="299" t="s">
        <v>1251</v>
      </c>
      <c r="X55" s="140"/>
      <c r="Y55" s="136"/>
      <c r="Z55" s="22"/>
      <c r="AA55" s="136"/>
      <c r="AB55" s="136"/>
      <c r="AC55" s="125"/>
    </row>
    <row r="56" spans="1:29" s="19" customFormat="1">
      <c r="A56" s="70">
        <v>187.63329017869427</v>
      </c>
      <c r="B56" s="184" t="s">
        <v>1254</v>
      </c>
      <c r="C56" s="185" t="s">
        <v>1387</v>
      </c>
      <c r="D56" s="185" t="s">
        <v>1387</v>
      </c>
      <c r="E56" s="186" t="s">
        <v>1388</v>
      </c>
      <c r="F56" s="186" t="s">
        <v>1389</v>
      </c>
      <c r="G56" s="182" t="s">
        <v>1389</v>
      </c>
      <c r="H56" s="187" t="s">
        <v>1390</v>
      </c>
      <c r="J56" s="188" t="s">
        <v>1254</v>
      </c>
      <c r="K56" s="260" t="s">
        <v>1251</v>
      </c>
      <c r="L56" s="224" t="s">
        <v>1251</v>
      </c>
      <c r="M56" s="298" t="s">
        <v>1251</v>
      </c>
      <c r="N56" s="269" t="s">
        <v>1251</v>
      </c>
      <c r="O56" s="217"/>
      <c r="P56" s="271"/>
      <c r="Q56" s="125"/>
      <c r="R56" s="188" t="s">
        <v>1254</v>
      </c>
      <c r="S56" s="260" t="s">
        <v>1251</v>
      </c>
      <c r="T56" s="298" t="s">
        <v>1251</v>
      </c>
      <c r="U56" s="298" t="s">
        <v>1251</v>
      </c>
      <c r="V56" s="269" t="s">
        <v>1251</v>
      </c>
      <c r="W56" s="299" t="s">
        <v>1251</v>
      </c>
      <c r="X56" s="140"/>
      <c r="Y56" s="136"/>
      <c r="Z56" s="137"/>
      <c r="AA56" s="136"/>
      <c r="AB56" s="136"/>
      <c r="AC56" s="125"/>
    </row>
    <row r="57" spans="1:29" s="19" customFormat="1">
      <c r="A57" s="70">
        <v>521.71207513100364</v>
      </c>
      <c r="B57" s="189" t="s">
        <v>79</v>
      </c>
      <c r="C57" s="190" t="s">
        <v>1391</v>
      </c>
      <c r="D57" s="191" t="s">
        <v>1391</v>
      </c>
      <c r="E57" s="191" t="s">
        <v>1392</v>
      </c>
      <c r="F57" s="191" t="s">
        <v>1393</v>
      </c>
      <c r="G57" s="73" t="s">
        <v>1393</v>
      </c>
      <c r="H57" s="185" t="s">
        <v>1394</v>
      </c>
      <c r="J57" s="188" t="s">
        <v>79</v>
      </c>
      <c r="K57" s="260" t="s">
        <v>1251</v>
      </c>
      <c r="L57" s="224" t="s">
        <v>1251</v>
      </c>
      <c r="M57" s="298" t="s">
        <v>1251</v>
      </c>
      <c r="N57" s="269" t="s">
        <v>1251</v>
      </c>
      <c r="O57" s="217"/>
      <c r="P57" s="271"/>
      <c r="Q57" s="125"/>
      <c r="R57" s="188" t="s">
        <v>79</v>
      </c>
      <c r="S57" s="260" t="s">
        <v>1251</v>
      </c>
      <c r="T57" s="298" t="s">
        <v>1251</v>
      </c>
      <c r="U57" s="298" t="s">
        <v>1251</v>
      </c>
      <c r="V57" s="269" t="s">
        <v>1251</v>
      </c>
      <c r="W57" s="299" t="s">
        <v>1251</v>
      </c>
      <c r="X57" s="140"/>
      <c r="Y57" s="136"/>
      <c r="Z57" s="137"/>
      <c r="AA57" s="136"/>
      <c r="AB57" s="136"/>
      <c r="AC57" s="125"/>
    </row>
    <row r="58" spans="1:29" s="19" customFormat="1">
      <c r="A58" s="70">
        <v>448.48932774419609</v>
      </c>
      <c r="B58" s="189" t="s">
        <v>1247</v>
      </c>
      <c r="C58" s="190" t="s">
        <v>1395</v>
      </c>
      <c r="D58" s="191" t="s">
        <v>1395</v>
      </c>
      <c r="E58" s="191" t="s">
        <v>1396</v>
      </c>
      <c r="F58" s="191" t="s">
        <v>1397</v>
      </c>
      <c r="G58" s="182" t="s">
        <v>1397</v>
      </c>
      <c r="H58" s="187" t="s">
        <v>1398</v>
      </c>
      <c r="J58" s="188" t="s">
        <v>1247</v>
      </c>
      <c r="K58" s="260" t="s">
        <v>1251</v>
      </c>
      <c r="L58" s="224" t="s">
        <v>1251</v>
      </c>
      <c r="M58" s="298" t="s">
        <v>1251</v>
      </c>
      <c r="N58" s="269" t="s">
        <v>1251</v>
      </c>
      <c r="O58" s="217"/>
      <c r="P58" s="271"/>
      <c r="Q58" s="148"/>
      <c r="R58" s="188" t="s">
        <v>1247</v>
      </c>
      <c r="S58" s="260" t="s">
        <v>1251</v>
      </c>
      <c r="T58" s="298" t="s">
        <v>1251</v>
      </c>
      <c r="U58" s="298" t="s">
        <v>1251</v>
      </c>
      <c r="V58" s="269" t="s">
        <v>1251</v>
      </c>
      <c r="W58" s="299" t="s">
        <v>1251</v>
      </c>
      <c r="X58" s="140"/>
      <c r="Y58" s="136"/>
      <c r="Z58" s="137"/>
      <c r="AA58" s="136"/>
      <c r="AB58" s="136"/>
      <c r="AC58" s="125"/>
    </row>
    <row r="59" spans="1:29" s="19" customFormat="1">
      <c r="A59" s="70">
        <v>100119</v>
      </c>
      <c r="B59" s="192" t="s">
        <v>1399</v>
      </c>
      <c r="C59" s="193">
        <v>0.30208333333333331</v>
      </c>
      <c r="D59" s="194">
        <v>0.30208333333333331</v>
      </c>
      <c r="E59" s="194">
        <v>0.43194444444444446</v>
      </c>
      <c r="F59" s="194">
        <v>0.74791666666666667</v>
      </c>
      <c r="G59" s="71">
        <v>0.74791666666666667</v>
      </c>
      <c r="H59" s="195">
        <v>0.85763888888888884</v>
      </c>
      <c r="J59" s="196" t="s">
        <v>1399</v>
      </c>
      <c r="K59" s="272">
        <v>0.31944444444444448</v>
      </c>
      <c r="L59" s="227">
        <v>0.3888888888888889</v>
      </c>
      <c r="M59" s="297">
        <v>0.60416666666666663</v>
      </c>
      <c r="N59" s="225">
        <v>0.78472222222222221</v>
      </c>
      <c r="O59" s="273"/>
      <c r="P59" s="271"/>
      <c r="Q59" s="166">
        <v>0.60416666666666663</v>
      </c>
      <c r="R59" s="196" t="s">
        <v>1399</v>
      </c>
      <c r="S59" s="272">
        <v>0.31944444444444448</v>
      </c>
      <c r="T59" s="297">
        <v>0.43055555555555558</v>
      </c>
      <c r="U59" s="297">
        <v>0.60416666666666663</v>
      </c>
      <c r="V59" s="225">
        <v>0.78472222222222221</v>
      </c>
      <c r="W59" s="302">
        <v>0.88194444444444453</v>
      </c>
      <c r="X59" s="140"/>
      <c r="Y59" s="131"/>
      <c r="Z59" s="91"/>
      <c r="AA59" s="138"/>
      <c r="AB59" s="139"/>
      <c r="AC59" s="148"/>
    </row>
    <row r="60" spans="1:29" s="19" customFormat="1" ht="30">
      <c r="B60" s="75" t="s">
        <v>1327</v>
      </c>
      <c r="C60" s="197">
        <f>C59-C39</f>
        <v>0.11666666666666664</v>
      </c>
      <c r="D60" s="197">
        <f>D59-D48</f>
        <v>5.7638888888888851E-2</v>
      </c>
      <c r="E60" s="197">
        <f>E59-E48</f>
        <v>5.6944444444444464E-2</v>
      </c>
      <c r="F60" s="197">
        <f>F59-F39</f>
        <v>0.11597222222222225</v>
      </c>
      <c r="G60" s="197">
        <f>G59-G48</f>
        <v>5.6944444444444464E-2</v>
      </c>
      <c r="H60" s="198">
        <f>H59-H48</f>
        <v>5.9027777777777679E-2</v>
      </c>
      <c r="I60" s="199"/>
      <c r="J60" s="75" t="s">
        <v>1327</v>
      </c>
      <c r="K60" s="78">
        <f>K59-K39</f>
        <v>0.11111111111111113</v>
      </c>
      <c r="L60" s="78">
        <f>L59-L48</f>
        <v>5.555555555555558E-2</v>
      </c>
      <c r="M60" s="78">
        <f>M59-M48</f>
        <v>5.555555555555558E-2</v>
      </c>
      <c r="N60" s="197">
        <f>N59-N48</f>
        <v>5.555555555555558E-2</v>
      </c>
      <c r="O60" s="78">
        <f>O53-O48</f>
        <v>3.125E-2</v>
      </c>
      <c r="P60" s="18"/>
      <c r="Q60" s="78">
        <f>Q59-Q48</f>
        <v>5.555555555555558E-2</v>
      </c>
      <c r="R60" s="75" t="s">
        <v>1327</v>
      </c>
      <c r="S60" s="78">
        <f>S59-S39</f>
        <v>0.11111111111111113</v>
      </c>
      <c r="T60" s="78">
        <f>T59-T48</f>
        <v>5.555555555555558E-2</v>
      </c>
      <c r="U60" s="78">
        <f>V59-V48</f>
        <v>5.555555555555558E-2</v>
      </c>
      <c r="V60" s="197">
        <f>V59-V48</f>
        <v>5.555555555555558E-2</v>
      </c>
      <c r="W60" s="78">
        <f>W59-W39</f>
        <v>0.11111111111111116</v>
      </c>
      <c r="X60" s="91"/>
      <c r="Y60" s="92"/>
      <c r="Z60" s="92"/>
      <c r="AA60" s="92"/>
      <c r="AB60" s="92"/>
      <c r="AC60" s="92"/>
    </row>
    <row r="61" spans="1:29" s="19" customFormat="1">
      <c r="B61" s="200"/>
      <c r="C61" s="1032">
        <v>36</v>
      </c>
      <c r="D61" s="1032"/>
      <c r="E61" s="903">
        <v>24</v>
      </c>
      <c r="F61" s="1032">
        <v>24</v>
      </c>
      <c r="G61" s="1032"/>
      <c r="H61" s="201">
        <v>7</v>
      </c>
      <c r="I61" s="201"/>
      <c r="J61" s="107"/>
      <c r="K61" s="17"/>
      <c r="L61" s="17"/>
      <c r="M61" s="21"/>
      <c r="N61" s="17"/>
      <c r="O61" s="17"/>
      <c r="P61" s="17"/>
      <c r="R61" s="127"/>
      <c r="T61" s="201"/>
      <c r="U61" s="107"/>
      <c r="V61" s="17"/>
      <c r="W61" s="17"/>
      <c r="X61" s="21"/>
      <c r="Y61" s="17"/>
      <c r="Z61" s="17"/>
      <c r="AA61" s="17"/>
      <c r="AB61" s="17"/>
      <c r="AC61" s="127"/>
    </row>
    <row r="63" spans="1:29" ht="23.25">
      <c r="A63" s="549"/>
      <c r="B63" s="1023" t="s">
        <v>1400</v>
      </c>
      <c r="C63" s="1023"/>
      <c r="D63" s="1023"/>
      <c r="E63" s="1023"/>
      <c r="F63" s="1023"/>
      <c r="G63" s="1023"/>
      <c r="H63" s="1023"/>
      <c r="I63" s="549"/>
      <c r="J63" s="1023" t="s">
        <v>1401</v>
      </c>
      <c r="K63" s="1023"/>
      <c r="L63" s="1023"/>
      <c r="M63" s="1023"/>
      <c r="N63" s="1023"/>
      <c r="O63" s="1023"/>
      <c r="P63" s="1023"/>
      <c r="Q63" s="238"/>
      <c r="R63" s="238"/>
      <c r="S63" s="549"/>
      <c r="T63" s="549"/>
      <c r="U63" s="549"/>
      <c r="V63" s="549"/>
      <c r="W63" s="549"/>
      <c r="X63" s="549"/>
      <c r="Y63" s="549"/>
      <c r="Z63" s="549"/>
      <c r="AA63" s="549"/>
      <c r="AB63" s="549"/>
      <c r="AC63" s="549"/>
    </row>
    <row r="64" spans="1:29">
      <c r="A64" s="549"/>
      <c r="B64" s="549"/>
      <c r="C64" s="106">
        <v>2</v>
      </c>
      <c r="D64" s="106">
        <v>32</v>
      </c>
      <c r="E64" s="19"/>
      <c r="F64" s="19">
        <v>33</v>
      </c>
      <c r="G64" s="817">
        <v>18</v>
      </c>
      <c r="H64" s="549"/>
      <c r="I64" s="549"/>
      <c r="J64" s="549"/>
      <c r="K64" s="549"/>
      <c r="L64" s="549"/>
      <c r="M64" s="549"/>
      <c r="N64" s="549"/>
      <c r="O64" s="549"/>
      <c r="Q64" s="549"/>
      <c r="R64" s="549"/>
      <c r="S64" s="549"/>
      <c r="T64" s="549"/>
      <c r="U64" s="549"/>
      <c r="V64" s="549"/>
      <c r="W64" s="549"/>
      <c r="X64" s="549"/>
      <c r="Y64" s="549"/>
      <c r="Z64" s="549"/>
      <c r="AA64" s="549"/>
      <c r="AB64" s="549"/>
      <c r="AC64" s="549"/>
    </row>
    <row r="65" spans="2:17">
      <c r="B65" s="12" t="s">
        <v>25</v>
      </c>
      <c r="C65" s="64" t="s">
        <v>1232</v>
      </c>
      <c r="D65" s="1024" t="s">
        <v>1233</v>
      </c>
      <c r="E65" s="1025"/>
      <c r="F65" s="64" t="s">
        <v>1234</v>
      </c>
      <c r="G65" s="1024" t="s">
        <v>1235</v>
      </c>
      <c r="H65" s="1025"/>
      <c r="I65" s="549"/>
      <c r="J65" s="12" t="s">
        <v>25</v>
      </c>
      <c r="K65" s="549"/>
      <c r="L65" s="549"/>
      <c r="M65" s="549"/>
      <c r="N65" s="549"/>
      <c r="O65" s="549"/>
      <c r="Q65" s="549"/>
    </row>
    <row r="66" spans="2:17">
      <c r="B66" s="218" t="s">
        <v>34</v>
      </c>
      <c r="C66" s="86" t="s">
        <v>1236</v>
      </c>
      <c r="D66" s="86" t="s">
        <v>1135</v>
      </c>
      <c r="E66" s="86" t="s">
        <v>1237</v>
      </c>
      <c r="F66" s="145" t="s">
        <v>1135</v>
      </c>
      <c r="G66" s="86" t="s">
        <v>1238</v>
      </c>
      <c r="H66" s="146" t="s">
        <v>1239</v>
      </c>
      <c r="I66" s="549"/>
      <c r="J66" s="218" t="s">
        <v>34</v>
      </c>
      <c r="K66" s="147" t="s">
        <v>35</v>
      </c>
      <c r="L66" s="147" t="s">
        <v>35</v>
      </c>
      <c r="M66" s="147" t="s">
        <v>35</v>
      </c>
      <c r="N66" s="147" t="s">
        <v>35</v>
      </c>
      <c r="O66" s="147" t="s">
        <v>35</v>
      </c>
      <c r="Q66" s="549"/>
    </row>
    <row r="67" spans="2:17" ht="30">
      <c r="B67" s="28" t="s">
        <v>1402</v>
      </c>
      <c r="C67" s="549"/>
      <c r="D67" s="549"/>
      <c r="E67" s="549"/>
      <c r="F67" s="549"/>
      <c r="G67" s="549"/>
      <c r="H67" s="18"/>
      <c r="I67" s="549"/>
      <c r="J67" s="28" t="s">
        <v>1402</v>
      </c>
      <c r="K67" s="549"/>
      <c r="L67" s="549"/>
      <c r="M67" s="549"/>
      <c r="N67" s="549"/>
      <c r="O67" s="549"/>
      <c r="Q67" s="549"/>
    </row>
    <row r="68" spans="2:17" ht="30">
      <c r="B68" s="115" t="s">
        <v>197</v>
      </c>
      <c r="C68" s="87" t="s">
        <v>1243</v>
      </c>
      <c r="D68" s="87" t="s">
        <v>1244</v>
      </c>
      <c r="E68" s="87" t="s">
        <v>1245</v>
      </c>
      <c r="F68" s="87" t="s">
        <v>1244</v>
      </c>
      <c r="G68" s="87" t="s">
        <v>1244</v>
      </c>
      <c r="H68" s="87" t="s">
        <v>1245</v>
      </c>
      <c r="I68" s="549"/>
      <c r="J68" s="115" t="s">
        <v>197</v>
      </c>
      <c r="K68" s="87" t="s">
        <v>1244</v>
      </c>
      <c r="L68" s="87" t="s">
        <v>1244</v>
      </c>
      <c r="M68" s="87" t="s">
        <v>1244</v>
      </c>
      <c r="N68" s="87" t="s">
        <v>1245</v>
      </c>
      <c r="O68" s="206" t="s">
        <v>1244</v>
      </c>
      <c r="Q68" s="549"/>
    </row>
    <row r="69" spans="2:17">
      <c r="B69" s="219" t="s">
        <v>1403</v>
      </c>
      <c r="C69" s="220">
        <v>0.19791666666666666</v>
      </c>
      <c r="D69" s="220">
        <v>0.2986111111111111</v>
      </c>
      <c r="E69" s="220">
        <v>0.2986111111111111</v>
      </c>
      <c r="F69" s="220">
        <v>0.625</v>
      </c>
      <c r="G69" s="220">
        <v>0.72916666666666663</v>
      </c>
      <c r="H69" s="47">
        <v>0.72916666666666663</v>
      </c>
      <c r="I69" s="549"/>
      <c r="J69" s="219" t="s">
        <v>1403</v>
      </c>
      <c r="K69" s="47">
        <v>0.22222222222222221</v>
      </c>
      <c r="L69" s="295">
        <v>0.4861111111111111</v>
      </c>
      <c r="M69" s="220">
        <v>0.625</v>
      </c>
      <c r="N69" s="47">
        <v>0.72916666666666663</v>
      </c>
      <c r="O69" s="221">
        <v>0.77083333333333337</v>
      </c>
      <c r="Q69" s="549"/>
    </row>
    <row r="70" spans="2:17">
      <c r="B70" s="219" t="s">
        <v>1404</v>
      </c>
      <c r="C70" s="220">
        <v>0.23263888888888887</v>
      </c>
      <c r="D70" s="220">
        <v>0.35694444444444445</v>
      </c>
      <c r="E70" s="220">
        <v>0.4152777777777778</v>
      </c>
      <c r="F70" s="220">
        <v>0.68333333333333324</v>
      </c>
      <c r="G70" s="220">
        <v>0.78749999999999998</v>
      </c>
      <c r="H70" s="205">
        <v>0.84513888888888899</v>
      </c>
      <c r="I70" s="549"/>
      <c r="J70" s="219" t="s">
        <v>1404</v>
      </c>
      <c r="K70" s="222">
        <v>0.27777777777777779</v>
      </c>
      <c r="L70" s="295">
        <v>0.54166666666666663</v>
      </c>
      <c r="M70" s="220">
        <v>0.68055555555555547</v>
      </c>
      <c r="N70" s="222">
        <v>0.84097222222222223</v>
      </c>
      <c r="O70" s="221">
        <v>0.82638888888888884</v>
      </c>
      <c r="Q70" s="549"/>
    </row>
    <row r="71" spans="2:17">
      <c r="B71" s="33" t="s">
        <v>1405</v>
      </c>
      <c r="C71" s="817">
        <v>54</v>
      </c>
      <c r="D71" s="817">
        <v>74</v>
      </c>
      <c r="E71" s="817">
        <v>159</v>
      </c>
      <c r="F71" s="817">
        <v>74</v>
      </c>
      <c r="G71" s="817">
        <v>74</v>
      </c>
      <c r="H71" s="817">
        <v>159</v>
      </c>
      <c r="I71" s="549"/>
      <c r="J71" s="33" t="s">
        <v>1405</v>
      </c>
      <c r="K71" s="817">
        <v>74</v>
      </c>
      <c r="L71" s="817">
        <v>74</v>
      </c>
      <c r="M71" s="817">
        <v>74</v>
      </c>
      <c r="N71" s="817">
        <v>159</v>
      </c>
      <c r="O71" s="817">
        <v>74</v>
      </c>
      <c r="P71" s="24"/>
      <c r="Q71" s="549"/>
    </row>
    <row r="72" spans="2:17">
      <c r="B72" s="26" t="s">
        <v>1406</v>
      </c>
      <c r="C72" s="817">
        <v>209</v>
      </c>
      <c r="D72" s="817">
        <v>251</v>
      </c>
      <c r="E72" s="817">
        <v>104</v>
      </c>
      <c r="F72" s="817">
        <v>251</v>
      </c>
      <c r="G72" s="817">
        <v>209</v>
      </c>
      <c r="H72" s="817">
        <v>156</v>
      </c>
      <c r="I72" s="24">
        <f>SUM(C72:H72)</f>
        <v>1180</v>
      </c>
      <c r="J72" s="26" t="s">
        <v>1406</v>
      </c>
      <c r="K72" s="817">
        <v>366</v>
      </c>
      <c r="L72" s="817">
        <v>366</v>
      </c>
      <c r="M72" s="817">
        <v>366</v>
      </c>
      <c r="N72" s="817">
        <v>366</v>
      </c>
      <c r="O72" s="817">
        <v>366</v>
      </c>
      <c r="P72" s="24">
        <f>SUM(K72:O72)</f>
        <v>1830</v>
      </c>
      <c r="Q72" s="549"/>
    </row>
    <row r="73" spans="2:17">
      <c r="B73" s="27" t="s">
        <v>1407</v>
      </c>
      <c r="C73" s="93">
        <v>170</v>
      </c>
      <c r="D73" s="231">
        <v>250</v>
      </c>
      <c r="E73" s="231">
        <v>250</v>
      </c>
      <c r="F73" s="93">
        <v>300</v>
      </c>
      <c r="G73" s="231">
        <v>250</v>
      </c>
      <c r="H73" s="817">
        <v>300</v>
      </c>
      <c r="I73" s="549"/>
      <c r="J73" s="27" t="s">
        <v>1407</v>
      </c>
      <c r="K73" s="231">
        <v>250</v>
      </c>
      <c r="L73" s="231">
        <v>250</v>
      </c>
      <c r="M73" s="231">
        <v>250</v>
      </c>
      <c r="N73" s="274">
        <v>300</v>
      </c>
      <c r="O73" s="231">
        <v>250</v>
      </c>
      <c r="P73" s="24"/>
      <c r="Q73" s="817"/>
    </row>
    <row r="74" spans="2:17">
      <c r="B74" s="26" t="s">
        <v>1408</v>
      </c>
      <c r="C74" s="817">
        <f t="shared" ref="C74:H74" si="0">C72*C73</f>
        <v>35530</v>
      </c>
      <c r="D74" s="817">
        <f t="shared" si="0"/>
        <v>62750</v>
      </c>
      <c r="E74" s="817">
        <f t="shared" si="0"/>
        <v>26000</v>
      </c>
      <c r="F74" s="817">
        <f t="shared" si="0"/>
        <v>75300</v>
      </c>
      <c r="G74" s="817">
        <f t="shared" si="0"/>
        <v>52250</v>
      </c>
      <c r="H74" s="817">
        <f t="shared" si="0"/>
        <v>46800</v>
      </c>
      <c r="I74" s="24">
        <f>SUM(C74:H74)</f>
        <v>298630</v>
      </c>
      <c r="J74" s="26" t="s">
        <v>1408</v>
      </c>
      <c r="K74" s="817">
        <f>K72*K73</f>
        <v>91500</v>
      </c>
      <c r="L74" s="817">
        <f>L72*L73</f>
        <v>91500</v>
      </c>
      <c r="M74" s="817">
        <f>M72*M73</f>
        <v>91500</v>
      </c>
      <c r="N74" s="817">
        <f>N72*N73</f>
        <v>109800</v>
      </c>
      <c r="O74" s="817">
        <f>O72*O73</f>
        <v>91500</v>
      </c>
      <c r="P74" s="24">
        <f>SUM(K74:O74)</f>
        <v>475800</v>
      </c>
      <c r="Q74" s="549"/>
    </row>
    <row r="75" spans="2:17">
      <c r="B75" s="27" t="s">
        <v>1409</v>
      </c>
      <c r="C75" s="9">
        <v>5</v>
      </c>
      <c r="D75" s="9">
        <v>35</v>
      </c>
      <c r="E75" s="9">
        <v>35</v>
      </c>
      <c r="F75" s="230">
        <v>40</v>
      </c>
      <c r="G75" s="230">
        <v>20</v>
      </c>
      <c r="H75" s="230">
        <v>20</v>
      </c>
      <c r="I75" s="549"/>
      <c r="J75" s="27" t="s">
        <v>1409</v>
      </c>
      <c r="K75" s="9">
        <v>20</v>
      </c>
      <c r="L75" s="9">
        <v>35</v>
      </c>
      <c r="M75" s="9">
        <v>40</v>
      </c>
      <c r="N75" s="9">
        <v>30</v>
      </c>
      <c r="O75" s="9">
        <v>20</v>
      </c>
      <c r="P75" s="9"/>
      <c r="Q75" s="549"/>
    </row>
    <row r="76" spans="2:17">
      <c r="B76" s="26" t="s">
        <v>1410</v>
      </c>
      <c r="C76" s="817">
        <f t="shared" ref="C76:H76" si="1">C72*C75</f>
        <v>1045</v>
      </c>
      <c r="D76" s="817">
        <f t="shared" si="1"/>
        <v>8785</v>
      </c>
      <c r="E76" s="817">
        <f t="shared" si="1"/>
        <v>3640</v>
      </c>
      <c r="F76" s="817">
        <f t="shared" si="1"/>
        <v>10040</v>
      </c>
      <c r="G76" s="817">
        <f t="shared" si="1"/>
        <v>4180</v>
      </c>
      <c r="H76" s="817">
        <f t="shared" si="1"/>
        <v>3120</v>
      </c>
      <c r="I76" s="24">
        <f>SUM(C76:H76)</f>
        <v>30810</v>
      </c>
      <c r="J76" s="26" t="s">
        <v>1410</v>
      </c>
      <c r="K76" s="817">
        <f>K72*K75</f>
        <v>7320</v>
      </c>
      <c r="L76" s="817">
        <f>L72*L75</f>
        <v>12810</v>
      </c>
      <c r="M76" s="817">
        <f>M72*M75</f>
        <v>14640</v>
      </c>
      <c r="N76" s="817">
        <f>N72*N75</f>
        <v>10980</v>
      </c>
      <c r="O76" s="817">
        <f>O72*O75</f>
        <v>7320</v>
      </c>
      <c r="P76" s="24">
        <f>SUM(K76:O76)</f>
        <v>53070</v>
      </c>
      <c r="Q76" s="549"/>
    </row>
    <row r="77" spans="2:17" ht="25.5">
      <c r="B77" s="31" t="s">
        <v>1411</v>
      </c>
      <c r="C77" s="817">
        <v>31.5</v>
      </c>
      <c r="D77" s="817">
        <v>31.5</v>
      </c>
      <c r="E77" s="817">
        <v>31.5</v>
      </c>
      <c r="F77" s="817">
        <v>31.5</v>
      </c>
      <c r="G77" s="817">
        <v>31.5</v>
      </c>
      <c r="H77" s="817">
        <v>31.5</v>
      </c>
      <c r="I77" s="549"/>
      <c r="J77" s="31" t="s">
        <v>1411</v>
      </c>
      <c r="K77" s="817">
        <v>31.5</v>
      </c>
      <c r="L77" s="817">
        <v>31.5</v>
      </c>
      <c r="M77" s="817">
        <v>31.5</v>
      </c>
      <c r="N77" s="817">
        <v>31.5</v>
      </c>
      <c r="O77" s="817">
        <v>31.5</v>
      </c>
      <c r="P77" s="24"/>
      <c r="Q77" s="549"/>
    </row>
    <row r="78" spans="2:17">
      <c r="B78" s="30" t="s">
        <v>1412</v>
      </c>
      <c r="C78" s="817">
        <f t="shared" ref="C78:H78" si="2">C76*C77</f>
        <v>32917.5</v>
      </c>
      <c r="D78" s="817">
        <f t="shared" si="2"/>
        <v>276727.5</v>
      </c>
      <c r="E78" s="817">
        <f t="shared" si="2"/>
        <v>114660</v>
      </c>
      <c r="F78" s="817">
        <f t="shared" si="2"/>
        <v>316260</v>
      </c>
      <c r="G78" s="817">
        <f t="shared" si="2"/>
        <v>131670</v>
      </c>
      <c r="H78" s="817">
        <f t="shared" si="2"/>
        <v>98280</v>
      </c>
      <c r="I78" s="24">
        <f>SUM(C78:H78)</f>
        <v>970515</v>
      </c>
      <c r="J78" s="30" t="s">
        <v>1412</v>
      </c>
      <c r="K78" s="817">
        <f>K76*K77</f>
        <v>230580</v>
      </c>
      <c r="L78" s="817">
        <f>L76*L77</f>
        <v>403515</v>
      </c>
      <c r="M78" s="817">
        <f>M76*M77</f>
        <v>461160</v>
      </c>
      <c r="N78" s="817">
        <f>N76*N77</f>
        <v>345870</v>
      </c>
      <c r="O78" s="817">
        <f>O76*O77</f>
        <v>230580</v>
      </c>
      <c r="P78" s="24">
        <f>SUM(K78:O78)</f>
        <v>1671705</v>
      </c>
      <c r="Q78" s="549"/>
    </row>
    <row r="79" spans="2:17">
      <c r="B79" s="27" t="s">
        <v>1413</v>
      </c>
      <c r="C79" s="817"/>
      <c r="D79" s="817"/>
      <c r="E79" s="817"/>
      <c r="F79" s="817"/>
      <c r="G79" s="817"/>
      <c r="H79" s="817"/>
      <c r="I79" s="549"/>
      <c r="J79" s="27" t="s">
        <v>1413</v>
      </c>
      <c r="K79" s="817"/>
      <c r="L79" s="817"/>
      <c r="M79" s="817"/>
      <c r="N79" s="817"/>
      <c r="O79" s="817"/>
      <c r="P79" s="24"/>
      <c r="Q79" s="549"/>
    </row>
    <row r="80" spans="2:17">
      <c r="B80" s="32" t="s">
        <v>1414</v>
      </c>
      <c r="C80" s="817">
        <v>4.4999999999999998E-2</v>
      </c>
      <c r="D80" s="817">
        <v>4.4999999999999998E-2</v>
      </c>
      <c r="E80" s="817">
        <v>4.4999999999999998E-2</v>
      </c>
      <c r="F80" s="817">
        <v>4.4999999999999998E-2</v>
      </c>
      <c r="G80" s="817">
        <v>4.4999999999999998E-2</v>
      </c>
      <c r="H80" s="817">
        <v>4.4999999999999998E-2</v>
      </c>
      <c r="I80" s="549"/>
      <c r="J80" s="32" t="s">
        <v>1414</v>
      </c>
      <c r="K80" s="817">
        <v>4.7E-2</v>
      </c>
      <c r="L80" s="817">
        <v>4.7E-2</v>
      </c>
      <c r="M80" s="817">
        <v>4.7E-2</v>
      </c>
      <c r="N80" s="817">
        <v>4.7E-2</v>
      </c>
      <c r="O80" s="817">
        <v>4.7E-2</v>
      </c>
      <c r="P80" s="24"/>
      <c r="Q80" s="549"/>
    </row>
    <row r="81" spans="1:16">
      <c r="A81" s="549"/>
      <c r="B81" s="32" t="s">
        <v>1415</v>
      </c>
      <c r="C81" s="817">
        <v>91</v>
      </c>
      <c r="D81" s="817">
        <v>91</v>
      </c>
      <c r="E81" s="817">
        <v>91</v>
      </c>
      <c r="F81" s="817">
        <v>91</v>
      </c>
      <c r="G81" s="817">
        <v>127</v>
      </c>
      <c r="H81" s="817">
        <v>91</v>
      </c>
      <c r="I81" s="549"/>
      <c r="J81" s="32" t="s">
        <v>1415</v>
      </c>
      <c r="K81" s="817">
        <v>91</v>
      </c>
      <c r="L81" s="817">
        <v>91</v>
      </c>
      <c r="M81" s="817">
        <v>91</v>
      </c>
      <c r="N81" s="817">
        <v>91</v>
      </c>
      <c r="O81" s="817">
        <v>91</v>
      </c>
      <c r="P81" s="24"/>
    </row>
    <row r="82" spans="1:16">
      <c r="A82" s="549"/>
      <c r="B82" s="27" t="s">
        <v>1416</v>
      </c>
      <c r="C82" s="549"/>
      <c r="D82" s="549"/>
      <c r="E82" s="549"/>
      <c r="F82" s="549"/>
      <c r="G82" s="549"/>
      <c r="H82" s="817"/>
      <c r="I82" s="549"/>
      <c r="J82" s="27" t="s">
        <v>1416</v>
      </c>
      <c r="K82" s="549"/>
      <c r="L82" s="549"/>
      <c r="M82" s="549"/>
      <c r="N82" s="549"/>
      <c r="O82" s="549"/>
      <c r="P82" s="24"/>
    </row>
    <row r="83" spans="1:16">
      <c r="A83" s="549"/>
      <c r="B83" s="549" t="s">
        <v>1417</v>
      </c>
      <c r="C83" s="817">
        <f t="shared" ref="C83:H83" si="3">C81*C72*C71</f>
        <v>1027026</v>
      </c>
      <c r="D83" s="817">
        <f t="shared" si="3"/>
        <v>1690234</v>
      </c>
      <c r="E83" s="817">
        <f t="shared" si="3"/>
        <v>1504776</v>
      </c>
      <c r="F83" s="817">
        <f t="shared" si="3"/>
        <v>1690234</v>
      </c>
      <c r="G83" s="817">
        <f t="shared" si="3"/>
        <v>1964182</v>
      </c>
      <c r="H83" s="817">
        <f t="shared" si="3"/>
        <v>2257164</v>
      </c>
      <c r="I83" s="24">
        <f>SUM(C83:H83)</f>
        <v>10133616</v>
      </c>
      <c r="J83" s="549" t="s">
        <v>1417</v>
      </c>
      <c r="K83" s="817">
        <f>K81*K72*K71</f>
        <v>2464644</v>
      </c>
      <c r="L83" s="817">
        <f>L81*L72*L71</f>
        <v>2464644</v>
      </c>
      <c r="M83" s="817">
        <f>M81*M72*M71</f>
        <v>2464644</v>
      </c>
      <c r="N83" s="817">
        <f>N81*N72*N71</f>
        <v>5295654</v>
      </c>
      <c r="O83" s="817">
        <f>O81*O72*O71</f>
        <v>2464644</v>
      </c>
      <c r="P83" s="24">
        <f>SUM(K83:O83)</f>
        <v>15154230</v>
      </c>
    </row>
    <row r="84" spans="1:16">
      <c r="A84" s="549"/>
      <c r="B84" s="26" t="s">
        <v>1418</v>
      </c>
      <c r="C84" s="38">
        <f t="shared" ref="C84:H84" si="4">C78*C80</f>
        <v>1481.2874999999999</v>
      </c>
      <c r="D84" s="38">
        <f t="shared" si="4"/>
        <v>12452.737499999999</v>
      </c>
      <c r="E84" s="38">
        <f t="shared" si="4"/>
        <v>5159.7</v>
      </c>
      <c r="F84" s="38">
        <f t="shared" si="4"/>
        <v>14231.699999999999</v>
      </c>
      <c r="G84" s="38">
        <f t="shared" si="4"/>
        <v>5925.15</v>
      </c>
      <c r="H84" s="38">
        <f t="shared" si="4"/>
        <v>4422.5999999999995</v>
      </c>
      <c r="I84" s="40">
        <f>SUM(C84:H84)</f>
        <v>43673.174999999996</v>
      </c>
      <c r="J84" s="26" t="s">
        <v>1418</v>
      </c>
      <c r="K84" s="38">
        <f>K78*K80</f>
        <v>10837.26</v>
      </c>
      <c r="L84" s="38">
        <f>L78*L80</f>
        <v>18965.205000000002</v>
      </c>
      <c r="M84" s="38">
        <f>M78*M80</f>
        <v>21674.52</v>
      </c>
      <c r="N84" s="38">
        <f>N78*N80</f>
        <v>16255.89</v>
      </c>
      <c r="O84" s="38">
        <f>O78*O80</f>
        <v>10837.26</v>
      </c>
      <c r="P84" s="40">
        <f>SUM(K84:O84)</f>
        <v>78570.134999999995</v>
      </c>
    </row>
    <row r="85" spans="1:16">
      <c r="A85" s="549"/>
      <c r="B85" s="26" t="s">
        <v>1419</v>
      </c>
      <c r="C85" s="38">
        <f t="shared" ref="C85:I85" si="5">C84-C74</f>
        <v>-34048.712500000001</v>
      </c>
      <c r="D85" s="38">
        <f t="shared" si="5"/>
        <v>-50297.262499999997</v>
      </c>
      <c r="E85" s="38">
        <f t="shared" si="5"/>
        <v>-20840.3</v>
      </c>
      <c r="F85" s="38">
        <f t="shared" si="5"/>
        <v>-61068.3</v>
      </c>
      <c r="G85" s="38">
        <f t="shared" si="5"/>
        <v>-46324.85</v>
      </c>
      <c r="H85" s="38">
        <f t="shared" si="5"/>
        <v>-42377.4</v>
      </c>
      <c r="I85" s="40">
        <f t="shared" si="5"/>
        <v>-254956.82500000001</v>
      </c>
      <c r="J85" s="26" t="s">
        <v>1419</v>
      </c>
      <c r="K85" s="38">
        <f t="shared" ref="K85:P85" si="6">K84-K74</f>
        <v>-80662.740000000005</v>
      </c>
      <c r="L85" s="38">
        <f t="shared" si="6"/>
        <v>-72534.794999999998</v>
      </c>
      <c r="M85" s="38">
        <f t="shared" si="6"/>
        <v>-69825.48</v>
      </c>
      <c r="N85" s="38">
        <f t="shared" si="6"/>
        <v>-93544.11</v>
      </c>
      <c r="O85" s="38">
        <f t="shared" si="6"/>
        <v>-80662.740000000005</v>
      </c>
      <c r="P85" s="40">
        <f t="shared" si="6"/>
        <v>-397229.86499999999</v>
      </c>
    </row>
    <row r="86" spans="1:16">
      <c r="A86" s="549"/>
      <c r="B86" s="549" t="s">
        <v>1420</v>
      </c>
      <c r="C86" s="45">
        <f t="shared" ref="C86:H86" si="7">C78/C83</f>
        <v>3.2051282051282048E-2</v>
      </c>
      <c r="D86" s="45">
        <f t="shared" si="7"/>
        <v>0.16372141372141372</v>
      </c>
      <c r="E86" s="45">
        <f t="shared" si="7"/>
        <v>7.6197387518142229E-2</v>
      </c>
      <c r="F86" s="45">
        <f t="shared" si="7"/>
        <v>0.18711018711018712</v>
      </c>
      <c r="G86" s="45">
        <f t="shared" si="7"/>
        <v>6.7035539476484357E-2</v>
      </c>
      <c r="H86" s="45">
        <f t="shared" si="7"/>
        <v>4.3541364296081277E-2</v>
      </c>
      <c r="I86" s="45">
        <f>I78/I83</f>
        <v>9.5771835048811801E-2</v>
      </c>
      <c r="J86" s="549" t="s">
        <v>1420</v>
      </c>
      <c r="K86" s="45">
        <f t="shared" ref="K86:P86" si="8">K78/K83</f>
        <v>9.355509355509356E-2</v>
      </c>
      <c r="L86" s="45">
        <f t="shared" si="8"/>
        <v>0.16372141372141372</v>
      </c>
      <c r="M86" s="45">
        <f t="shared" si="8"/>
        <v>0.18711018711018712</v>
      </c>
      <c r="N86" s="45">
        <f t="shared" si="8"/>
        <v>6.5312046444121918E-2</v>
      </c>
      <c r="O86" s="45">
        <f t="shared" si="8"/>
        <v>9.355509355509356E-2</v>
      </c>
      <c r="P86" s="45">
        <f t="shared" si="8"/>
        <v>0.11031276415891801</v>
      </c>
    </row>
    <row r="87" spans="1:16">
      <c r="A87" s="549"/>
      <c r="B87" s="549"/>
      <c r="C87" s="1031">
        <v>36</v>
      </c>
      <c r="D87" s="1031"/>
      <c r="E87" s="902">
        <v>24</v>
      </c>
      <c r="F87" s="1031">
        <v>24</v>
      </c>
      <c r="G87" s="1031"/>
      <c r="H87" s="236">
        <v>7</v>
      </c>
      <c r="I87" s="549"/>
      <c r="J87" s="549"/>
      <c r="K87" s="817"/>
      <c r="L87" s="817"/>
      <c r="M87" s="817"/>
      <c r="N87" s="817"/>
      <c r="O87" s="817"/>
      <c r="P87" s="24"/>
    </row>
    <row r="88" spans="1:16">
      <c r="A88" s="549"/>
      <c r="B88" s="10" t="s">
        <v>25</v>
      </c>
      <c r="C88" s="1028" t="s">
        <v>1330</v>
      </c>
      <c r="D88" s="1029"/>
      <c r="E88" s="119" t="s">
        <v>1331</v>
      </c>
      <c r="F88" s="1030" t="s">
        <v>1332</v>
      </c>
      <c r="G88" s="1029"/>
      <c r="H88" s="65" t="s">
        <v>1333</v>
      </c>
      <c r="I88" s="549"/>
      <c r="J88" s="10" t="s">
        <v>25</v>
      </c>
      <c r="K88" s="817"/>
      <c r="L88" s="817"/>
      <c r="M88" s="817"/>
      <c r="N88" s="817"/>
      <c r="O88" s="817"/>
      <c r="P88" s="24"/>
    </row>
    <row r="89" spans="1:16">
      <c r="A89" s="549"/>
      <c r="B89" s="10" t="s">
        <v>34</v>
      </c>
      <c r="C89" s="89" t="s">
        <v>1335</v>
      </c>
      <c r="D89" s="89" t="s">
        <v>1236</v>
      </c>
      <c r="E89" s="89" t="s">
        <v>1135</v>
      </c>
      <c r="F89" s="89" t="s">
        <v>1237</v>
      </c>
      <c r="G89" s="89" t="s">
        <v>1135</v>
      </c>
      <c r="H89" s="41" t="s">
        <v>1238</v>
      </c>
      <c r="I89" s="549"/>
      <c r="J89" s="10" t="s">
        <v>34</v>
      </c>
      <c r="K89" s="549"/>
      <c r="L89" s="549"/>
      <c r="M89" s="549"/>
      <c r="N89" s="549"/>
      <c r="O89" s="549"/>
    </row>
    <row r="90" spans="1:16" ht="30">
      <c r="A90" s="549"/>
      <c r="B90" s="29" t="s">
        <v>1402</v>
      </c>
      <c r="C90" s="549"/>
      <c r="D90" s="549"/>
      <c r="E90" s="549"/>
      <c r="F90" s="549"/>
      <c r="G90" s="549"/>
      <c r="H90" s="18"/>
      <c r="I90" s="549"/>
      <c r="J90" s="29" t="s">
        <v>1402</v>
      </c>
      <c r="K90" s="549"/>
      <c r="L90" s="549"/>
      <c r="M90" s="549"/>
      <c r="N90" s="549"/>
      <c r="O90" s="549"/>
    </row>
    <row r="91" spans="1:16" ht="30">
      <c r="A91" s="549"/>
      <c r="B91" s="115" t="s">
        <v>197</v>
      </c>
      <c r="C91" s="121" t="s">
        <v>1336</v>
      </c>
      <c r="D91" s="121" t="s">
        <v>1337</v>
      </c>
      <c r="E91" s="121" t="s">
        <v>1337</v>
      </c>
      <c r="F91" s="121" t="s">
        <v>1336</v>
      </c>
      <c r="G91" s="121" t="s">
        <v>1337</v>
      </c>
      <c r="H91" s="87" t="s">
        <v>1337</v>
      </c>
      <c r="I91" s="549"/>
      <c r="J91" s="115" t="s">
        <v>197</v>
      </c>
      <c r="K91" s="87" t="s">
        <v>1336</v>
      </c>
      <c r="L91" s="87" t="s">
        <v>1337</v>
      </c>
      <c r="M91" s="87" t="s">
        <v>1337</v>
      </c>
      <c r="N91" s="87" t="s">
        <v>1337</v>
      </c>
      <c r="O91" s="87" t="s">
        <v>1338</v>
      </c>
    </row>
    <row r="92" spans="1:16">
      <c r="A92" s="549"/>
      <c r="B92" s="223" t="s">
        <v>1403</v>
      </c>
      <c r="C92" s="220">
        <v>0.18541666666666667</v>
      </c>
      <c r="D92" s="220">
        <v>0.24444444444444446</v>
      </c>
      <c r="E92" s="220">
        <v>0.375</v>
      </c>
      <c r="F92" s="220">
        <v>0.63194444444444442</v>
      </c>
      <c r="G92" s="81">
        <v>0.69097222222222221</v>
      </c>
      <c r="H92" s="232">
        <v>0.79861111111111116</v>
      </c>
      <c r="I92" s="549"/>
      <c r="J92" s="223" t="s">
        <v>1403</v>
      </c>
      <c r="K92" s="224">
        <v>0.20833333333333334</v>
      </c>
      <c r="L92" s="224">
        <v>0.30555555555555552</v>
      </c>
      <c r="M92" s="297">
        <v>0.54861111111111105</v>
      </c>
      <c r="N92" s="225">
        <v>0.69097222222222221</v>
      </c>
      <c r="O92" s="224">
        <v>0.83333333333333337</v>
      </c>
    </row>
    <row r="93" spans="1:16">
      <c r="A93" s="549"/>
      <c r="B93" s="223" t="s">
        <v>1404</v>
      </c>
      <c r="C93" s="233">
        <v>0.30208333333333331</v>
      </c>
      <c r="D93" s="234">
        <v>0.30208333333333331</v>
      </c>
      <c r="E93" s="234">
        <v>0.43194444444444446</v>
      </c>
      <c r="F93" s="234">
        <v>0.74791666666666667</v>
      </c>
      <c r="G93" s="47">
        <v>0.74791666666666667</v>
      </c>
      <c r="H93" s="235">
        <v>0.85763888888888884</v>
      </c>
      <c r="I93" s="549"/>
      <c r="J93" s="223" t="s">
        <v>1404</v>
      </c>
      <c r="K93" s="226">
        <v>0.31944444444444448</v>
      </c>
      <c r="L93" s="227">
        <v>0.3611111111111111</v>
      </c>
      <c r="M93" s="297">
        <v>0.60416666666666663</v>
      </c>
      <c r="N93" s="225">
        <v>0.74652777777777779</v>
      </c>
      <c r="O93" s="226">
        <v>0.86458333333333337</v>
      </c>
    </row>
    <row r="94" spans="1:16">
      <c r="A94" s="549"/>
      <c r="B94" s="33" t="s">
        <v>1405</v>
      </c>
      <c r="C94" s="817">
        <v>159</v>
      </c>
      <c r="D94" s="817">
        <v>74</v>
      </c>
      <c r="E94" s="817">
        <v>74</v>
      </c>
      <c r="F94" s="817">
        <v>159</v>
      </c>
      <c r="G94" s="817">
        <v>54</v>
      </c>
      <c r="H94" s="817">
        <v>74</v>
      </c>
      <c r="I94" s="549"/>
      <c r="J94" s="33" t="s">
        <v>1405</v>
      </c>
      <c r="K94" s="817">
        <v>159</v>
      </c>
      <c r="L94" s="817">
        <v>74</v>
      </c>
      <c r="M94" s="817">
        <v>74</v>
      </c>
      <c r="N94" s="817">
        <v>74</v>
      </c>
      <c r="O94" s="817">
        <v>54</v>
      </c>
      <c r="P94" s="24"/>
    </row>
    <row r="95" spans="1:16">
      <c r="A95" s="549">
        <v>3.43</v>
      </c>
      <c r="B95" s="26" t="s">
        <v>1406</v>
      </c>
      <c r="C95" s="817">
        <v>156</v>
      </c>
      <c r="D95" s="817">
        <v>209</v>
      </c>
      <c r="E95" s="817">
        <v>251</v>
      </c>
      <c r="F95" s="817">
        <v>104</v>
      </c>
      <c r="G95" s="817">
        <v>251</v>
      </c>
      <c r="H95" s="817">
        <v>209</v>
      </c>
      <c r="I95" s="24">
        <f>SUM(C95:H95)</f>
        <v>1180</v>
      </c>
      <c r="J95" s="26" t="s">
        <v>1406</v>
      </c>
      <c r="K95" s="817">
        <v>366</v>
      </c>
      <c r="L95" s="817">
        <v>366</v>
      </c>
      <c r="M95" s="817">
        <v>366</v>
      </c>
      <c r="N95" s="817">
        <v>366</v>
      </c>
      <c r="O95" s="817">
        <v>366</v>
      </c>
      <c r="P95" s="24">
        <f>SUM(K95:O95)</f>
        <v>1830</v>
      </c>
    </row>
    <row r="96" spans="1:16">
      <c r="A96" s="549"/>
      <c r="B96" s="27" t="s">
        <v>1407</v>
      </c>
      <c r="C96" s="817">
        <v>300</v>
      </c>
      <c r="D96" s="231">
        <v>250</v>
      </c>
      <c r="E96" s="231">
        <v>250</v>
      </c>
      <c r="F96" s="817">
        <v>300</v>
      </c>
      <c r="G96" s="231">
        <v>250</v>
      </c>
      <c r="H96" s="231">
        <v>250</v>
      </c>
      <c r="I96" s="549"/>
      <c r="J96" s="27" t="s">
        <v>1407</v>
      </c>
      <c r="K96" s="817">
        <v>300</v>
      </c>
      <c r="L96" s="231">
        <v>250</v>
      </c>
      <c r="M96" s="231">
        <v>250</v>
      </c>
      <c r="N96" s="231">
        <v>250</v>
      </c>
      <c r="O96" s="274">
        <v>170</v>
      </c>
      <c r="P96" s="24"/>
    </row>
    <row r="97" spans="1:16">
      <c r="A97" s="549">
        <f>D95*D94</f>
        <v>15466</v>
      </c>
      <c r="B97" s="26" t="s">
        <v>1408</v>
      </c>
      <c r="C97" s="817">
        <f t="shared" ref="C97:H97" si="9">C95*C96</f>
        <v>46800</v>
      </c>
      <c r="D97" s="817">
        <f t="shared" si="9"/>
        <v>52250</v>
      </c>
      <c r="E97" s="817">
        <f t="shared" si="9"/>
        <v>62750</v>
      </c>
      <c r="F97" s="817">
        <f t="shared" si="9"/>
        <v>31200</v>
      </c>
      <c r="G97" s="817">
        <f t="shared" si="9"/>
        <v>62750</v>
      </c>
      <c r="H97" s="817">
        <f t="shared" si="9"/>
        <v>52250</v>
      </c>
      <c r="I97" s="24">
        <f>SUM(C97:H97)</f>
        <v>308000</v>
      </c>
      <c r="J97" s="26" t="s">
        <v>1408</v>
      </c>
      <c r="K97" s="817">
        <f>K95*K96</f>
        <v>109800</v>
      </c>
      <c r="L97" s="817">
        <f>L95*L96</f>
        <v>91500</v>
      </c>
      <c r="M97" s="817">
        <f>M95*M96</f>
        <v>91500</v>
      </c>
      <c r="N97" s="817">
        <f>N95*N96</f>
        <v>91500</v>
      </c>
      <c r="O97" s="817">
        <f>O95*O96</f>
        <v>62220</v>
      </c>
      <c r="P97" s="24">
        <f>SUM(K97:O97)</f>
        <v>446520</v>
      </c>
    </row>
    <row r="98" spans="1:16">
      <c r="A98" s="549">
        <f>A97*A95</f>
        <v>53048.380000000005</v>
      </c>
      <c r="B98" s="27" t="s">
        <v>1409</v>
      </c>
      <c r="C98" s="9">
        <v>40</v>
      </c>
      <c r="D98" s="9">
        <v>35</v>
      </c>
      <c r="E98" s="9">
        <v>30</v>
      </c>
      <c r="F98" s="9">
        <v>25</v>
      </c>
      <c r="G98" s="9">
        <v>25</v>
      </c>
      <c r="H98" s="230">
        <v>10</v>
      </c>
      <c r="I98" s="549"/>
      <c r="J98" s="27" t="s">
        <v>1409</v>
      </c>
      <c r="K98" s="9">
        <v>40</v>
      </c>
      <c r="L98" s="9">
        <v>35</v>
      </c>
      <c r="M98" s="9">
        <v>30</v>
      </c>
      <c r="N98" s="9">
        <v>35</v>
      </c>
      <c r="O98" s="9">
        <v>10</v>
      </c>
      <c r="P98" s="9"/>
    </row>
    <row r="99" spans="1:16">
      <c r="A99" s="549"/>
      <c r="B99" s="26" t="s">
        <v>1410</v>
      </c>
      <c r="C99" s="817">
        <f t="shared" ref="C99:H99" si="10">C95*C98</f>
        <v>6240</v>
      </c>
      <c r="D99" s="817">
        <f t="shared" si="10"/>
        <v>7315</v>
      </c>
      <c r="E99" s="817">
        <f t="shared" si="10"/>
        <v>7530</v>
      </c>
      <c r="F99" s="817">
        <f t="shared" si="10"/>
        <v>2600</v>
      </c>
      <c r="G99" s="817">
        <f t="shared" si="10"/>
        <v>6275</v>
      </c>
      <c r="H99" s="817">
        <f t="shared" si="10"/>
        <v>2090</v>
      </c>
      <c r="I99" s="24">
        <f>SUM(C99:H99)</f>
        <v>32050</v>
      </c>
      <c r="J99" s="26" t="s">
        <v>1410</v>
      </c>
      <c r="K99" s="817">
        <f>K95*K98</f>
        <v>14640</v>
      </c>
      <c r="L99" s="817">
        <f>L95*L98</f>
        <v>12810</v>
      </c>
      <c r="M99" s="817">
        <f>M95*M98</f>
        <v>10980</v>
      </c>
      <c r="N99" s="817">
        <f>N95*N98</f>
        <v>12810</v>
      </c>
      <c r="O99" s="817">
        <f>O95*O98</f>
        <v>3660</v>
      </c>
      <c r="P99" s="24">
        <f>SUM(K99:O99)</f>
        <v>54900</v>
      </c>
    </row>
    <row r="100" spans="1:16" ht="25.5">
      <c r="A100" s="549"/>
      <c r="B100" s="31" t="s">
        <v>1411</v>
      </c>
      <c r="C100" s="817">
        <v>31.5</v>
      </c>
      <c r="D100" s="817">
        <v>31.5</v>
      </c>
      <c r="E100" s="817">
        <v>31.5</v>
      </c>
      <c r="F100" s="817">
        <v>31.5</v>
      </c>
      <c r="G100" s="817">
        <v>31.5</v>
      </c>
      <c r="H100" s="817">
        <v>31.5</v>
      </c>
      <c r="I100" s="549"/>
      <c r="J100" s="31" t="s">
        <v>1411</v>
      </c>
      <c r="K100" s="817">
        <v>31.5</v>
      </c>
      <c r="L100" s="817">
        <v>31.5</v>
      </c>
      <c r="M100" s="817">
        <v>31.5</v>
      </c>
      <c r="N100" s="817">
        <v>31.5</v>
      </c>
      <c r="O100" s="817">
        <v>31.5</v>
      </c>
      <c r="P100" s="24"/>
    </row>
    <row r="101" spans="1:16">
      <c r="A101" s="549"/>
      <c r="B101" s="30" t="s">
        <v>1412</v>
      </c>
      <c r="C101" s="817">
        <f t="shared" ref="C101:H101" si="11">C99*C100</f>
        <v>196560</v>
      </c>
      <c r="D101" s="817">
        <f t="shared" si="11"/>
        <v>230422.5</v>
      </c>
      <c r="E101" s="817">
        <f t="shared" si="11"/>
        <v>237195</v>
      </c>
      <c r="F101" s="817">
        <f t="shared" si="11"/>
        <v>81900</v>
      </c>
      <c r="G101" s="38">
        <f t="shared" si="11"/>
        <v>197662.5</v>
      </c>
      <c r="H101" s="817">
        <f t="shared" si="11"/>
        <v>65835</v>
      </c>
      <c r="I101" s="24">
        <f>SUM(C101:H101)</f>
        <v>1009575</v>
      </c>
      <c r="J101" s="30" t="s">
        <v>1412</v>
      </c>
      <c r="K101" s="817">
        <f>K99*K100</f>
        <v>461160</v>
      </c>
      <c r="L101" s="817">
        <f>L99*L100</f>
        <v>403515</v>
      </c>
      <c r="M101" s="817">
        <f>M99*M100</f>
        <v>345870</v>
      </c>
      <c r="N101" s="817">
        <f>N99*N100</f>
        <v>403515</v>
      </c>
      <c r="O101" s="817">
        <f>O99*O100</f>
        <v>115290</v>
      </c>
      <c r="P101" s="24">
        <f>SUM(K101:O101)</f>
        <v>1729350</v>
      </c>
    </row>
    <row r="102" spans="1:16">
      <c r="A102" s="549"/>
      <c r="B102" s="27" t="s">
        <v>1413</v>
      </c>
      <c r="C102" s="817"/>
      <c r="D102" s="817"/>
      <c r="E102" s="817"/>
      <c r="F102" s="817"/>
      <c r="G102" s="817"/>
      <c r="H102" s="24"/>
      <c r="I102" s="549"/>
      <c r="J102" s="27" t="s">
        <v>1413</v>
      </c>
      <c r="K102" s="817"/>
      <c r="L102" s="817"/>
      <c r="M102" s="817"/>
      <c r="N102" s="817"/>
      <c r="O102" s="817"/>
      <c r="P102" s="24"/>
    </row>
    <row r="103" spans="1:16">
      <c r="A103" s="549"/>
      <c r="B103" s="32" t="s">
        <v>1414</v>
      </c>
      <c r="C103" s="817">
        <v>4.4999999999999998E-2</v>
      </c>
      <c r="D103" s="817">
        <v>4.4999999999999998E-2</v>
      </c>
      <c r="E103" s="817">
        <v>4.4999999999999998E-2</v>
      </c>
      <c r="F103" s="817">
        <v>4.4999999999999998E-2</v>
      </c>
      <c r="G103" s="817">
        <v>4.4999999999999998E-2</v>
      </c>
      <c r="H103" s="817">
        <v>4.4999999999999998E-2</v>
      </c>
      <c r="I103" s="549"/>
      <c r="J103" s="32" t="s">
        <v>1414</v>
      </c>
      <c r="K103" s="817">
        <v>4.7E-2</v>
      </c>
      <c r="L103" s="817">
        <v>4.7E-2</v>
      </c>
      <c r="M103" s="817">
        <v>4.7E-2</v>
      </c>
      <c r="N103" s="817">
        <v>4.7E-2</v>
      </c>
      <c r="O103" s="817">
        <v>4.7E-2</v>
      </c>
      <c r="P103" s="24"/>
    </row>
    <row r="104" spans="1:16">
      <c r="A104" s="549"/>
      <c r="B104" s="32" t="s">
        <v>1415</v>
      </c>
      <c r="C104" s="817">
        <v>91</v>
      </c>
      <c r="D104" s="817">
        <v>91</v>
      </c>
      <c r="E104" s="817">
        <v>91</v>
      </c>
      <c r="F104" s="817">
        <v>91</v>
      </c>
      <c r="G104" s="817">
        <v>91</v>
      </c>
      <c r="H104" s="817">
        <v>127</v>
      </c>
      <c r="I104" s="549"/>
      <c r="J104" s="32" t="s">
        <v>1415</v>
      </c>
      <c r="K104" s="817">
        <v>91</v>
      </c>
      <c r="L104" s="817">
        <v>91</v>
      </c>
      <c r="M104" s="817">
        <v>91</v>
      </c>
      <c r="N104" s="817">
        <v>91</v>
      </c>
      <c r="O104" s="817">
        <v>91</v>
      </c>
      <c r="P104" s="24"/>
    </row>
    <row r="105" spans="1:16">
      <c r="A105" s="549"/>
      <c r="B105" s="27" t="s">
        <v>1416</v>
      </c>
      <c r="C105" s="549"/>
      <c r="D105" s="549"/>
      <c r="E105" s="549"/>
      <c r="F105" s="549"/>
      <c r="G105" s="549"/>
      <c r="H105" s="24"/>
      <c r="I105" s="549"/>
      <c r="J105" s="27" t="s">
        <v>1416</v>
      </c>
      <c r="K105" s="549"/>
      <c r="L105" s="549"/>
      <c r="M105" s="549"/>
      <c r="N105" s="549"/>
      <c r="O105" s="549"/>
      <c r="P105" s="24"/>
    </row>
    <row r="106" spans="1:16">
      <c r="A106" s="549"/>
      <c r="B106" s="549" t="s">
        <v>1417</v>
      </c>
      <c r="C106" s="817">
        <f>C104*C95*C94</f>
        <v>2257164</v>
      </c>
      <c r="D106" s="817">
        <f>D104*D95*D94</f>
        <v>1407406</v>
      </c>
      <c r="E106" s="817">
        <f>E104*E95*E94</f>
        <v>1690234</v>
      </c>
      <c r="F106" s="817">
        <f>F104*F95*H94</f>
        <v>700336</v>
      </c>
      <c r="G106" s="817">
        <f>G104*G95*G94</f>
        <v>1233414</v>
      </c>
      <c r="H106" s="817">
        <f>H104*H95*H94</f>
        <v>1964182</v>
      </c>
      <c r="I106" s="24">
        <f>SUM(C106:H106)</f>
        <v>9252736</v>
      </c>
      <c r="J106" s="549" t="s">
        <v>1417</v>
      </c>
      <c r="K106" s="817">
        <f>K104*K95*K94</f>
        <v>5295654</v>
      </c>
      <c r="L106" s="817">
        <f>L104*L95*L94</f>
        <v>2464644</v>
      </c>
      <c r="M106" s="817">
        <f>M104*M95*M94</f>
        <v>2464644</v>
      </c>
      <c r="N106" s="817">
        <f>N104*N95*N94</f>
        <v>2464644</v>
      </c>
      <c r="O106" s="817">
        <f>O104*O95*O94</f>
        <v>1798524</v>
      </c>
      <c r="P106" s="24">
        <f>SUM(K106:O106)</f>
        <v>14488110</v>
      </c>
    </row>
    <row r="107" spans="1:16">
      <c r="A107" s="549"/>
      <c r="B107" s="26" t="s">
        <v>1418</v>
      </c>
      <c r="C107" s="38">
        <f t="shared" ref="C107:H107" si="12">C101*C103</f>
        <v>8845.1999999999989</v>
      </c>
      <c r="D107" s="38">
        <f t="shared" si="12"/>
        <v>10369.012499999999</v>
      </c>
      <c r="E107" s="38">
        <f t="shared" si="12"/>
        <v>10673.775</v>
      </c>
      <c r="F107" s="38">
        <f t="shared" si="12"/>
        <v>3685.5</v>
      </c>
      <c r="G107" s="38">
        <f t="shared" si="12"/>
        <v>8894.8125</v>
      </c>
      <c r="H107" s="38">
        <f t="shared" si="12"/>
        <v>2962.5749999999998</v>
      </c>
      <c r="I107" s="40">
        <f>SUM(C107:H107)</f>
        <v>45430.874999999993</v>
      </c>
      <c r="J107" s="26" t="s">
        <v>1418</v>
      </c>
      <c r="K107" s="38">
        <f>K101*K103</f>
        <v>21674.52</v>
      </c>
      <c r="L107" s="38">
        <f>L101*L103</f>
        <v>18965.205000000002</v>
      </c>
      <c r="M107" s="38">
        <f>M101*M103</f>
        <v>16255.89</v>
      </c>
      <c r="N107" s="38">
        <f>N101*N103</f>
        <v>18965.205000000002</v>
      </c>
      <c r="O107" s="38">
        <f>O101*O103</f>
        <v>5418.63</v>
      </c>
      <c r="P107" s="40">
        <f>SUM(K107:O107)</f>
        <v>81279.450000000012</v>
      </c>
    </row>
    <row r="108" spans="1:16">
      <c r="A108" s="549"/>
      <c r="B108" s="26" t="s">
        <v>1419</v>
      </c>
      <c r="C108" s="38">
        <f t="shared" ref="C108:I108" si="13">C107-C97</f>
        <v>-37954.800000000003</v>
      </c>
      <c r="D108" s="38">
        <f t="shared" si="13"/>
        <v>-41880.987500000003</v>
      </c>
      <c r="E108" s="38">
        <f t="shared" si="13"/>
        <v>-52076.224999999999</v>
      </c>
      <c r="F108" s="38">
        <f t="shared" si="13"/>
        <v>-27514.5</v>
      </c>
      <c r="G108" s="38">
        <f t="shared" si="13"/>
        <v>-53855.1875</v>
      </c>
      <c r="H108" s="38">
        <f t="shared" si="13"/>
        <v>-49287.425000000003</v>
      </c>
      <c r="I108" s="40">
        <f t="shared" si="13"/>
        <v>-262569.125</v>
      </c>
      <c r="J108" s="26" t="s">
        <v>1419</v>
      </c>
      <c r="K108" s="38">
        <f t="shared" ref="K108:P108" si="14">K107-K97</f>
        <v>-88125.48</v>
      </c>
      <c r="L108" s="38">
        <f t="shared" si="14"/>
        <v>-72534.794999999998</v>
      </c>
      <c r="M108" s="38">
        <f t="shared" si="14"/>
        <v>-75244.11</v>
      </c>
      <c r="N108" s="38">
        <f t="shared" si="14"/>
        <v>-72534.794999999998</v>
      </c>
      <c r="O108" s="38">
        <f t="shared" si="14"/>
        <v>-56801.37</v>
      </c>
      <c r="P108" s="40">
        <f t="shared" si="14"/>
        <v>-365240.55</v>
      </c>
    </row>
    <row r="109" spans="1:16">
      <c r="A109" s="549"/>
      <c r="B109" s="549" t="s">
        <v>1420</v>
      </c>
      <c r="C109" s="45">
        <f t="shared" ref="C109:I109" si="15">C101/C106</f>
        <v>8.7082728592162553E-2</v>
      </c>
      <c r="D109" s="45">
        <f t="shared" si="15"/>
        <v>0.16372141372141372</v>
      </c>
      <c r="E109" s="45">
        <f t="shared" si="15"/>
        <v>0.14033264033264034</v>
      </c>
      <c r="F109" s="45">
        <f t="shared" si="15"/>
        <v>0.11694386694386695</v>
      </c>
      <c r="G109" s="45">
        <f t="shared" si="15"/>
        <v>0.16025641025641027</v>
      </c>
      <c r="H109" s="45">
        <f t="shared" si="15"/>
        <v>3.3517769738242179E-2</v>
      </c>
      <c r="I109" s="45">
        <f t="shared" si="15"/>
        <v>0.10911096998768796</v>
      </c>
      <c r="J109" s="549" t="s">
        <v>1420</v>
      </c>
      <c r="K109" s="45">
        <f t="shared" ref="K109:P109" si="16">K101/K106</f>
        <v>8.7082728592162553E-2</v>
      </c>
      <c r="L109" s="45">
        <f t="shared" si="16"/>
        <v>0.16372141372141372</v>
      </c>
      <c r="M109" s="45">
        <f t="shared" si="16"/>
        <v>0.14033264033264034</v>
      </c>
      <c r="N109" s="45">
        <f t="shared" si="16"/>
        <v>0.16372141372141372</v>
      </c>
      <c r="O109" s="45">
        <f t="shared" si="16"/>
        <v>6.4102564102564097E-2</v>
      </c>
      <c r="P109" s="45">
        <f t="shared" si="16"/>
        <v>0.11936339522546419</v>
      </c>
    </row>
    <row r="110" spans="1:16">
      <c r="A110" s="549"/>
      <c r="B110" s="18" t="s">
        <v>1421</v>
      </c>
      <c r="C110" s="24">
        <v>12</v>
      </c>
      <c r="D110" s="549"/>
      <c r="E110" s="549"/>
      <c r="F110" s="549"/>
      <c r="G110" s="549"/>
      <c r="H110" s="18"/>
      <c r="I110" s="549"/>
      <c r="J110" s="18" t="s">
        <v>1421</v>
      </c>
      <c r="K110" s="24">
        <v>10</v>
      </c>
      <c r="L110" s="549"/>
      <c r="M110" s="549"/>
      <c r="N110" s="549"/>
      <c r="O110" s="549"/>
    </row>
    <row r="111" spans="1:16">
      <c r="A111" s="549"/>
      <c r="B111" s="43" t="s">
        <v>1406</v>
      </c>
      <c r="C111" s="46">
        <f>I72+I95</f>
        <v>2360</v>
      </c>
      <c r="D111" s="549"/>
      <c r="E111" s="549"/>
      <c r="F111" s="549"/>
      <c r="G111" s="549"/>
      <c r="H111" s="18"/>
      <c r="I111" s="549"/>
      <c r="J111" s="43" t="s">
        <v>1406</v>
      </c>
      <c r="K111" s="46">
        <f>P72+P95</f>
        <v>3660</v>
      </c>
      <c r="L111" s="549"/>
      <c r="M111" s="549"/>
      <c r="N111" s="549"/>
      <c r="O111" s="549"/>
    </row>
    <row r="112" spans="1:16" ht="30">
      <c r="A112" s="549"/>
      <c r="B112" s="43" t="s">
        <v>1408</v>
      </c>
      <c r="C112" s="46">
        <f>I74+I97</f>
        <v>606630</v>
      </c>
      <c r="D112" s="549"/>
      <c r="E112" s="549"/>
      <c r="F112" s="549"/>
      <c r="G112" s="549"/>
      <c r="H112" s="18"/>
      <c r="I112" s="549"/>
      <c r="J112" s="43" t="s">
        <v>1408</v>
      </c>
      <c r="K112" s="46">
        <f>P74+P97</f>
        <v>922320</v>
      </c>
      <c r="L112" s="549"/>
      <c r="M112" s="549"/>
      <c r="N112" s="549"/>
      <c r="O112" s="549"/>
    </row>
    <row r="113" spans="2:12" ht="30">
      <c r="B113" s="43" t="s">
        <v>1410</v>
      </c>
      <c r="C113" s="46">
        <f>I76+I99</f>
        <v>62860</v>
      </c>
      <c r="D113" s="549"/>
      <c r="E113" s="549"/>
      <c r="F113" s="549"/>
      <c r="G113" s="549"/>
      <c r="H113" s="18"/>
      <c r="I113" s="549"/>
      <c r="J113" s="43" t="s">
        <v>1410</v>
      </c>
      <c r="K113" s="46">
        <f>P76+P99</f>
        <v>107970</v>
      </c>
      <c r="L113" s="24"/>
    </row>
    <row r="114" spans="2:12">
      <c r="B114" s="44" t="s">
        <v>1412</v>
      </c>
      <c r="C114" s="46">
        <f>I78+I101</f>
        <v>1980090</v>
      </c>
      <c r="D114" s="549"/>
      <c r="E114" s="549"/>
      <c r="F114" s="549"/>
      <c r="G114" s="549"/>
      <c r="H114" s="18"/>
      <c r="I114" s="549"/>
      <c r="J114" s="44" t="s">
        <v>1412</v>
      </c>
      <c r="K114" s="46">
        <f>P78+P101</f>
        <v>3401055</v>
      </c>
      <c r="L114" s="549"/>
    </row>
    <row r="115" spans="2:12">
      <c r="B115" s="18" t="s">
        <v>1417</v>
      </c>
      <c r="C115" s="46">
        <f>I83+I106</f>
        <v>19386352</v>
      </c>
      <c r="D115" s="549"/>
      <c r="E115" s="549"/>
      <c r="F115" s="549"/>
      <c r="G115" s="549"/>
      <c r="H115" s="18"/>
      <c r="I115" s="549"/>
      <c r="J115" s="18" t="s">
        <v>1417</v>
      </c>
      <c r="K115" s="46">
        <f>P83+P106</f>
        <v>29642340</v>
      </c>
      <c r="L115" s="549"/>
    </row>
    <row r="116" spans="2:12">
      <c r="B116" s="43" t="s">
        <v>1418</v>
      </c>
      <c r="C116" s="46">
        <f>I84+I107</f>
        <v>89104.049999999988</v>
      </c>
      <c r="D116" s="549"/>
      <c r="E116" s="549"/>
      <c r="F116" s="549"/>
      <c r="G116" s="549"/>
      <c r="H116" s="18"/>
      <c r="I116" s="549"/>
      <c r="J116" s="43" t="s">
        <v>1418</v>
      </c>
      <c r="K116" s="46">
        <f>P84+P107</f>
        <v>159849.58500000002</v>
      </c>
      <c r="L116" s="549"/>
    </row>
    <row r="117" spans="2:12">
      <c r="B117" s="43" t="s">
        <v>1419</v>
      </c>
      <c r="C117" s="46">
        <f>C116-C112</f>
        <v>-517525.95</v>
      </c>
      <c r="D117" s="39"/>
      <c r="E117" s="549"/>
      <c r="F117" s="549"/>
      <c r="G117" s="549"/>
      <c r="H117" s="18"/>
      <c r="I117" s="549"/>
      <c r="J117" s="43" t="s">
        <v>1419</v>
      </c>
      <c r="K117" s="46">
        <f>K116-K112</f>
        <v>-762470.41500000004</v>
      </c>
      <c r="L117" s="39"/>
    </row>
    <row r="118" spans="2:12">
      <c r="B118" s="18" t="s">
        <v>1422</v>
      </c>
      <c r="C118" s="94">
        <f>C114/C115</f>
        <v>0.10213834970086172</v>
      </c>
      <c r="D118" s="549"/>
      <c r="E118" s="549"/>
      <c r="F118" s="549"/>
      <c r="G118" s="549"/>
      <c r="H118" s="18"/>
      <c r="I118" s="549"/>
      <c r="J118" s="18" t="s">
        <v>1422</v>
      </c>
      <c r="K118" s="94">
        <f>K114/K115</f>
        <v>0.11473638720829732</v>
      </c>
      <c r="L118" s="549"/>
    </row>
    <row r="120" spans="2:12">
      <c r="B120" s="549"/>
      <c r="C120" s="549"/>
      <c r="D120" s="18" t="s">
        <v>1423</v>
      </c>
      <c r="E120" s="549"/>
      <c r="F120" s="18" t="s">
        <v>1423</v>
      </c>
      <c r="G120" s="549"/>
      <c r="H120" s="549"/>
      <c r="I120" s="549"/>
      <c r="J120" s="549"/>
      <c r="K120" s="549"/>
      <c r="L120" s="549"/>
    </row>
    <row r="121" spans="2:12" ht="110.25">
      <c r="B121" s="53" t="s">
        <v>1424</v>
      </c>
      <c r="C121" s="48" t="s">
        <v>1425</v>
      </c>
      <c r="D121" s="48" t="s">
        <v>1426</v>
      </c>
      <c r="E121" s="55" t="s">
        <v>1427</v>
      </c>
      <c r="F121" s="48" t="s">
        <v>1428</v>
      </c>
      <c r="G121" s="55" t="s">
        <v>1429</v>
      </c>
      <c r="H121" s="95" t="s">
        <v>1430</v>
      </c>
      <c r="I121" s="96" t="s">
        <v>1431</v>
      </c>
      <c r="J121" s="96" t="s">
        <v>1432</v>
      </c>
      <c r="K121" s="96" t="s">
        <v>1431</v>
      </c>
      <c r="L121" s="549"/>
    </row>
    <row r="122" spans="2:12" ht="15.75">
      <c r="B122" s="54" t="s">
        <v>1421</v>
      </c>
      <c r="C122" s="51">
        <v>10</v>
      </c>
      <c r="D122" s="51">
        <v>12</v>
      </c>
      <c r="E122" s="56">
        <v>12</v>
      </c>
      <c r="F122" s="246">
        <v>12</v>
      </c>
      <c r="G122" s="100">
        <v>10</v>
      </c>
      <c r="H122" s="247">
        <f>G122-D122</f>
        <v>-2</v>
      </c>
      <c r="I122" s="254">
        <f>1/D122*G122-1</f>
        <v>-0.16666666666666674</v>
      </c>
      <c r="J122" s="253">
        <f>G122-F122</f>
        <v>-2</v>
      </c>
      <c r="K122" s="254">
        <f>1/F122*G122-1</f>
        <v>-0.16666666666666674</v>
      </c>
      <c r="L122" s="549"/>
    </row>
    <row r="123" spans="2:12" ht="15.75">
      <c r="B123" s="97" t="s">
        <v>1433</v>
      </c>
      <c r="C123" s="50">
        <v>1910</v>
      </c>
      <c r="D123" s="239">
        <v>2360</v>
      </c>
      <c r="E123" s="99">
        <f>C111</f>
        <v>2360</v>
      </c>
      <c r="F123" s="239">
        <v>2360</v>
      </c>
      <c r="G123" s="58">
        <f>K111</f>
        <v>3660</v>
      </c>
      <c r="H123" s="247">
        <f t="shared" ref="H123:H128" si="17">G123-D123</f>
        <v>1300</v>
      </c>
      <c r="I123" s="254">
        <f t="shared" ref="I123:I128" si="18">1/D123*G123-1</f>
        <v>0.55084745762711851</v>
      </c>
      <c r="J123" s="253">
        <f t="shared" ref="J123:J128" si="19">G123-F123</f>
        <v>1300</v>
      </c>
      <c r="K123" s="254">
        <f t="shared" ref="K123:K128" si="20">1/F123*G123-1</f>
        <v>0.55084745762711851</v>
      </c>
      <c r="L123" s="549"/>
    </row>
    <row r="124" spans="2:12" ht="15.75">
      <c r="B124" s="97" t="s">
        <v>1434</v>
      </c>
      <c r="C124" s="50">
        <v>59891</v>
      </c>
      <c r="D124" s="239">
        <v>67823</v>
      </c>
      <c r="E124" s="99">
        <f>C113</f>
        <v>62860</v>
      </c>
      <c r="F124" s="239">
        <v>64422</v>
      </c>
      <c r="G124" s="58">
        <f>K113</f>
        <v>107970</v>
      </c>
      <c r="H124" s="247">
        <f t="shared" si="17"/>
        <v>40147</v>
      </c>
      <c r="I124" s="254">
        <f t="shared" si="18"/>
        <v>0.59193783819648194</v>
      </c>
      <c r="J124" s="253">
        <f t="shared" si="19"/>
        <v>43548</v>
      </c>
      <c r="K124" s="254">
        <f t="shared" si="20"/>
        <v>0.67598025519232552</v>
      </c>
      <c r="L124" s="549"/>
    </row>
    <row r="125" spans="2:12" ht="15.75">
      <c r="B125" s="97" t="s">
        <v>1435</v>
      </c>
      <c r="C125" s="52">
        <v>469816.22060495999</v>
      </c>
      <c r="D125" s="239">
        <v>548546.08008316078</v>
      </c>
      <c r="E125" s="99">
        <f>C112</f>
        <v>606630</v>
      </c>
      <c r="F125" s="239">
        <v>593910.39406792377</v>
      </c>
      <c r="G125" s="58">
        <f>K112</f>
        <v>922320</v>
      </c>
      <c r="H125" s="247">
        <f>G125-D125</f>
        <v>373773.91991683922</v>
      </c>
      <c r="I125" s="254">
        <f t="shared" si="18"/>
        <v>0.68139019398365619</v>
      </c>
      <c r="J125" s="253">
        <f t="shared" si="19"/>
        <v>328409.60593207623</v>
      </c>
      <c r="K125" s="254">
        <f t="shared" si="20"/>
        <v>0.55296153967380635</v>
      </c>
      <c r="L125" s="549"/>
    </row>
    <row r="126" spans="2:12" ht="15.75">
      <c r="B126" s="97" t="s">
        <v>1436</v>
      </c>
      <c r="C126" s="102">
        <v>88804.238646037804</v>
      </c>
      <c r="D126" s="239">
        <v>97121</v>
      </c>
      <c r="E126" s="99">
        <f>C116</f>
        <v>89104.049999999988</v>
      </c>
      <c r="F126" s="239">
        <v>96069</v>
      </c>
      <c r="G126" s="58">
        <f>K116</f>
        <v>159849.58500000002</v>
      </c>
      <c r="H126" s="247">
        <f t="shared" si="17"/>
        <v>62728.585000000021</v>
      </c>
      <c r="I126" s="254">
        <f t="shared" si="18"/>
        <v>0.64588075699385339</v>
      </c>
      <c r="J126" s="253">
        <f t="shared" si="19"/>
        <v>63780.585000000021</v>
      </c>
      <c r="K126" s="254">
        <f t="shared" si="20"/>
        <v>0.66390391281266625</v>
      </c>
      <c r="L126" s="549"/>
    </row>
    <row r="127" spans="2:12" ht="15.75">
      <c r="B127" s="97" t="s">
        <v>1437</v>
      </c>
      <c r="C127" s="52">
        <f>C126-C125</f>
        <v>-381011.98195892217</v>
      </c>
      <c r="D127" s="239">
        <f>+D126-D125</f>
        <v>-451425.08008316078</v>
      </c>
      <c r="E127" s="99">
        <f>E126-E125</f>
        <v>-517525.95</v>
      </c>
      <c r="F127" s="239">
        <f>+F126-F125</f>
        <v>-497841.39406792377</v>
      </c>
      <c r="G127" s="58">
        <f>K117</f>
        <v>-762470.41500000004</v>
      </c>
      <c r="H127" s="247">
        <f t="shared" si="17"/>
        <v>-311045.33491683926</v>
      </c>
      <c r="I127" s="254">
        <f t="shared" si="18"/>
        <v>0.6890298050332937</v>
      </c>
      <c r="J127" s="253">
        <f t="shared" si="19"/>
        <v>-264629.02093207627</v>
      </c>
      <c r="K127" s="254">
        <f t="shared" si="20"/>
        <v>0.53155286821322689</v>
      </c>
      <c r="L127" s="549"/>
    </row>
    <row r="128" spans="2:12" ht="15.75">
      <c r="B128" s="98" t="s">
        <v>1412</v>
      </c>
      <c r="C128" s="51">
        <v>1887556</v>
      </c>
      <c r="D128" s="248">
        <f>2.13924920972481*1000000</f>
        <v>2139249.20972481</v>
      </c>
      <c r="E128" s="250">
        <f>C114</f>
        <v>1980090</v>
      </c>
      <c r="F128" s="248">
        <f>2.0319554629783*1000000</f>
        <v>2031955.4629783002</v>
      </c>
      <c r="G128" s="57">
        <f>K114</f>
        <v>3401055</v>
      </c>
      <c r="H128" s="247">
        <f t="shared" si="17"/>
        <v>1261805.79027519</v>
      </c>
      <c r="I128" s="254">
        <f t="shared" si="18"/>
        <v>0.58983580993703266</v>
      </c>
      <c r="J128" s="253">
        <f t="shared" si="19"/>
        <v>1369099.5370216998</v>
      </c>
      <c r="K128" s="254">
        <f t="shared" si="20"/>
        <v>0.67378422508088232</v>
      </c>
      <c r="L128" s="549"/>
    </row>
    <row r="129" spans="2:11" ht="15.75">
      <c r="B129" s="49" t="s">
        <v>1416</v>
      </c>
      <c r="C129" s="51"/>
      <c r="D129" s="246"/>
      <c r="E129" s="250">
        <f>C115</f>
        <v>19386352</v>
      </c>
      <c r="F129" s="249"/>
      <c r="G129" s="57">
        <f>K115</f>
        <v>29642340</v>
      </c>
      <c r="H129" s="247"/>
      <c r="I129" s="253"/>
      <c r="J129" s="253"/>
      <c r="K129" s="253"/>
    </row>
    <row r="130" spans="2:11" ht="15.75">
      <c r="B130" s="97" t="s">
        <v>1422</v>
      </c>
      <c r="C130" s="51"/>
      <c r="D130" s="51"/>
      <c r="E130" s="256">
        <f>E128/E129</f>
        <v>0.10213834970086172</v>
      </c>
      <c r="F130" s="51"/>
      <c r="G130" s="256">
        <f>G128/G129</f>
        <v>0.11473638720829732</v>
      </c>
      <c r="H130" s="247"/>
      <c r="I130" s="253"/>
      <c r="J130" s="255"/>
      <c r="K130" s="255"/>
    </row>
    <row r="131" spans="2:11">
      <c r="B131" s="549"/>
      <c r="C131" s="549"/>
      <c r="D131" s="549"/>
      <c r="E131" s="549"/>
      <c r="F131" s="817"/>
      <c r="G131" s="817"/>
      <c r="H131" s="549"/>
      <c r="I131" s="549"/>
      <c r="J131" s="549"/>
      <c r="K131" s="549"/>
    </row>
    <row r="132" spans="2:11">
      <c r="B132" s="549"/>
      <c r="C132" s="104">
        <f t="shared" ref="C132:H132" si="21">C125/C123</f>
        <v>245.9770788507644</v>
      </c>
      <c r="D132" s="104">
        <f t="shared" si="21"/>
        <v>232.43477969625457</v>
      </c>
      <c r="E132" s="104">
        <f t="shared" si="21"/>
        <v>257.04661016949154</v>
      </c>
      <c r="F132" s="104">
        <f t="shared" si="21"/>
        <v>251.65694663895076</v>
      </c>
      <c r="G132" s="104">
        <f t="shared" si="21"/>
        <v>252</v>
      </c>
      <c r="H132" s="104">
        <f t="shared" si="21"/>
        <v>287.51839993603016</v>
      </c>
      <c r="I132" s="549"/>
      <c r="J132" s="549"/>
      <c r="K132" s="549"/>
    </row>
    <row r="133" spans="2:11">
      <c r="B133" s="549"/>
      <c r="C133" s="549"/>
      <c r="D133" s="549"/>
      <c r="E133" s="549"/>
      <c r="F133" s="104">
        <f>100/C125*D125-100</f>
        <v>16.75758648282175</v>
      </c>
      <c r="G133" s="549"/>
      <c r="H133" s="549"/>
      <c r="I133" s="549"/>
      <c r="J133" s="549"/>
      <c r="K133" s="549"/>
    </row>
    <row r="134" spans="2:11">
      <c r="B134" s="549"/>
      <c r="C134" s="549"/>
      <c r="D134" s="549"/>
      <c r="E134" s="549"/>
      <c r="F134" s="549">
        <f>100/D132*F132</f>
        <v>108.26991854137134</v>
      </c>
      <c r="G134" s="549"/>
      <c r="H134" s="549"/>
      <c r="I134" s="549"/>
      <c r="J134" s="549"/>
      <c r="K134" s="549"/>
    </row>
    <row r="135" spans="2:11">
      <c r="B135" s="549"/>
      <c r="C135" s="549"/>
      <c r="D135" s="549"/>
      <c r="E135" s="549"/>
      <c r="F135" s="237"/>
      <c r="G135" s="549"/>
      <c r="H135" s="549"/>
      <c r="I135" s="549"/>
      <c r="J135" s="549"/>
      <c r="K135" s="549"/>
    </row>
  </sheetData>
  <mergeCells count="17">
    <mergeCell ref="C87:D87"/>
    <mergeCell ref="F87:G87"/>
    <mergeCell ref="C88:D88"/>
    <mergeCell ref="F88:G88"/>
    <mergeCell ref="C61:D61"/>
    <mergeCell ref="F61:G61"/>
    <mergeCell ref="B63:H63"/>
    <mergeCell ref="J63:P63"/>
    <mergeCell ref="D65:E65"/>
    <mergeCell ref="G65:H65"/>
    <mergeCell ref="J2:K2"/>
    <mergeCell ref="L5:O5"/>
    <mergeCell ref="P5:U5"/>
    <mergeCell ref="D7:E7"/>
    <mergeCell ref="G7:H7"/>
    <mergeCell ref="C35:D35"/>
    <mergeCell ref="F35:G35"/>
  </mergeCells>
  <pageMargins left="0.70866141732283472" right="0.70866141732283472" top="0.74803149606299213" bottom="0.74803149606299213" header="0.31496062992125984" footer="0.31496062992125984"/>
  <pageSetup paperSize="8" scale="75" orientation="landscape"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8"/>
  <dimension ref="C3:P24"/>
  <sheetViews>
    <sheetView zoomScale="80" zoomScaleNormal="80" workbookViewId="0">
      <selection activeCell="C16" sqref="C16"/>
    </sheetView>
  </sheetViews>
  <sheetFormatPr defaultColWidth="9.140625" defaultRowHeight="15.75"/>
  <cols>
    <col min="1" max="2" width="9.140625" style="79"/>
    <col min="3" max="5" width="16.7109375" style="79" customWidth="1"/>
    <col min="6" max="9" width="16" style="79" customWidth="1"/>
    <col min="10" max="11" width="15.5703125" style="79" customWidth="1"/>
    <col min="12" max="12" width="18.85546875" style="79" customWidth="1"/>
    <col min="13" max="13" width="27.140625" style="79" customWidth="1"/>
    <col min="14" max="14" width="14.7109375" style="79" customWidth="1"/>
    <col min="15" max="15" width="22" style="79" customWidth="1"/>
    <col min="16" max="16" width="16.85546875" style="79" customWidth="1"/>
    <col min="17" max="16384" width="9.140625" style="79"/>
  </cols>
  <sheetData>
    <row r="3" spans="3:16">
      <c r="C3" s="277" t="s">
        <v>25</v>
      </c>
      <c r="D3" s="209" t="s">
        <v>1438</v>
      </c>
      <c r="E3" s="110"/>
      <c r="F3" s="110"/>
      <c r="G3" s="11" t="s">
        <v>30</v>
      </c>
      <c r="H3" s="110"/>
      <c r="I3" s="110"/>
      <c r="J3" s="13" t="s">
        <v>1439</v>
      </c>
      <c r="K3" s="110"/>
      <c r="L3" s="110"/>
      <c r="M3" s="110"/>
      <c r="N3" s="110"/>
      <c r="O3" s="13" t="s">
        <v>33</v>
      </c>
    </row>
    <row r="4" spans="3:16">
      <c r="C4" s="277" t="s">
        <v>34</v>
      </c>
      <c r="D4" s="210" t="s">
        <v>35</v>
      </c>
      <c r="E4" s="210" t="s">
        <v>35</v>
      </c>
      <c r="F4" s="210" t="s">
        <v>35</v>
      </c>
      <c r="G4" s="210" t="s">
        <v>35</v>
      </c>
      <c r="H4" s="210" t="s">
        <v>35</v>
      </c>
      <c r="I4" s="210" t="s">
        <v>35</v>
      </c>
      <c r="J4" s="210" t="s">
        <v>35</v>
      </c>
      <c r="K4" s="210" t="s">
        <v>35</v>
      </c>
      <c r="L4" s="210" t="s">
        <v>35</v>
      </c>
      <c r="M4" s="210" t="s">
        <v>35</v>
      </c>
      <c r="N4" s="210" t="s">
        <v>35</v>
      </c>
      <c r="O4" s="210" t="s">
        <v>35</v>
      </c>
    </row>
    <row r="5" spans="3:16" ht="45">
      <c r="C5" s="278" t="s">
        <v>197</v>
      </c>
      <c r="D5" s="212" t="s">
        <v>1440</v>
      </c>
      <c r="E5" s="240" t="s">
        <v>1441</v>
      </c>
      <c r="F5" s="212" t="s">
        <v>1336</v>
      </c>
      <c r="G5" s="213" t="s">
        <v>41</v>
      </c>
      <c r="H5" s="212" t="s">
        <v>1337</v>
      </c>
      <c r="I5" s="212" t="s">
        <v>1337</v>
      </c>
      <c r="J5" s="213" t="s">
        <v>41</v>
      </c>
      <c r="K5" s="240" t="s">
        <v>1442</v>
      </c>
      <c r="L5" s="279" t="s">
        <v>1440</v>
      </c>
      <c r="M5" s="240" t="s">
        <v>1442</v>
      </c>
      <c r="N5" s="241" t="s">
        <v>1337</v>
      </c>
      <c r="O5" s="213" t="s">
        <v>41</v>
      </c>
    </row>
    <row r="6" spans="3:16">
      <c r="C6" s="285" t="s">
        <v>1266</v>
      </c>
      <c r="D6" s="290">
        <v>0.23611111111111113</v>
      </c>
      <c r="E6" s="224">
        <v>0.25486111111111109</v>
      </c>
      <c r="F6" s="288" t="s">
        <v>1375</v>
      </c>
      <c r="G6" s="288" t="s">
        <v>1443</v>
      </c>
      <c r="H6" s="288" t="s">
        <v>1376</v>
      </c>
      <c r="I6" s="288" t="s">
        <v>1444</v>
      </c>
      <c r="J6" s="289" t="s">
        <v>1445</v>
      </c>
      <c r="K6" s="288">
        <v>0.59722222222222221</v>
      </c>
      <c r="L6" s="288">
        <v>0.67013888888888884</v>
      </c>
      <c r="M6" s="288">
        <v>0.71180555555555547</v>
      </c>
      <c r="N6" s="288" t="s">
        <v>1378</v>
      </c>
      <c r="O6" s="289" t="s">
        <v>1446</v>
      </c>
    </row>
    <row r="7" spans="3:16">
      <c r="C7" s="211" t="s">
        <v>1262</v>
      </c>
      <c r="D7" s="242" t="s">
        <v>1447</v>
      </c>
      <c r="E7" s="266" t="s">
        <v>43</v>
      </c>
      <c r="F7" s="35" t="s">
        <v>1251</v>
      </c>
      <c r="G7" s="280" t="s">
        <v>438</v>
      </c>
      <c r="H7" s="35" t="s">
        <v>1251</v>
      </c>
      <c r="I7" s="36" t="s">
        <v>1251</v>
      </c>
      <c r="J7" s="280" t="s">
        <v>438</v>
      </c>
      <c r="K7" s="35" t="s">
        <v>1251</v>
      </c>
      <c r="L7" s="37" t="s">
        <v>1350</v>
      </c>
      <c r="M7" s="35" t="s">
        <v>43</v>
      </c>
      <c r="N7" s="36" t="s">
        <v>1251</v>
      </c>
      <c r="O7" s="280" t="s">
        <v>438</v>
      </c>
    </row>
    <row r="8" spans="3:16">
      <c r="C8" s="211" t="s">
        <v>1258</v>
      </c>
      <c r="D8" s="242" t="s">
        <v>1448</v>
      </c>
      <c r="E8" s="266" t="s">
        <v>43</v>
      </c>
      <c r="F8" s="35" t="s">
        <v>1251</v>
      </c>
      <c r="G8" s="280" t="s">
        <v>438</v>
      </c>
      <c r="H8" s="35" t="s">
        <v>1251</v>
      </c>
      <c r="I8" s="36" t="s">
        <v>1251</v>
      </c>
      <c r="J8" s="280" t="s">
        <v>438</v>
      </c>
      <c r="K8" s="35" t="s">
        <v>1251</v>
      </c>
      <c r="L8" s="37" t="s">
        <v>1449</v>
      </c>
      <c r="M8" s="35" t="s">
        <v>43</v>
      </c>
      <c r="N8" s="36" t="s">
        <v>1251</v>
      </c>
      <c r="O8" s="280" t="s">
        <v>438</v>
      </c>
    </row>
    <row r="9" spans="3:16" ht="12" customHeight="1">
      <c r="C9" s="211" t="s">
        <v>1254</v>
      </c>
      <c r="D9" s="242" t="s">
        <v>1450</v>
      </c>
      <c r="E9" s="266" t="s">
        <v>43</v>
      </c>
      <c r="F9" s="35" t="s">
        <v>1251</v>
      </c>
      <c r="G9" s="280" t="s">
        <v>438</v>
      </c>
      <c r="H9" s="35" t="s">
        <v>1251</v>
      </c>
      <c r="I9" s="36" t="s">
        <v>1251</v>
      </c>
      <c r="J9" s="280" t="s">
        <v>438</v>
      </c>
      <c r="K9" s="35" t="s">
        <v>1251</v>
      </c>
      <c r="L9" s="37" t="s">
        <v>1451</v>
      </c>
      <c r="M9" s="35" t="s">
        <v>43</v>
      </c>
      <c r="N9" s="36" t="s">
        <v>1251</v>
      </c>
      <c r="O9" s="280" t="s">
        <v>438</v>
      </c>
    </row>
    <row r="10" spans="3:16">
      <c r="C10" s="211" t="s">
        <v>79</v>
      </c>
      <c r="D10" s="242" t="s">
        <v>1452</v>
      </c>
      <c r="E10" s="266" t="s">
        <v>1251</v>
      </c>
      <c r="F10" s="35" t="s">
        <v>1251</v>
      </c>
      <c r="G10" s="280" t="s">
        <v>438</v>
      </c>
      <c r="H10" s="35" t="s">
        <v>1251</v>
      </c>
      <c r="I10" s="36" t="s">
        <v>1251</v>
      </c>
      <c r="J10" s="280" t="s">
        <v>438</v>
      </c>
      <c r="K10" s="35" t="s">
        <v>1251</v>
      </c>
      <c r="L10" s="37" t="s">
        <v>1453</v>
      </c>
      <c r="M10" s="35" t="s">
        <v>1251</v>
      </c>
      <c r="N10" s="36" t="s">
        <v>1251</v>
      </c>
      <c r="O10" s="280" t="s">
        <v>438</v>
      </c>
    </row>
    <row r="11" spans="3:16">
      <c r="C11" s="211" t="s">
        <v>1247</v>
      </c>
      <c r="D11" s="242" t="s">
        <v>1454</v>
      </c>
      <c r="E11" s="266" t="s">
        <v>43</v>
      </c>
      <c r="F11" s="35" t="s">
        <v>1251</v>
      </c>
      <c r="G11" s="280" t="s">
        <v>438</v>
      </c>
      <c r="H11" s="35" t="s">
        <v>1251</v>
      </c>
      <c r="I11" s="36" t="s">
        <v>1251</v>
      </c>
      <c r="J11" s="280" t="s">
        <v>438</v>
      </c>
      <c r="K11" s="35" t="s">
        <v>1251</v>
      </c>
      <c r="L11" s="37" t="s">
        <v>1455</v>
      </c>
      <c r="M11" s="35" t="s">
        <v>43</v>
      </c>
      <c r="N11" s="36" t="s">
        <v>1251</v>
      </c>
      <c r="O11" s="280" t="s">
        <v>438</v>
      </c>
    </row>
    <row r="12" spans="3:16">
      <c r="C12" s="285" t="s">
        <v>1057</v>
      </c>
      <c r="D12" s="286" t="s">
        <v>1363</v>
      </c>
      <c r="E12" s="224" t="s">
        <v>1456</v>
      </c>
      <c r="F12" s="287">
        <v>0.31944444444444448</v>
      </c>
      <c r="G12" s="288" t="s">
        <v>1457</v>
      </c>
      <c r="H12" s="287">
        <v>0.3888888888888889</v>
      </c>
      <c r="I12" s="288">
        <v>0.43124999999999997</v>
      </c>
      <c r="J12" s="288" t="s">
        <v>1458</v>
      </c>
      <c r="K12" s="288" t="s">
        <v>1459</v>
      </c>
      <c r="L12" s="289" t="s">
        <v>1460</v>
      </c>
      <c r="M12" s="288" t="s">
        <v>1374</v>
      </c>
      <c r="N12" s="288">
        <v>0.78472222222222221</v>
      </c>
      <c r="O12" s="289" t="s">
        <v>1461</v>
      </c>
    </row>
    <row r="13" spans="3:16">
      <c r="D13" s="214"/>
      <c r="E13" s="214"/>
      <c r="F13" s="214"/>
      <c r="G13" s="214"/>
      <c r="H13" s="214"/>
      <c r="I13" s="214"/>
      <c r="J13" s="214"/>
      <c r="K13" s="214"/>
      <c r="L13" s="214"/>
      <c r="M13" s="214"/>
      <c r="N13" s="215"/>
    </row>
    <row r="14" spans="3:16">
      <c r="C14" s="276"/>
      <c r="D14" s="110"/>
      <c r="E14" s="110"/>
      <c r="F14" s="15" t="s">
        <v>137</v>
      </c>
      <c r="G14" s="110"/>
      <c r="H14" s="110"/>
      <c r="I14" s="110"/>
      <c r="J14" s="16" t="s">
        <v>139</v>
      </c>
      <c r="K14" s="110"/>
      <c r="L14" s="110"/>
      <c r="M14" s="110"/>
      <c r="N14" s="110"/>
      <c r="O14" s="16" t="s">
        <v>1462</v>
      </c>
      <c r="P14" s="65"/>
    </row>
    <row r="15" spans="3:16">
      <c r="C15" s="276"/>
      <c r="D15" s="14" t="s">
        <v>35</v>
      </c>
      <c r="E15" s="14" t="s">
        <v>35</v>
      </c>
      <c r="F15" s="14" t="s">
        <v>35</v>
      </c>
      <c r="G15" s="14" t="s">
        <v>35</v>
      </c>
      <c r="H15" s="14" t="s">
        <v>35</v>
      </c>
      <c r="I15" s="14" t="s">
        <v>35</v>
      </c>
      <c r="J15" s="14" t="s">
        <v>35</v>
      </c>
      <c r="K15" s="14" t="s">
        <v>35</v>
      </c>
      <c r="L15" s="14" t="s">
        <v>35</v>
      </c>
      <c r="M15" s="14" t="s">
        <v>35</v>
      </c>
      <c r="N15" s="14" t="s">
        <v>35</v>
      </c>
      <c r="O15" s="14" t="s">
        <v>35</v>
      </c>
      <c r="P15" s="14" t="s">
        <v>35</v>
      </c>
    </row>
    <row r="16" spans="3:16" ht="45">
      <c r="C16" s="276"/>
      <c r="D16" s="241" t="s">
        <v>1244</v>
      </c>
      <c r="E16" s="213" t="s">
        <v>1244</v>
      </c>
      <c r="F16" s="216" t="s">
        <v>143</v>
      </c>
      <c r="G16" s="281" t="s">
        <v>1463</v>
      </c>
      <c r="H16" s="282" t="s">
        <v>1464</v>
      </c>
      <c r="I16" s="282" t="s">
        <v>1464</v>
      </c>
      <c r="J16" s="216" t="s">
        <v>143</v>
      </c>
      <c r="K16" s="213" t="s">
        <v>1244</v>
      </c>
      <c r="L16" s="213" t="s">
        <v>1245</v>
      </c>
      <c r="M16" s="283" t="s">
        <v>1244</v>
      </c>
      <c r="N16" s="282" t="s">
        <v>1464</v>
      </c>
      <c r="O16" s="216" t="s">
        <v>143</v>
      </c>
      <c r="P16" s="281" t="s">
        <v>1463</v>
      </c>
    </row>
    <row r="17" spans="3:16">
      <c r="C17" s="291" t="s">
        <v>1465</v>
      </c>
      <c r="D17" s="224">
        <v>0.2638888888888889</v>
      </c>
      <c r="E17" s="224">
        <v>0.2986111111111111</v>
      </c>
      <c r="F17" s="289" t="s">
        <v>1466</v>
      </c>
      <c r="G17" s="289" t="s">
        <v>1467</v>
      </c>
      <c r="H17" s="292" t="s">
        <v>111</v>
      </c>
      <c r="I17" s="293" t="s">
        <v>1468</v>
      </c>
      <c r="J17" s="289" t="s">
        <v>1469</v>
      </c>
      <c r="K17" s="288">
        <v>0.625</v>
      </c>
      <c r="L17" s="288">
        <v>0.72916666666666663</v>
      </c>
      <c r="M17" s="288">
        <v>0.79166666666666663</v>
      </c>
      <c r="N17" s="294" t="s">
        <v>1470</v>
      </c>
      <c r="O17" s="289" t="s">
        <v>1471</v>
      </c>
      <c r="P17" s="289" t="s">
        <v>1472</v>
      </c>
    </row>
    <row r="18" spans="3:16">
      <c r="C18" s="72" t="s">
        <v>1247</v>
      </c>
      <c r="D18" s="217" t="s">
        <v>1251</v>
      </c>
      <c r="E18" s="266" t="s">
        <v>1248</v>
      </c>
      <c r="F18" s="280" t="s">
        <v>438</v>
      </c>
      <c r="G18" s="80" t="s">
        <v>1251</v>
      </c>
      <c r="H18" s="284" t="s">
        <v>1251</v>
      </c>
      <c r="I18" s="34" t="s">
        <v>1251</v>
      </c>
      <c r="J18" s="280" t="s">
        <v>438</v>
      </c>
      <c r="K18" s="35" t="s">
        <v>1249</v>
      </c>
      <c r="L18" s="35" t="s">
        <v>1250</v>
      </c>
      <c r="M18" s="36" t="s">
        <v>1251</v>
      </c>
      <c r="N18" s="34" t="s">
        <v>1251</v>
      </c>
      <c r="O18" s="280" t="s">
        <v>438</v>
      </c>
      <c r="P18" s="80" t="s">
        <v>1251</v>
      </c>
    </row>
    <row r="19" spans="3:16">
      <c r="C19" s="72" t="s">
        <v>79</v>
      </c>
      <c r="D19" s="217" t="s">
        <v>1251</v>
      </c>
      <c r="E19" s="266" t="s">
        <v>217</v>
      </c>
      <c r="F19" s="280" t="s">
        <v>438</v>
      </c>
      <c r="G19" s="80" t="s">
        <v>1251</v>
      </c>
      <c r="H19" s="284" t="s">
        <v>1251</v>
      </c>
      <c r="I19" s="34" t="s">
        <v>1251</v>
      </c>
      <c r="J19" s="280" t="s">
        <v>438</v>
      </c>
      <c r="K19" s="35" t="s">
        <v>1252</v>
      </c>
      <c r="L19" s="35" t="s">
        <v>1253</v>
      </c>
      <c r="M19" s="36" t="s">
        <v>1251</v>
      </c>
      <c r="N19" s="34" t="s">
        <v>1251</v>
      </c>
      <c r="O19" s="280" t="s">
        <v>438</v>
      </c>
      <c r="P19" s="80" t="s">
        <v>1251</v>
      </c>
    </row>
    <row r="20" spans="3:16">
      <c r="C20" s="72" t="s">
        <v>1254</v>
      </c>
      <c r="D20" s="217" t="s">
        <v>1251</v>
      </c>
      <c r="E20" s="266" t="s">
        <v>1255</v>
      </c>
      <c r="F20" s="280" t="s">
        <v>438</v>
      </c>
      <c r="G20" s="80" t="s">
        <v>1251</v>
      </c>
      <c r="H20" s="284" t="s">
        <v>1251</v>
      </c>
      <c r="I20" s="34" t="s">
        <v>1251</v>
      </c>
      <c r="J20" s="280" t="s">
        <v>438</v>
      </c>
      <c r="K20" s="35" t="s">
        <v>1256</v>
      </c>
      <c r="L20" s="35" t="s">
        <v>1257</v>
      </c>
      <c r="M20" s="36" t="s">
        <v>1251</v>
      </c>
      <c r="N20" s="34" t="s">
        <v>1251</v>
      </c>
      <c r="O20" s="280" t="s">
        <v>438</v>
      </c>
      <c r="P20" s="80" t="s">
        <v>1251</v>
      </c>
    </row>
    <row r="21" spans="3:16">
      <c r="C21" s="72" t="s">
        <v>1258</v>
      </c>
      <c r="D21" s="217" t="s">
        <v>1251</v>
      </c>
      <c r="E21" s="266" t="s">
        <v>1259</v>
      </c>
      <c r="F21" s="280" t="s">
        <v>438</v>
      </c>
      <c r="G21" s="80" t="s">
        <v>1251</v>
      </c>
      <c r="H21" s="284" t="s">
        <v>1251</v>
      </c>
      <c r="I21" s="34" t="s">
        <v>1251</v>
      </c>
      <c r="J21" s="280" t="s">
        <v>438</v>
      </c>
      <c r="K21" s="35" t="s">
        <v>1260</v>
      </c>
      <c r="L21" s="35" t="s">
        <v>1261</v>
      </c>
      <c r="M21" s="36" t="s">
        <v>1251</v>
      </c>
      <c r="N21" s="34" t="s">
        <v>1251</v>
      </c>
      <c r="O21" s="280" t="s">
        <v>438</v>
      </c>
      <c r="P21" s="80" t="s">
        <v>1251</v>
      </c>
    </row>
    <row r="22" spans="3:16">
      <c r="C22" s="72" t="s">
        <v>1262</v>
      </c>
      <c r="D22" s="217" t="s">
        <v>1251</v>
      </c>
      <c r="E22" s="266" t="s">
        <v>1263</v>
      </c>
      <c r="F22" s="280" t="s">
        <v>438</v>
      </c>
      <c r="G22" s="80" t="s">
        <v>1251</v>
      </c>
      <c r="H22" s="284" t="s">
        <v>1251</v>
      </c>
      <c r="I22" s="34" t="s">
        <v>1251</v>
      </c>
      <c r="J22" s="280" t="s">
        <v>438</v>
      </c>
      <c r="K22" s="35" t="s">
        <v>1264</v>
      </c>
      <c r="L22" s="35" t="s">
        <v>1265</v>
      </c>
      <c r="M22" s="36" t="s">
        <v>1251</v>
      </c>
      <c r="N22" s="34" t="s">
        <v>1251</v>
      </c>
      <c r="O22" s="280" t="s">
        <v>438</v>
      </c>
      <c r="P22" s="80" t="s">
        <v>1251</v>
      </c>
    </row>
    <row r="23" spans="3:16">
      <c r="C23" s="291" t="s">
        <v>1473</v>
      </c>
      <c r="D23" s="263" t="s">
        <v>1270</v>
      </c>
      <c r="E23" s="224" t="s">
        <v>1267</v>
      </c>
      <c r="F23" s="288" t="s">
        <v>1294</v>
      </c>
      <c r="G23" s="288">
        <v>0.47638888888888892</v>
      </c>
      <c r="H23" s="288">
        <v>0.48055555555555557</v>
      </c>
      <c r="I23" s="294">
        <v>0.53333333333333333</v>
      </c>
      <c r="J23" s="288" t="s">
        <v>1474</v>
      </c>
      <c r="K23" s="288" t="s">
        <v>1268</v>
      </c>
      <c r="L23" s="288" t="s">
        <v>1269</v>
      </c>
      <c r="M23" s="288" t="s">
        <v>1272</v>
      </c>
      <c r="N23" s="294">
        <v>0.85972222222222217</v>
      </c>
      <c r="O23" s="288" t="s">
        <v>1475</v>
      </c>
      <c r="P23" s="288">
        <v>0.88263888888888886</v>
      </c>
    </row>
    <row r="24" spans="3:16">
      <c r="D24" s="214"/>
      <c r="E24" s="214"/>
      <c r="F24" s="275"/>
      <c r="G24" s="275"/>
      <c r="H24" s="275"/>
      <c r="I24" s="275"/>
      <c r="J24" s="275"/>
      <c r="K24" s="275"/>
      <c r="L24" s="275"/>
      <c r="M24" s="275"/>
      <c r="N24" s="275"/>
      <c r="O24" s="275"/>
      <c r="P24" s="275"/>
    </row>
  </sheetData>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R2"/>
  <sheetViews>
    <sheetView zoomScale="85" zoomScaleNormal="85" workbookViewId="0"/>
  </sheetViews>
  <sheetFormatPr defaultRowHeight="15"/>
  <cols>
    <col min="1" max="18" width="8.7109375" style="322"/>
  </cols>
  <sheetData>
    <row r="2" spans="4:8" ht="28.5">
      <c r="D2" s="548"/>
      <c r="G2" s="548" t="s">
        <v>20</v>
      </c>
      <c r="H2" s="548"/>
    </row>
  </sheetData>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B2:W508"/>
  <sheetViews>
    <sheetView zoomScale="53" zoomScaleNormal="53" workbookViewId="0"/>
  </sheetViews>
  <sheetFormatPr defaultRowHeight="15"/>
  <cols>
    <col min="2" max="2" width="11.28515625" customWidth="1"/>
    <col min="3" max="3" width="12.5703125" customWidth="1"/>
    <col min="4" max="4" width="12.7109375" customWidth="1"/>
    <col min="5" max="5" width="20.28515625" customWidth="1"/>
    <col min="6" max="10" width="17.42578125" customWidth="1"/>
    <col min="11" max="11" width="19.7109375" customWidth="1"/>
    <col min="12" max="13" width="17.42578125" customWidth="1"/>
    <col min="14" max="14" width="18.85546875" customWidth="1"/>
    <col min="15" max="16" width="11" customWidth="1"/>
    <col min="17" max="17" width="18.7109375" customWidth="1"/>
    <col min="18" max="18" width="20.140625" customWidth="1"/>
    <col min="19" max="19" width="14.5703125" customWidth="1"/>
    <col min="20" max="20" width="41.5703125" customWidth="1"/>
    <col min="21" max="21" width="25" customWidth="1"/>
  </cols>
  <sheetData>
    <row r="2" spans="2:13" s="1" customFormat="1" ht="23.25">
      <c r="E2" s="323" t="s">
        <v>21</v>
      </c>
      <c r="F2" s="324"/>
      <c r="G2" s="725"/>
      <c r="H2" s="324"/>
      <c r="I2" s="727"/>
      <c r="J2" s="728"/>
    </row>
    <row r="3" spans="2:13" s="1" customFormat="1" ht="52.5" hidden="1" customHeight="1">
      <c r="E3" s="921"/>
      <c r="F3" s="921"/>
      <c r="G3" s="921"/>
      <c r="H3" s="921"/>
      <c r="I3" s="921"/>
      <c r="J3" s="921"/>
      <c r="K3" s="921"/>
      <c r="L3" s="921"/>
    </row>
    <row r="4" spans="2:13" ht="29.25" hidden="1" customHeight="1">
      <c r="B4" s="549"/>
      <c r="C4" s="549"/>
      <c r="D4" s="549"/>
      <c r="E4" s="922"/>
      <c r="F4" s="922"/>
      <c r="G4" s="922"/>
      <c r="H4" s="922"/>
      <c r="I4" s="922"/>
      <c r="J4" s="922"/>
      <c r="K4" s="922"/>
      <c r="L4" s="922"/>
      <c r="M4" s="549"/>
    </row>
    <row r="5" spans="2:13" ht="33.75" hidden="1" customHeight="1">
      <c r="B5" s="549"/>
      <c r="C5" s="549"/>
      <c r="D5" s="549"/>
      <c r="E5" s="922"/>
      <c r="F5" s="923"/>
      <c r="G5" s="923"/>
      <c r="H5" s="923"/>
      <c r="I5" s="923"/>
      <c r="J5" s="923"/>
      <c r="K5" s="923"/>
      <c r="L5" s="923"/>
      <c r="M5" s="549"/>
    </row>
    <row r="6" spans="2:13" ht="6" hidden="1" customHeight="1">
      <c r="B6" s="549"/>
      <c r="C6" s="549"/>
      <c r="D6" s="549"/>
      <c r="E6" s="3"/>
      <c r="F6" s="4"/>
      <c r="G6" s="4"/>
      <c r="H6" s="4"/>
      <c r="I6" s="4"/>
      <c r="J6" s="4"/>
      <c r="K6" s="4"/>
      <c r="L6" s="4"/>
      <c r="M6" s="549"/>
    </row>
    <row r="7" spans="2:13" ht="29.25" hidden="1" customHeight="1">
      <c r="B7" s="549"/>
      <c r="C7" s="549"/>
      <c r="D7" s="549"/>
      <c r="E7" s="5"/>
      <c r="F7" s="6"/>
      <c r="G7" s="6"/>
      <c r="H7" s="6"/>
      <c r="I7" s="6"/>
      <c r="J7" s="6"/>
      <c r="K7" s="7"/>
      <c r="L7" s="6"/>
      <c r="M7" s="549"/>
    </row>
    <row r="8" spans="2:13" ht="15" hidden="1" customHeight="1">
      <c r="B8" s="549"/>
      <c r="C8" s="549"/>
      <c r="D8" s="549"/>
      <c r="E8" s="5"/>
      <c r="F8" s="6"/>
      <c r="G8" s="8"/>
      <c r="H8" s="6"/>
      <c r="I8" s="6"/>
      <c r="J8" s="8"/>
      <c r="K8" s="6"/>
      <c r="L8" s="6"/>
      <c r="M8" s="549"/>
    </row>
    <row r="9" spans="2:13">
      <c r="B9" s="549"/>
      <c r="C9" s="549"/>
      <c r="D9" s="549"/>
      <c r="E9" s="549"/>
      <c r="F9" s="724"/>
      <c r="G9" s="700"/>
      <c r="H9" s="726"/>
      <c r="I9" s="700"/>
      <c r="J9" s="700"/>
      <c r="K9" s="729"/>
      <c r="L9" s="724"/>
      <c r="M9" s="730"/>
    </row>
    <row r="10" spans="2:13" ht="23.25" customHeight="1">
      <c r="B10" s="912" t="s">
        <v>22</v>
      </c>
      <c r="C10" s="913" t="s">
        <v>23</v>
      </c>
      <c r="D10" s="914" t="s">
        <v>24</v>
      </c>
      <c r="E10" s="466" t="s">
        <v>25</v>
      </c>
      <c r="F10" s="467" t="s">
        <v>26</v>
      </c>
      <c r="G10" s="467" t="s">
        <v>27</v>
      </c>
      <c r="H10" s="468" t="s">
        <v>28</v>
      </c>
      <c r="I10" s="467" t="s">
        <v>29</v>
      </c>
      <c r="J10" s="467" t="s">
        <v>30</v>
      </c>
      <c r="K10" s="468" t="s">
        <v>31</v>
      </c>
      <c r="L10" s="467" t="s">
        <v>32</v>
      </c>
      <c r="M10" s="467" t="s">
        <v>33</v>
      </c>
    </row>
    <row r="11" spans="2:13">
      <c r="B11" s="912"/>
      <c r="C11" s="913"/>
      <c r="D11" s="915"/>
      <c r="E11" s="469" t="s">
        <v>34</v>
      </c>
      <c r="F11" s="462" t="s">
        <v>35</v>
      </c>
      <c r="G11" s="462" t="s">
        <v>35</v>
      </c>
      <c r="H11" s="868" t="s">
        <v>36</v>
      </c>
      <c r="I11" s="462" t="s">
        <v>35</v>
      </c>
      <c r="J11" s="462" t="s">
        <v>35</v>
      </c>
      <c r="K11" s="868" t="s">
        <v>37</v>
      </c>
      <c r="L11" s="463" t="s">
        <v>35</v>
      </c>
      <c r="M11" s="463" t="s">
        <v>35</v>
      </c>
    </row>
    <row r="12" spans="2:13" ht="29.1" customHeight="1">
      <c r="B12" s="912"/>
      <c r="C12" s="913"/>
      <c r="D12" s="915"/>
      <c r="E12" s="458" t="s">
        <v>38</v>
      </c>
      <c r="F12" s="465">
        <v>3</v>
      </c>
      <c r="G12" s="465">
        <v>3</v>
      </c>
      <c r="H12" s="465">
        <v>3</v>
      </c>
      <c r="I12" s="465">
        <v>3</v>
      </c>
      <c r="J12" s="476">
        <v>3</v>
      </c>
      <c r="K12" s="465">
        <v>3</v>
      </c>
      <c r="L12" s="465">
        <v>3</v>
      </c>
      <c r="M12" s="476">
        <v>3</v>
      </c>
    </row>
    <row r="13" spans="2:13">
      <c r="B13" s="912"/>
      <c r="C13" s="913"/>
      <c r="D13" s="915"/>
      <c r="E13" s="458" t="s">
        <v>39</v>
      </c>
      <c r="F13" s="465">
        <v>1.2</v>
      </c>
      <c r="G13" s="465">
        <v>1.2</v>
      </c>
      <c r="H13" s="465">
        <v>1.2</v>
      </c>
      <c r="I13" s="465">
        <v>1.2</v>
      </c>
      <c r="J13" s="465">
        <v>1.2</v>
      </c>
      <c r="K13" s="465">
        <v>1.2</v>
      </c>
      <c r="L13" s="465">
        <v>1.2</v>
      </c>
      <c r="M13" s="465">
        <v>1.2</v>
      </c>
    </row>
    <row r="14" spans="2:13" ht="35.450000000000003" customHeight="1">
      <c r="B14" s="912"/>
      <c r="C14" s="913"/>
      <c r="D14" s="916"/>
      <c r="E14" s="889" t="s">
        <v>40</v>
      </c>
      <c r="F14" s="456" t="s">
        <v>41</v>
      </c>
      <c r="G14" s="456" t="s">
        <v>41</v>
      </c>
      <c r="H14" s="456" t="s">
        <v>41</v>
      </c>
      <c r="I14" s="456" t="s">
        <v>41</v>
      </c>
      <c r="J14" s="456" t="s">
        <v>41</v>
      </c>
      <c r="K14" s="456" t="s">
        <v>41</v>
      </c>
      <c r="L14" s="456" t="s">
        <v>41</v>
      </c>
      <c r="M14" s="456" t="s">
        <v>41</v>
      </c>
    </row>
    <row r="15" spans="2:13" ht="18" customHeight="1">
      <c r="B15" s="451">
        <v>0</v>
      </c>
      <c r="C15" s="451">
        <v>0</v>
      </c>
      <c r="D15" s="452">
        <v>2400000</v>
      </c>
      <c r="E15" s="451" t="s">
        <v>42</v>
      </c>
      <c r="F15" s="608">
        <v>0.25</v>
      </c>
      <c r="G15" s="608">
        <v>0.28819444444444448</v>
      </c>
      <c r="H15" s="608">
        <v>0.34375</v>
      </c>
      <c r="I15" s="609">
        <v>0.4465277777777778</v>
      </c>
      <c r="J15" s="608">
        <v>0.49652777777777773</v>
      </c>
      <c r="K15" s="609">
        <v>0.67361111111111116</v>
      </c>
      <c r="L15" s="608">
        <v>0.70138888888888884</v>
      </c>
      <c r="M15" s="608">
        <v>0.77430555555555547</v>
      </c>
    </row>
    <row r="16" spans="2:13" ht="18" customHeight="1">
      <c r="B16" s="455" t="s">
        <v>43</v>
      </c>
      <c r="C16" s="455" t="s">
        <v>43</v>
      </c>
      <c r="D16" s="889"/>
      <c r="E16" s="336" t="s">
        <v>44</v>
      </c>
      <c r="F16" s="610">
        <v>0.25208333333333333</v>
      </c>
      <c r="G16" s="610">
        <v>0.2902777777777778</v>
      </c>
      <c r="H16" s="610">
        <v>0.34583333333333338</v>
      </c>
      <c r="I16" s="611">
        <v>0.44861111111111113</v>
      </c>
      <c r="J16" s="610">
        <v>0.49861111111111112</v>
      </c>
      <c r="K16" s="611">
        <v>0.67569444444444438</v>
      </c>
      <c r="L16" s="610">
        <v>0.70347222222222217</v>
      </c>
      <c r="M16" s="610">
        <v>0.77708333333333324</v>
      </c>
    </row>
    <row r="17" spans="2:13" ht="13.5" customHeight="1">
      <c r="B17" s="455">
        <v>9</v>
      </c>
      <c r="C17" s="455">
        <v>9</v>
      </c>
      <c r="D17" s="445">
        <v>2400446</v>
      </c>
      <c r="E17" s="337" t="s">
        <v>45</v>
      </c>
      <c r="F17" s="612">
        <v>0.25555555555555559</v>
      </c>
      <c r="G17" s="612">
        <v>0.29444444444444445</v>
      </c>
      <c r="H17" s="612">
        <v>0.34930555555555554</v>
      </c>
      <c r="I17" s="613">
        <v>0.45208333333333334</v>
      </c>
      <c r="J17" s="612">
        <v>0.50347222222222221</v>
      </c>
      <c r="K17" s="613">
        <v>0.6791666666666667</v>
      </c>
      <c r="L17" s="612">
        <v>0.70763888888888893</v>
      </c>
      <c r="M17" s="612">
        <v>0.78125</v>
      </c>
    </row>
    <row r="18" spans="2:13" ht="13.5" customHeight="1">
      <c r="B18" s="455">
        <v>18</v>
      </c>
      <c r="C18" s="455">
        <v>17.8</v>
      </c>
      <c r="D18" s="445">
        <v>2400417</v>
      </c>
      <c r="E18" s="337" t="s">
        <v>46</v>
      </c>
      <c r="F18" s="612">
        <v>0.2590277777777778</v>
      </c>
      <c r="G18" s="612">
        <v>0.29791666666666666</v>
      </c>
      <c r="H18" s="612">
        <v>0.35347222222222219</v>
      </c>
      <c r="I18" s="613">
        <v>0.45555555555555555</v>
      </c>
      <c r="J18" s="612">
        <v>0.50694444444444442</v>
      </c>
      <c r="K18" s="613">
        <v>0.68263888888888891</v>
      </c>
      <c r="L18" s="612">
        <v>0.71250000000000002</v>
      </c>
      <c r="M18" s="612">
        <v>0.78472222222222221</v>
      </c>
    </row>
    <row r="19" spans="2:13" ht="14.25" customHeight="1">
      <c r="B19" s="455">
        <v>41</v>
      </c>
      <c r="C19" s="455">
        <v>41.3</v>
      </c>
      <c r="D19" s="445">
        <v>2400456</v>
      </c>
      <c r="E19" s="337" t="s">
        <v>47</v>
      </c>
      <c r="F19" s="612">
        <v>0.26874999999999999</v>
      </c>
      <c r="G19" s="612">
        <v>0.30694444444444441</v>
      </c>
      <c r="H19" s="612">
        <v>0.36249999999999999</v>
      </c>
      <c r="I19" s="613">
        <v>0.46458333333333335</v>
      </c>
      <c r="J19" s="612">
        <v>0.51597222222222217</v>
      </c>
      <c r="K19" s="613">
        <v>0.69166666666666676</v>
      </c>
      <c r="L19" s="612">
        <v>0.72152777777777777</v>
      </c>
      <c r="M19" s="612">
        <v>0.79375000000000007</v>
      </c>
    </row>
    <row r="20" spans="2:13" ht="12.75" customHeight="1">
      <c r="B20" s="455">
        <v>57</v>
      </c>
      <c r="C20" s="455">
        <v>57.3</v>
      </c>
      <c r="D20" s="445">
        <v>2400366</v>
      </c>
      <c r="E20" s="337" t="s">
        <v>48</v>
      </c>
      <c r="F20" s="612">
        <v>0.27499999999999997</v>
      </c>
      <c r="G20" s="612">
        <v>0.31319444444444444</v>
      </c>
      <c r="H20" s="612">
        <v>0.36874999999999997</v>
      </c>
      <c r="I20" s="613">
        <v>0.47083333333333338</v>
      </c>
      <c r="J20" s="612">
        <v>0.52222222222222225</v>
      </c>
      <c r="K20" s="613">
        <v>0.69791666666666663</v>
      </c>
      <c r="L20" s="612">
        <v>0.72777777777777775</v>
      </c>
      <c r="M20" s="612">
        <v>0.79999999999999993</v>
      </c>
    </row>
    <row r="21" spans="2:13">
      <c r="B21" s="455">
        <v>67</v>
      </c>
      <c r="C21" s="455" t="s">
        <v>49</v>
      </c>
      <c r="D21" s="445">
        <v>2400416</v>
      </c>
      <c r="E21" s="337" t="s">
        <v>50</v>
      </c>
      <c r="F21" s="612">
        <v>0.27916666666666667</v>
      </c>
      <c r="G21" s="612" t="s">
        <v>51</v>
      </c>
      <c r="H21" s="612">
        <v>0.37222222222222223</v>
      </c>
      <c r="I21" s="613">
        <v>0.47500000000000003</v>
      </c>
      <c r="J21" s="612" t="s">
        <v>52</v>
      </c>
      <c r="K21" s="613">
        <v>0.70208333333333339</v>
      </c>
      <c r="L21" s="612">
        <v>0.7319444444444444</v>
      </c>
      <c r="M21" s="612" t="s">
        <v>53</v>
      </c>
    </row>
    <row r="22" spans="2:13">
      <c r="B22" s="455">
        <v>78</v>
      </c>
      <c r="C22" s="455">
        <v>78.099999999999994</v>
      </c>
      <c r="D22" s="889">
        <v>2400779</v>
      </c>
      <c r="E22" s="337" t="s">
        <v>54</v>
      </c>
      <c r="F22" s="612">
        <v>0.28402777777777777</v>
      </c>
      <c r="G22" s="612">
        <v>0.32361111111111113</v>
      </c>
      <c r="H22" s="612">
        <v>0.37708333333333338</v>
      </c>
      <c r="I22" s="613">
        <v>0.47986111111111113</v>
      </c>
      <c r="J22" s="612">
        <v>0.53263888888888888</v>
      </c>
      <c r="K22" s="613">
        <v>0.70694444444444438</v>
      </c>
      <c r="L22" s="612">
        <v>0.7368055555555556</v>
      </c>
      <c r="M22" s="612">
        <v>0.81111111111111101</v>
      </c>
    </row>
    <row r="23" spans="2:13">
      <c r="B23" s="455">
        <v>90</v>
      </c>
      <c r="C23" s="455" t="s">
        <v>55</v>
      </c>
      <c r="D23" s="889">
        <v>2400333</v>
      </c>
      <c r="E23" s="337" t="s">
        <v>56</v>
      </c>
      <c r="F23" s="612">
        <v>0.29305555555555557</v>
      </c>
      <c r="G23" s="612">
        <v>0.33263888888888887</v>
      </c>
      <c r="H23" s="612">
        <v>0.38611111111111113</v>
      </c>
      <c r="I23" s="613">
        <v>0.48888888888888887</v>
      </c>
      <c r="J23" s="612">
        <v>0.54166666666666663</v>
      </c>
      <c r="K23" s="613">
        <v>0.71597222222222223</v>
      </c>
      <c r="L23" s="612">
        <v>0.74583333333333324</v>
      </c>
      <c r="M23" s="612">
        <v>0.82013888888888886</v>
      </c>
    </row>
    <row r="24" spans="2:13">
      <c r="B24" s="455">
        <v>97</v>
      </c>
      <c r="C24" s="455">
        <v>97</v>
      </c>
      <c r="D24" s="889">
        <v>2400414</v>
      </c>
      <c r="E24" s="337" t="s">
        <v>57</v>
      </c>
      <c r="F24" s="612" t="s">
        <v>58</v>
      </c>
      <c r="G24" s="612" t="s">
        <v>59</v>
      </c>
      <c r="H24" s="612">
        <v>0.38958333333333334</v>
      </c>
      <c r="I24" s="613">
        <v>0.49236111111111108</v>
      </c>
      <c r="J24" s="612" t="s">
        <v>60</v>
      </c>
      <c r="K24" s="613">
        <v>0.71944444444444444</v>
      </c>
      <c r="L24" s="612">
        <v>0.74930555555555556</v>
      </c>
      <c r="M24" s="612" t="s">
        <v>61</v>
      </c>
    </row>
    <row r="25" spans="2:13">
      <c r="B25" s="455">
        <v>106</v>
      </c>
      <c r="C25" s="455">
        <v>106.1</v>
      </c>
      <c r="D25" s="889">
        <v>2400378</v>
      </c>
      <c r="E25" s="337" t="s">
        <v>62</v>
      </c>
      <c r="F25" s="612">
        <v>0.30208333333333331</v>
      </c>
      <c r="G25" s="612">
        <v>0.34236111111111112</v>
      </c>
      <c r="H25" s="612">
        <v>0.39305555555555555</v>
      </c>
      <c r="I25" s="613">
        <v>0.49583333333333335</v>
      </c>
      <c r="J25" s="612">
        <v>0.55138888888888882</v>
      </c>
      <c r="K25" s="613">
        <v>0.72291666666666676</v>
      </c>
      <c r="L25" s="612">
        <v>0.75277777777777777</v>
      </c>
      <c r="M25" s="612">
        <v>0.82986111111111116</v>
      </c>
    </row>
    <row r="26" spans="2:13">
      <c r="B26" s="615">
        <v>116</v>
      </c>
      <c r="C26" s="615">
        <v>116.2</v>
      </c>
      <c r="D26" s="867">
        <v>2400379</v>
      </c>
      <c r="E26" s="336" t="s">
        <v>63</v>
      </c>
      <c r="F26" s="610">
        <v>0.30624999999999997</v>
      </c>
      <c r="G26" s="610">
        <v>0.34652777777777777</v>
      </c>
      <c r="H26" s="610">
        <v>0.3972222222222222</v>
      </c>
      <c r="I26" s="611">
        <v>0.5</v>
      </c>
      <c r="J26" s="610">
        <v>0.55555555555555558</v>
      </c>
      <c r="K26" s="611">
        <v>0.7270833333333333</v>
      </c>
      <c r="L26" s="610">
        <v>0.75694444444444453</v>
      </c>
      <c r="M26" s="610">
        <v>0.8340277777777777</v>
      </c>
    </row>
    <row r="27" spans="2:13">
      <c r="B27" s="455">
        <v>122</v>
      </c>
      <c r="C27" s="455">
        <v>121.6</v>
      </c>
      <c r="D27" s="889">
        <v>2400002</v>
      </c>
      <c r="E27" s="337" t="s">
        <v>64</v>
      </c>
      <c r="F27" s="612">
        <v>0.30833333333333335</v>
      </c>
      <c r="G27" s="612">
        <v>0.34930555555555554</v>
      </c>
      <c r="H27" s="612">
        <v>0.39930555555555558</v>
      </c>
      <c r="I27" s="613">
        <v>0.50208333333333333</v>
      </c>
      <c r="J27" s="612">
        <v>0.55763888888888891</v>
      </c>
      <c r="K27" s="613">
        <v>0.72916666666666663</v>
      </c>
      <c r="L27" s="612">
        <v>0.75902777777777775</v>
      </c>
      <c r="M27" s="612">
        <v>0.83611111111111114</v>
      </c>
    </row>
    <row r="28" spans="2:13">
      <c r="B28" s="455">
        <v>128</v>
      </c>
      <c r="C28" s="455">
        <v>128.1</v>
      </c>
      <c r="D28" s="889">
        <v>2400413</v>
      </c>
      <c r="E28" s="337" t="s">
        <v>65</v>
      </c>
      <c r="F28" s="612">
        <v>0.31111111111111112</v>
      </c>
      <c r="G28" s="612" t="s">
        <v>66</v>
      </c>
      <c r="H28" s="612">
        <v>0.40208333333333335</v>
      </c>
      <c r="I28" s="613">
        <v>0.50486111111111109</v>
      </c>
      <c r="J28" s="612" t="s">
        <v>67</v>
      </c>
      <c r="K28" s="613">
        <v>0.7319444444444444</v>
      </c>
      <c r="L28" s="612">
        <v>0.76180555555555562</v>
      </c>
      <c r="M28" s="612" t="s">
        <v>68</v>
      </c>
    </row>
    <row r="29" spans="2:13">
      <c r="B29" s="455">
        <v>141</v>
      </c>
      <c r="C29" s="455">
        <v>140.9</v>
      </c>
      <c r="D29" s="889">
        <v>2400412</v>
      </c>
      <c r="E29" s="337" t="s">
        <v>69</v>
      </c>
      <c r="F29" s="612">
        <v>0.31597222222222221</v>
      </c>
      <c r="G29" s="612">
        <v>0.35902777777777778</v>
      </c>
      <c r="H29" s="612">
        <v>0.4069444444444445</v>
      </c>
      <c r="I29" s="613">
        <v>0.50972222222222219</v>
      </c>
      <c r="J29" s="612">
        <v>0.56736111111111109</v>
      </c>
      <c r="K29" s="613">
        <v>0.7368055555555556</v>
      </c>
      <c r="L29" s="612">
        <v>0.76666666666666661</v>
      </c>
      <c r="M29" s="612">
        <v>0.84583333333333333</v>
      </c>
    </row>
    <row r="30" spans="2:13">
      <c r="B30" s="455">
        <v>155</v>
      </c>
      <c r="C30" s="455">
        <v>155.5</v>
      </c>
      <c r="D30" s="889">
        <v>2400380</v>
      </c>
      <c r="E30" s="337" t="s">
        <v>70</v>
      </c>
      <c r="F30" s="612">
        <v>0.3215277777777778</v>
      </c>
      <c r="G30" s="612">
        <v>0.36458333333333331</v>
      </c>
      <c r="H30" s="612">
        <v>0.41250000000000003</v>
      </c>
      <c r="I30" s="613">
        <v>0.51527777777777783</v>
      </c>
      <c r="J30" s="612">
        <v>0.57291666666666663</v>
      </c>
      <c r="K30" s="613">
        <v>0.74236111111111114</v>
      </c>
      <c r="L30" s="612">
        <v>0.77222222222222225</v>
      </c>
      <c r="M30" s="612">
        <v>0.85138888888888886</v>
      </c>
    </row>
    <row r="31" spans="2:13">
      <c r="B31" s="455">
        <v>168</v>
      </c>
      <c r="C31" s="455">
        <v>167.5</v>
      </c>
      <c r="D31" s="889">
        <v>2400411</v>
      </c>
      <c r="E31" s="337" t="s">
        <v>71</v>
      </c>
      <c r="F31" s="612">
        <v>0.3263888888888889</v>
      </c>
      <c r="G31" s="612">
        <v>0.36944444444444446</v>
      </c>
      <c r="H31" s="612">
        <v>0.41736111111111113</v>
      </c>
      <c r="I31" s="613">
        <v>0.52013888888888882</v>
      </c>
      <c r="J31" s="612">
        <v>0.57777777777777783</v>
      </c>
      <c r="K31" s="613">
        <v>0.74722222222222223</v>
      </c>
      <c r="L31" s="612">
        <v>0.77708333333333324</v>
      </c>
      <c r="M31" s="612">
        <v>0.85625000000000007</v>
      </c>
    </row>
    <row r="32" spans="2:13">
      <c r="B32" s="455">
        <v>180</v>
      </c>
      <c r="C32" s="455">
        <v>180.2</v>
      </c>
      <c r="D32" s="889">
        <v>2400381</v>
      </c>
      <c r="E32" s="337" t="s">
        <v>72</v>
      </c>
      <c r="F32" s="612">
        <v>0.33124999999999999</v>
      </c>
      <c r="G32" s="612">
        <v>0.375</v>
      </c>
      <c r="H32" s="612">
        <v>0.42222222222222222</v>
      </c>
      <c r="I32" s="613">
        <v>0.52500000000000002</v>
      </c>
      <c r="J32" s="612">
        <v>0.58333333333333337</v>
      </c>
      <c r="K32" s="613">
        <v>0.75208333333333333</v>
      </c>
      <c r="L32" s="612">
        <v>0.78194444444444444</v>
      </c>
      <c r="M32" s="612">
        <v>0.8618055555555556</v>
      </c>
    </row>
    <row r="33" spans="2:13">
      <c r="B33" s="615">
        <v>187</v>
      </c>
      <c r="C33" s="615" t="s">
        <v>73</v>
      </c>
      <c r="D33" s="867">
        <v>2400382</v>
      </c>
      <c r="E33" s="336" t="s">
        <v>74</v>
      </c>
      <c r="F33" s="610">
        <v>0.33402777777777781</v>
      </c>
      <c r="G33" s="610">
        <v>0.37777777777777777</v>
      </c>
      <c r="H33" s="610">
        <v>0.42499999999999999</v>
      </c>
      <c r="I33" s="611">
        <v>0.52777777777777779</v>
      </c>
      <c r="J33" s="610">
        <v>0.58611111111111114</v>
      </c>
      <c r="K33" s="611">
        <v>0.75486111111111109</v>
      </c>
      <c r="L33" s="610">
        <v>0.78472222222222221</v>
      </c>
      <c r="M33" s="610">
        <v>0.86458333333333337</v>
      </c>
    </row>
    <row r="34" spans="2:13">
      <c r="B34" s="455">
        <v>192</v>
      </c>
      <c r="C34" s="455">
        <v>192.5</v>
      </c>
      <c r="D34" s="889">
        <v>2400398</v>
      </c>
      <c r="E34" s="337" t="s">
        <v>75</v>
      </c>
      <c r="F34" s="612">
        <v>0.33749999999999997</v>
      </c>
      <c r="G34" s="612" t="s">
        <v>76</v>
      </c>
      <c r="H34" s="612">
        <v>0.4284722222222222</v>
      </c>
      <c r="I34" s="613">
        <v>0.53055555555555556</v>
      </c>
      <c r="J34" s="612" t="s">
        <v>77</v>
      </c>
      <c r="K34" s="613">
        <v>0.75763888888888886</v>
      </c>
      <c r="L34" s="612">
        <v>0.78749999999999998</v>
      </c>
      <c r="M34" s="612" t="s">
        <v>78</v>
      </c>
    </row>
    <row r="35" spans="2:13">
      <c r="B35" s="455">
        <v>203</v>
      </c>
      <c r="C35" s="455">
        <v>203.1</v>
      </c>
      <c r="D35" s="889">
        <v>2400399</v>
      </c>
      <c r="E35" s="337" t="s">
        <v>79</v>
      </c>
      <c r="F35" s="612">
        <v>0.34236111111111112</v>
      </c>
      <c r="G35" s="612">
        <v>0.38750000000000001</v>
      </c>
      <c r="H35" s="612">
        <v>0.43333333333333335</v>
      </c>
      <c r="I35" s="613">
        <v>0.53541666666666665</v>
      </c>
      <c r="J35" s="612">
        <v>0.59652777777777777</v>
      </c>
      <c r="K35" s="613">
        <v>0.76250000000000007</v>
      </c>
      <c r="L35" s="612">
        <v>0.79236111111111107</v>
      </c>
      <c r="M35" s="612">
        <v>0.875</v>
      </c>
    </row>
    <row r="36" spans="2:13">
      <c r="B36" s="455">
        <v>209</v>
      </c>
      <c r="C36" s="455">
        <v>208.2</v>
      </c>
      <c r="D36" s="889">
        <v>2400368</v>
      </c>
      <c r="E36" s="337" t="s">
        <v>80</v>
      </c>
      <c r="F36" s="612">
        <v>0.3444444444444445</v>
      </c>
      <c r="G36" s="612">
        <v>0.38958333333333334</v>
      </c>
      <c r="H36" s="612">
        <v>0.43541666666666662</v>
      </c>
      <c r="I36" s="613">
        <v>0.53749999999999998</v>
      </c>
      <c r="J36" s="612">
        <v>0.59861111111111109</v>
      </c>
      <c r="K36" s="613">
        <v>0.76458333333333339</v>
      </c>
      <c r="L36" s="612">
        <v>0.7944444444444444</v>
      </c>
      <c r="M36" s="612">
        <v>0.87708333333333333</v>
      </c>
    </row>
    <row r="37" spans="2:13">
      <c r="B37" s="451">
        <v>212</v>
      </c>
      <c r="C37" s="451">
        <v>213.3</v>
      </c>
      <c r="D37" s="451">
        <v>2400420</v>
      </c>
      <c r="E37" s="392" t="s">
        <v>81</v>
      </c>
      <c r="F37" s="608" t="s">
        <v>82</v>
      </c>
      <c r="G37" s="608" t="s">
        <v>83</v>
      </c>
      <c r="H37" s="608">
        <v>0.4375</v>
      </c>
      <c r="I37" s="614" t="s">
        <v>84</v>
      </c>
      <c r="J37" s="608" t="s">
        <v>85</v>
      </c>
      <c r="K37" s="608">
        <v>0.76666666666666661</v>
      </c>
      <c r="L37" s="608" t="s">
        <v>86</v>
      </c>
      <c r="M37" s="608" t="s">
        <v>87</v>
      </c>
    </row>
    <row r="38" spans="2:13">
      <c r="B38" s="455">
        <v>227</v>
      </c>
      <c r="C38" s="455">
        <v>226.7</v>
      </c>
      <c r="D38" s="889">
        <v>2400386</v>
      </c>
      <c r="E38" s="337" t="s">
        <v>88</v>
      </c>
      <c r="F38" s="612">
        <v>0.35555555555555557</v>
      </c>
      <c r="G38" s="612">
        <v>0.40069444444444446</v>
      </c>
      <c r="H38" s="612">
        <v>0.44444444444444442</v>
      </c>
      <c r="I38" s="613">
        <v>0.54861111111111105</v>
      </c>
      <c r="J38" s="612">
        <v>0.60972222222222217</v>
      </c>
      <c r="K38" s="612">
        <v>0.7729166666666667</v>
      </c>
      <c r="L38" s="612">
        <v>0.80555555555555547</v>
      </c>
      <c r="M38" s="612">
        <v>0.8881944444444444</v>
      </c>
    </row>
    <row r="39" spans="2:13">
      <c r="B39" s="455">
        <v>239</v>
      </c>
      <c r="C39" s="455">
        <v>238.6</v>
      </c>
      <c r="D39" s="889">
        <v>2400406</v>
      </c>
      <c r="E39" s="337" t="s">
        <v>89</v>
      </c>
      <c r="F39" s="612">
        <v>0.36041666666666666</v>
      </c>
      <c r="G39" s="612">
        <v>0.4055555555555555</v>
      </c>
      <c r="H39" s="612">
        <v>0.45</v>
      </c>
      <c r="I39" s="613">
        <v>0.55277777777777781</v>
      </c>
      <c r="J39" s="612">
        <v>0.61458333333333337</v>
      </c>
      <c r="K39" s="612">
        <v>0.77777777777777779</v>
      </c>
      <c r="L39" s="612">
        <v>0.80972222222222223</v>
      </c>
      <c r="M39" s="612">
        <v>0.8930555555555556</v>
      </c>
    </row>
    <row r="40" spans="2:13">
      <c r="B40" s="615"/>
      <c r="C40" s="616"/>
      <c r="D40" s="617"/>
      <c r="E40" s="336" t="s">
        <v>90</v>
      </c>
      <c r="F40" s="610">
        <v>0.36458333333333331</v>
      </c>
      <c r="G40" s="610">
        <v>0.40972222222222227</v>
      </c>
      <c r="H40" s="610">
        <v>0.45416666666666666</v>
      </c>
      <c r="I40" s="611">
        <v>0.55625000000000002</v>
      </c>
      <c r="J40" s="610">
        <v>0.61875000000000002</v>
      </c>
      <c r="K40" s="610">
        <v>0.78194444444444444</v>
      </c>
      <c r="L40" s="610">
        <v>0.81319444444444444</v>
      </c>
      <c r="M40" s="610">
        <v>0.89722222222222225</v>
      </c>
    </row>
    <row r="41" spans="2:13">
      <c r="B41" s="455">
        <v>252</v>
      </c>
      <c r="C41" s="455">
        <v>252</v>
      </c>
      <c r="D41" s="889">
        <v>2401387</v>
      </c>
      <c r="E41" s="337" t="s">
        <v>91</v>
      </c>
      <c r="F41" s="612">
        <v>0.3659722222222222</v>
      </c>
      <c r="G41" s="612">
        <v>0.41111111111111115</v>
      </c>
      <c r="H41" s="613">
        <v>0.45555555555555555</v>
      </c>
      <c r="I41" s="613">
        <v>0.55833333333333335</v>
      </c>
      <c r="J41" s="612">
        <v>0.62013888888888891</v>
      </c>
      <c r="K41" s="612">
        <v>0.78333333333333333</v>
      </c>
      <c r="L41" s="613">
        <v>0.81527777777777777</v>
      </c>
      <c r="M41" s="612">
        <v>0.89861111111111114</v>
      </c>
    </row>
    <row r="42" spans="2:13">
      <c r="B42" s="455">
        <v>261</v>
      </c>
      <c r="C42" s="455">
        <v>260.7</v>
      </c>
      <c r="D42" s="889">
        <v>2401388</v>
      </c>
      <c r="E42" s="337" t="s">
        <v>92</v>
      </c>
      <c r="F42" s="612">
        <v>0.36944444444444446</v>
      </c>
      <c r="G42" s="612">
        <v>0.4145833333333333</v>
      </c>
      <c r="H42" s="613">
        <v>0.45902777777777781</v>
      </c>
      <c r="I42" s="613">
        <v>0.56180555555555556</v>
      </c>
      <c r="J42" s="612">
        <v>0.62361111111111112</v>
      </c>
      <c r="K42" s="612">
        <v>0.78680555555555554</v>
      </c>
      <c r="L42" s="613">
        <v>0.81874999999999998</v>
      </c>
      <c r="M42" s="612">
        <v>0.90208333333333324</v>
      </c>
    </row>
    <row r="43" spans="2:13">
      <c r="B43" s="455">
        <v>269</v>
      </c>
      <c r="C43" s="455">
        <v>269</v>
      </c>
      <c r="D43" s="889">
        <v>2401389</v>
      </c>
      <c r="E43" s="337" t="s">
        <v>93</v>
      </c>
      <c r="F43" s="612">
        <v>0.37291666666666662</v>
      </c>
      <c r="G43" s="612">
        <v>0.41805555555555557</v>
      </c>
      <c r="H43" s="613">
        <v>0.46249999999999997</v>
      </c>
      <c r="I43" s="613">
        <v>0.56527777777777777</v>
      </c>
      <c r="J43" s="612">
        <v>0.62708333333333333</v>
      </c>
      <c r="K43" s="612">
        <v>0.79027777777777775</v>
      </c>
      <c r="L43" s="613">
        <v>0.8222222222222223</v>
      </c>
      <c r="M43" s="612">
        <v>0.90555555555555556</v>
      </c>
    </row>
    <row r="44" spans="2:13">
      <c r="B44" s="615"/>
      <c r="C44" s="616"/>
      <c r="D44" s="617"/>
      <c r="E44" s="336" t="s">
        <v>94</v>
      </c>
      <c r="F44" s="610">
        <v>0.37708333333333338</v>
      </c>
      <c r="G44" s="610">
        <v>0.42222222222222222</v>
      </c>
      <c r="H44" s="611">
        <v>0.46666666666666662</v>
      </c>
      <c r="I44" s="611">
        <v>0.56874999999999998</v>
      </c>
      <c r="J44" s="610">
        <v>0.63124999999999998</v>
      </c>
      <c r="K44" s="610">
        <v>0.7944444444444444</v>
      </c>
      <c r="L44" s="611">
        <v>0.8256944444444444</v>
      </c>
      <c r="M44" s="610">
        <v>0.90972222222222221</v>
      </c>
    </row>
    <row r="45" spans="2:13">
      <c r="B45" s="455">
        <v>283</v>
      </c>
      <c r="C45" s="455">
        <v>282.7</v>
      </c>
      <c r="D45" s="889">
        <v>2400407</v>
      </c>
      <c r="E45" s="327" t="s">
        <v>95</v>
      </c>
      <c r="F45" s="612" t="s">
        <v>96</v>
      </c>
      <c r="G45" s="612" t="s">
        <v>97</v>
      </c>
      <c r="H45" s="612">
        <v>0.46875</v>
      </c>
      <c r="I45" s="613">
        <v>0.5708333333333333</v>
      </c>
      <c r="J45" s="612" t="s">
        <v>98</v>
      </c>
      <c r="K45" s="612">
        <v>0.79652777777777783</v>
      </c>
      <c r="L45" s="613" t="s">
        <v>99</v>
      </c>
      <c r="M45" s="612" t="s">
        <v>100</v>
      </c>
    </row>
    <row r="46" spans="2:13">
      <c r="B46" s="455">
        <v>293</v>
      </c>
      <c r="C46" s="455">
        <v>293.2</v>
      </c>
      <c r="D46" s="889">
        <v>2400390</v>
      </c>
      <c r="E46" s="327" t="s">
        <v>101</v>
      </c>
      <c r="F46" s="612">
        <v>0.38541666666666669</v>
      </c>
      <c r="G46" s="612">
        <v>0.43055555555555558</v>
      </c>
      <c r="H46" s="612">
        <v>0.47291666666666665</v>
      </c>
      <c r="I46" s="613">
        <v>0.57500000000000007</v>
      </c>
      <c r="J46" s="612">
        <v>0.63958333333333328</v>
      </c>
      <c r="K46" s="612">
        <v>0.80069444444444438</v>
      </c>
      <c r="L46" s="612">
        <v>0.83194444444444438</v>
      </c>
      <c r="M46" s="612">
        <v>0.91805555555555562</v>
      </c>
    </row>
    <row r="47" spans="2:13">
      <c r="B47" s="455">
        <v>302</v>
      </c>
      <c r="C47" s="455">
        <v>302.3</v>
      </c>
      <c r="D47" s="889">
        <v>2401391</v>
      </c>
      <c r="E47" s="327" t="s">
        <v>102</v>
      </c>
      <c r="F47" s="612">
        <v>0.38958333333333334</v>
      </c>
      <c r="G47" s="612">
        <v>0.43472222222222223</v>
      </c>
      <c r="H47" s="612">
        <v>0.4770833333333333</v>
      </c>
      <c r="I47" s="613">
        <v>0.57916666666666672</v>
      </c>
      <c r="J47" s="612">
        <v>0.64374999999999993</v>
      </c>
      <c r="K47" s="612">
        <v>0.80486111111111114</v>
      </c>
      <c r="L47" s="612">
        <v>0.83680555555555547</v>
      </c>
      <c r="M47" s="612">
        <v>0.92222222222222217</v>
      </c>
    </row>
    <row r="48" spans="2:13">
      <c r="B48" s="455">
        <v>311</v>
      </c>
      <c r="C48" s="455">
        <v>310.89999999999998</v>
      </c>
      <c r="D48" s="889">
        <v>2400408</v>
      </c>
      <c r="E48" s="337" t="s">
        <v>103</v>
      </c>
      <c r="F48" s="612">
        <v>0.39305555555555555</v>
      </c>
      <c r="G48" s="612" t="s">
        <v>104</v>
      </c>
      <c r="H48" s="612">
        <v>0.48055555555555557</v>
      </c>
      <c r="I48" s="613">
        <v>0.58263888888888882</v>
      </c>
      <c r="J48" s="612" t="s">
        <v>105</v>
      </c>
      <c r="K48" s="612">
        <v>0.80833333333333324</v>
      </c>
      <c r="L48" s="612">
        <v>0.83958333333333324</v>
      </c>
      <c r="M48" s="612" t="s">
        <v>106</v>
      </c>
    </row>
    <row r="49" spans="2:13">
      <c r="B49" s="455">
        <v>325</v>
      </c>
      <c r="C49" s="455">
        <v>324.8</v>
      </c>
      <c r="D49" s="889">
        <v>2400392</v>
      </c>
      <c r="E49" s="337" t="s">
        <v>107</v>
      </c>
      <c r="F49" s="612">
        <v>0.39861111111111108</v>
      </c>
      <c r="G49" s="612">
        <v>0.4458333333333333</v>
      </c>
      <c r="H49" s="612">
        <v>0.4861111111111111</v>
      </c>
      <c r="I49" s="613">
        <v>0.58819444444444446</v>
      </c>
      <c r="J49" s="612">
        <v>0.65486111111111112</v>
      </c>
      <c r="K49" s="612">
        <v>0.81388888888888899</v>
      </c>
      <c r="L49" s="612">
        <v>0.84513888888888899</v>
      </c>
      <c r="M49" s="612">
        <v>0.93333333333333324</v>
      </c>
    </row>
    <row r="50" spans="2:13">
      <c r="B50" s="455">
        <v>336</v>
      </c>
      <c r="C50" s="455">
        <v>335.8</v>
      </c>
      <c r="D50" s="889">
        <v>2401393</v>
      </c>
      <c r="E50" s="337" t="s">
        <v>108</v>
      </c>
      <c r="F50" s="612">
        <v>0.40277777777777773</v>
      </c>
      <c r="G50" s="612">
        <v>0.45</v>
      </c>
      <c r="H50" s="612">
        <v>0.49027777777777781</v>
      </c>
      <c r="I50" s="613">
        <v>0.59236111111111112</v>
      </c>
      <c r="J50" s="612">
        <v>0.65902777777777777</v>
      </c>
      <c r="K50" s="612">
        <v>0.81805555555555554</v>
      </c>
      <c r="L50" s="612">
        <v>0.84930555555555554</v>
      </c>
      <c r="M50" s="612">
        <v>0.9375</v>
      </c>
    </row>
    <row r="51" spans="2:13">
      <c r="B51" s="615"/>
      <c r="C51" s="616"/>
      <c r="D51" s="617"/>
      <c r="E51" s="336" t="s">
        <v>109</v>
      </c>
      <c r="F51" s="610">
        <v>0.40625</v>
      </c>
      <c r="G51" s="610">
        <v>0.45347222222222222</v>
      </c>
      <c r="H51" s="610">
        <v>0.49374999999999997</v>
      </c>
      <c r="I51" s="611">
        <v>0.59583333333333333</v>
      </c>
      <c r="J51" s="610">
        <v>0.66249999999999998</v>
      </c>
      <c r="K51" s="610">
        <v>0.82152777777777775</v>
      </c>
      <c r="L51" s="610">
        <v>0.85277777777777775</v>
      </c>
      <c r="M51" s="610">
        <v>0.94097222222222221</v>
      </c>
    </row>
    <row r="52" spans="2:13" ht="18" customHeight="1">
      <c r="B52" s="455">
        <v>354</v>
      </c>
      <c r="C52" s="455">
        <v>353.9</v>
      </c>
      <c r="D52" s="889">
        <v>2400403</v>
      </c>
      <c r="E52" s="337" t="s">
        <v>110</v>
      </c>
      <c r="F52" s="612">
        <v>0.40972222222222227</v>
      </c>
      <c r="G52" s="612" t="s">
        <v>111</v>
      </c>
      <c r="H52" s="612" t="s">
        <v>112</v>
      </c>
      <c r="I52" s="613">
        <v>0.59930555555555554</v>
      </c>
      <c r="J52" s="612" t="s">
        <v>113</v>
      </c>
      <c r="K52" s="612" t="s">
        <v>114</v>
      </c>
      <c r="L52" s="613">
        <v>0.85625000000000007</v>
      </c>
      <c r="M52" s="612" t="s">
        <v>115</v>
      </c>
    </row>
    <row r="53" spans="2:13" ht="18" customHeight="1">
      <c r="B53" s="615" t="s">
        <v>43</v>
      </c>
      <c r="C53" s="615">
        <v>358</v>
      </c>
      <c r="D53" s="867"/>
      <c r="E53" s="336" t="s">
        <v>116</v>
      </c>
      <c r="F53" s="610">
        <v>0.41180555555555554</v>
      </c>
      <c r="G53" s="610">
        <v>0.46111111111111108</v>
      </c>
      <c r="H53" s="610">
        <v>0.50138888888888888</v>
      </c>
      <c r="I53" s="611">
        <v>0.60138888888888886</v>
      </c>
      <c r="J53" s="610">
        <v>0.67013888888888884</v>
      </c>
      <c r="K53" s="610">
        <v>0.82916666666666661</v>
      </c>
      <c r="L53" s="611">
        <v>0.85833333333333339</v>
      </c>
      <c r="M53" s="610">
        <v>0.94861111111111107</v>
      </c>
    </row>
    <row r="54" spans="2:13" ht="18" customHeight="1">
      <c r="B54" s="455">
        <v>360</v>
      </c>
      <c r="C54" s="455">
        <v>360.6</v>
      </c>
      <c r="D54" s="889">
        <v>2400315</v>
      </c>
      <c r="E54" s="337" t="s">
        <v>117</v>
      </c>
      <c r="F54" s="612">
        <v>0.41319444444444442</v>
      </c>
      <c r="G54" s="612">
        <v>0.46249999999999997</v>
      </c>
      <c r="H54" s="612">
        <v>0.50277777777777777</v>
      </c>
      <c r="I54" s="613">
        <v>0.60277777777777775</v>
      </c>
      <c r="J54" s="612">
        <v>0.67152777777777783</v>
      </c>
      <c r="K54" s="612">
        <v>0.8305555555555556</v>
      </c>
      <c r="L54" s="613">
        <v>0.85972222222222217</v>
      </c>
      <c r="M54" s="612">
        <v>0.95000000000000007</v>
      </c>
    </row>
    <row r="55" spans="2:13" ht="18" customHeight="1">
      <c r="B55" s="615">
        <v>367</v>
      </c>
      <c r="C55" s="615">
        <v>367</v>
      </c>
      <c r="D55" s="867">
        <v>2400316</v>
      </c>
      <c r="E55" s="336" t="s">
        <v>118</v>
      </c>
      <c r="F55" s="610">
        <v>0.41597222222222219</v>
      </c>
      <c r="G55" s="610">
        <v>0.46527777777777773</v>
      </c>
      <c r="H55" s="610">
        <v>0.50555555555555554</v>
      </c>
      <c r="I55" s="611">
        <v>0.60555555555555551</v>
      </c>
      <c r="J55" s="610">
        <v>0.6743055555555556</v>
      </c>
      <c r="K55" s="610">
        <v>0.83333333333333337</v>
      </c>
      <c r="L55" s="611">
        <v>0.86249999999999993</v>
      </c>
      <c r="M55" s="610">
        <v>0.95277777777777783</v>
      </c>
    </row>
    <row r="56" spans="2:13" ht="18" customHeight="1">
      <c r="B56" s="455">
        <v>370</v>
      </c>
      <c r="C56" s="455">
        <v>369.8</v>
      </c>
      <c r="D56" s="889">
        <v>2400317</v>
      </c>
      <c r="E56" s="337" t="s">
        <v>119</v>
      </c>
      <c r="F56" s="612">
        <v>0.41736111111111113</v>
      </c>
      <c r="G56" s="612">
        <v>0.46666666666666662</v>
      </c>
      <c r="H56" s="612">
        <v>0.50694444444444442</v>
      </c>
      <c r="I56" s="613">
        <v>0.6069444444444444</v>
      </c>
      <c r="J56" s="612">
        <v>0.67569444444444438</v>
      </c>
      <c r="K56" s="612">
        <v>0.83472222222222225</v>
      </c>
      <c r="L56" s="613">
        <v>0.86388888888888893</v>
      </c>
      <c r="M56" s="612">
        <v>0.95416666666666661</v>
      </c>
    </row>
    <row r="57" spans="2:13" ht="18" customHeight="1">
      <c r="B57" s="615">
        <v>373</v>
      </c>
      <c r="C57" s="615">
        <v>373.3</v>
      </c>
      <c r="D57" s="867">
        <v>2400016</v>
      </c>
      <c r="E57" s="336" t="s">
        <v>120</v>
      </c>
      <c r="F57" s="610">
        <v>0.41875000000000001</v>
      </c>
      <c r="G57" s="610">
        <v>0.4680555555555555</v>
      </c>
      <c r="H57" s="610">
        <v>0.5083333333333333</v>
      </c>
      <c r="I57" s="611">
        <v>0.60833333333333328</v>
      </c>
      <c r="J57" s="610">
        <v>0.6777777777777777</v>
      </c>
      <c r="K57" s="610">
        <v>0.83611111111111114</v>
      </c>
      <c r="L57" s="611">
        <v>0.8652777777777777</v>
      </c>
      <c r="M57" s="610">
        <v>0.95624999999999993</v>
      </c>
    </row>
    <row r="58" spans="2:13">
      <c r="B58" s="451">
        <v>376</v>
      </c>
      <c r="C58" s="451">
        <v>376.4</v>
      </c>
      <c r="D58" s="451">
        <v>2400430</v>
      </c>
      <c r="E58" s="392" t="s">
        <v>121</v>
      </c>
      <c r="F58" s="608">
        <v>0.42222222222222222</v>
      </c>
      <c r="G58" s="608">
        <v>0.47152777777777777</v>
      </c>
      <c r="H58" s="608">
        <v>0.51180555555555551</v>
      </c>
      <c r="I58" s="609">
        <v>0.6118055555555556</v>
      </c>
      <c r="J58" s="608">
        <v>0.68263888888888891</v>
      </c>
      <c r="K58" s="608">
        <v>0.83958333333333324</v>
      </c>
      <c r="L58" s="609">
        <v>0.86875000000000002</v>
      </c>
      <c r="M58" s="608">
        <v>0.96111111111111114</v>
      </c>
    </row>
    <row r="59" spans="2:13" s="322" customFormat="1" hidden="1">
      <c r="B59" s="918" t="s">
        <v>122</v>
      </c>
      <c r="C59" s="919"/>
      <c r="D59" s="919"/>
      <c r="E59" s="920"/>
      <c r="F59" s="482">
        <f>H78-F58</f>
        <v>5.3472222222222199E-2</v>
      </c>
      <c r="G59" s="482">
        <f>I78-G58</f>
        <v>4.9305555555555602E-2</v>
      </c>
      <c r="H59" s="482">
        <f>J78-H58</f>
        <v>0.19652777777777786</v>
      </c>
      <c r="I59" s="482">
        <f>J78-I58</f>
        <v>9.6527777777777768E-2</v>
      </c>
      <c r="J59" s="482">
        <f>K78-J58</f>
        <v>6.3888888888888884E-2</v>
      </c>
      <c r="K59" s="482">
        <f>K78-K58</f>
        <v>-9.3055555555555447E-2</v>
      </c>
      <c r="L59" s="482">
        <f>F78-L58+12</f>
        <v>11.356944444444444</v>
      </c>
      <c r="M59" s="482">
        <f>G78-M58+12</f>
        <v>11.309722222222222</v>
      </c>
    </row>
    <row r="60" spans="2:13">
      <c r="B60" s="917" t="s">
        <v>123</v>
      </c>
      <c r="C60" s="917"/>
      <c r="D60" s="917"/>
      <c r="E60" s="917"/>
      <c r="F60" s="359">
        <v>780</v>
      </c>
      <c r="G60" s="359">
        <v>18</v>
      </c>
      <c r="H60" s="359">
        <v>782</v>
      </c>
      <c r="I60" s="359">
        <v>782</v>
      </c>
      <c r="J60" s="352" t="s">
        <v>124</v>
      </c>
      <c r="K60" s="359">
        <v>20</v>
      </c>
      <c r="L60" s="359">
        <v>14</v>
      </c>
      <c r="M60" s="359">
        <v>16</v>
      </c>
    </row>
    <row r="61" spans="2:13" s="519" customFormat="1">
      <c r="B61" s="924" t="s">
        <v>125</v>
      </c>
      <c r="C61" s="924"/>
      <c r="D61" s="924"/>
      <c r="E61" s="924"/>
      <c r="F61" s="618">
        <v>3</v>
      </c>
      <c r="G61" s="618">
        <v>8</v>
      </c>
      <c r="H61" s="618">
        <v>1</v>
      </c>
      <c r="I61" s="618">
        <v>1</v>
      </c>
      <c r="J61" s="618">
        <v>8</v>
      </c>
      <c r="K61" s="618">
        <v>1</v>
      </c>
      <c r="L61" s="618">
        <v>2</v>
      </c>
      <c r="M61" s="618">
        <v>8</v>
      </c>
    </row>
    <row r="62" spans="2:13" s="519" customFormat="1" ht="18" customHeight="1">
      <c r="B62" s="925" t="s">
        <v>126</v>
      </c>
      <c r="C62" s="925"/>
      <c r="D62" s="925"/>
      <c r="E62" s="925"/>
      <c r="F62" s="619">
        <v>3.472222222222222E-3</v>
      </c>
      <c r="G62" s="619">
        <v>6.9444444444444441E-3</v>
      </c>
      <c r="H62" s="619">
        <v>6.9444444444444447E-4</v>
      </c>
      <c r="I62" s="619">
        <v>2.0833333333333333E-3</v>
      </c>
      <c r="J62" s="619">
        <v>6.9444444444444441E-3</v>
      </c>
      <c r="K62" s="619">
        <v>6.9444444444444447E-4</v>
      </c>
      <c r="L62" s="619">
        <v>2.7777777777777779E-3</v>
      </c>
      <c r="M62" s="619">
        <v>6.9444444444444441E-3</v>
      </c>
    </row>
    <row r="63" spans="2:13" s="519" customFormat="1">
      <c r="B63" s="926" t="s">
        <v>127</v>
      </c>
      <c r="C63" s="926"/>
      <c r="D63" s="926"/>
      <c r="E63" s="926"/>
      <c r="F63" s="526">
        <f t="shared" ref="F63:M63" si="0">F58-F15</f>
        <v>0.17222222222222222</v>
      </c>
      <c r="G63" s="526">
        <f t="shared" si="0"/>
        <v>0.18333333333333329</v>
      </c>
      <c r="H63" s="526">
        <f t="shared" si="0"/>
        <v>0.16805555555555551</v>
      </c>
      <c r="I63" s="526">
        <f t="shared" si="0"/>
        <v>0.1652777777777778</v>
      </c>
      <c r="J63" s="526">
        <f t="shared" si="0"/>
        <v>0.18611111111111117</v>
      </c>
      <c r="K63" s="526">
        <f t="shared" si="0"/>
        <v>0.16597222222222208</v>
      </c>
      <c r="L63" s="526">
        <f t="shared" si="0"/>
        <v>0.16736111111111118</v>
      </c>
      <c r="M63" s="526">
        <f t="shared" si="0"/>
        <v>0.18680555555555567</v>
      </c>
    </row>
    <row r="64" spans="2:13">
      <c r="B64" s="907" t="s">
        <v>128</v>
      </c>
      <c r="C64" s="907"/>
      <c r="D64" s="907"/>
      <c r="E64" s="907"/>
      <c r="F64" s="485">
        <f t="shared" ref="F64:M64" si="1">$B$58/SUM(HOUR(F58-F15),MINUTE(F58-F15)/60)</f>
        <v>90.967741935483858</v>
      </c>
      <c r="G64" s="485">
        <f t="shared" si="1"/>
        <v>85.454545454545453</v>
      </c>
      <c r="H64" s="485">
        <f t="shared" si="1"/>
        <v>93.223140495867767</v>
      </c>
      <c r="I64" s="485">
        <f t="shared" si="1"/>
        <v>94.789915966386545</v>
      </c>
      <c r="J64" s="485">
        <f t="shared" si="1"/>
        <v>84.179104477611943</v>
      </c>
      <c r="K64" s="485">
        <f t="shared" si="1"/>
        <v>94.393305439330547</v>
      </c>
      <c r="L64" s="485">
        <f t="shared" si="1"/>
        <v>93.609958506224061</v>
      </c>
      <c r="M64" s="485">
        <f t="shared" si="1"/>
        <v>83.866171003717469</v>
      </c>
    </row>
    <row r="65" spans="2:23">
      <c r="B65" s="911" t="s">
        <v>129</v>
      </c>
      <c r="C65" s="911"/>
      <c r="D65" s="911"/>
      <c r="E65" s="911"/>
      <c r="F65" s="483">
        <f t="shared" ref="F65:M65" si="2">F58-F15-F62</f>
        <v>0.16875000000000001</v>
      </c>
      <c r="G65" s="483">
        <f t="shared" si="2"/>
        <v>0.17638888888888885</v>
      </c>
      <c r="H65" s="483">
        <f t="shared" si="2"/>
        <v>0.16736111111111107</v>
      </c>
      <c r="I65" s="483">
        <f t="shared" si="2"/>
        <v>0.16319444444444448</v>
      </c>
      <c r="J65" s="483">
        <f t="shared" si="2"/>
        <v>0.17916666666666672</v>
      </c>
      <c r="K65" s="483">
        <f t="shared" si="2"/>
        <v>0.16527777777777763</v>
      </c>
      <c r="L65" s="483">
        <f t="shared" si="2"/>
        <v>0.16458333333333341</v>
      </c>
      <c r="M65" s="483">
        <f t="shared" si="2"/>
        <v>0.17986111111111122</v>
      </c>
      <c r="N65" s="549"/>
      <c r="O65" s="549"/>
      <c r="P65" s="549"/>
      <c r="Q65" s="549"/>
      <c r="R65" s="549"/>
      <c r="S65" s="549"/>
      <c r="T65" s="549"/>
      <c r="U65" s="549"/>
      <c r="V65" s="549"/>
      <c r="W65" s="549"/>
    </row>
    <row r="66" spans="2:23">
      <c r="B66" s="907" t="s">
        <v>130</v>
      </c>
      <c r="C66" s="907"/>
      <c r="D66" s="907"/>
      <c r="E66" s="907"/>
      <c r="F66" s="485">
        <f t="shared" ref="F66:M66" si="3">$B$58/SUM(HOUR(F58-F15-F62),MINUTE(F58-F15-F62)/60)</f>
        <v>92.839506172839506</v>
      </c>
      <c r="G66" s="485">
        <f t="shared" si="3"/>
        <v>88.818897637795274</v>
      </c>
      <c r="H66" s="485">
        <f t="shared" si="3"/>
        <v>93.609958506224061</v>
      </c>
      <c r="I66" s="485">
        <f t="shared" si="3"/>
        <v>96</v>
      </c>
      <c r="J66" s="485">
        <f t="shared" si="3"/>
        <v>87.441860465116278</v>
      </c>
      <c r="K66" s="485">
        <f t="shared" si="3"/>
        <v>94.789915966386545</v>
      </c>
      <c r="L66" s="485">
        <f t="shared" si="3"/>
        <v>95.189873417721515</v>
      </c>
      <c r="M66" s="485">
        <f t="shared" si="3"/>
        <v>87.104247104247108</v>
      </c>
      <c r="N66" s="549"/>
      <c r="O66" s="549"/>
      <c r="P66" s="549"/>
      <c r="Q66" s="549"/>
      <c r="R66" s="549"/>
      <c r="S66" s="549"/>
      <c r="T66" s="549"/>
      <c r="U66" s="549"/>
      <c r="V66" s="549"/>
      <c r="W66" s="549"/>
    </row>
    <row r="67" spans="2:23">
      <c r="B67" s="318"/>
      <c r="C67" s="318"/>
      <c r="D67" s="318"/>
      <c r="E67" s="318"/>
      <c r="F67" s="317"/>
      <c r="G67" s="317"/>
      <c r="H67" s="317"/>
      <c r="I67" s="317"/>
      <c r="J67" s="317"/>
      <c r="K67" s="317"/>
      <c r="L67" s="317"/>
      <c r="M67" s="317"/>
      <c r="N67" s="549"/>
      <c r="O67" s="549"/>
      <c r="P67" s="549"/>
      <c r="Q67" s="549"/>
      <c r="R67" s="549"/>
      <c r="S67" s="549"/>
      <c r="T67" s="549"/>
      <c r="U67" s="549"/>
      <c r="V67" s="549"/>
      <c r="W67" s="549"/>
    </row>
    <row r="68" spans="2:23" ht="15.75">
      <c r="B68" s="747" t="s">
        <v>131</v>
      </c>
      <c r="C68" s="748"/>
      <c r="D68" s="749"/>
      <c r="E68" s="750"/>
      <c r="F68" s="751"/>
      <c r="G68" s="751"/>
      <c r="H68" s="752"/>
      <c r="I68" s="752"/>
      <c r="J68" s="753"/>
      <c r="K68" s="753"/>
      <c r="L68" s="734"/>
      <c r="M68" s="754"/>
      <c r="N68" s="520"/>
      <c r="O68" s="520"/>
      <c r="P68" s="549"/>
      <c r="Q68" s="549"/>
      <c r="R68" s="549"/>
      <c r="S68" s="549"/>
      <c r="T68" s="549"/>
      <c r="U68" s="549"/>
      <c r="V68" s="549"/>
      <c r="W68" s="549"/>
    </row>
    <row r="69" spans="2:23" ht="15.75">
      <c r="B69" s="755" t="s">
        <v>132</v>
      </c>
      <c r="C69" s="741"/>
      <c r="D69" s="742"/>
      <c r="E69" s="742"/>
      <c r="F69" s="742"/>
      <c r="G69" s="743"/>
      <c r="H69" s="744"/>
      <c r="I69" s="745"/>
      <c r="J69" s="746"/>
      <c r="K69" s="746"/>
      <c r="L69" s="735"/>
      <c r="M69" s="736"/>
      <c r="N69" s="520"/>
      <c r="O69" s="520"/>
      <c r="P69" s="520"/>
      <c r="Q69" s="520"/>
      <c r="R69" s="520"/>
      <c r="S69" s="520"/>
      <c r="T69" s="520"/>
      <c r="U69" s="549"/>
      <c r="V69" s="549"/>
      <c r="W69" s="549"/>
    </row>
    <row r="70" spans="2:23">
      <c r="B70" s="530"/>
      <c r="C70" s="737"/>
      <c r="D70" s="731"/>
      <c r="E70" s="738"/>
      <c r="F70" s="738"/>
      <c r="G70" s="739"/>
      <c r="H70" s="739"/>
      <c r="I70" s="739"/>
      <c r="J70" s="739"/>
      <c r="K70" s="739"/>
      <c r="L70" s="740"/>
      <c r="M70" s="756"/>
      <c r="N70" s="520"/>
      <c r="O70" s="520"/>
      <c r="P70" s="520"/>
      <c r="Q70" s="520"/>
      <c r="R70" s="520"/>
      <c r="S70" s="520"/>
      <c r="T70" s="520"/>
      <c r="U70" s="549"/>
      <c r="V70" s="549"/>
      <c r="W70" s="549"/>
    </row>
    <row r="71" spans="2:23" ht="23.25">
      <c r="B71" s="549"/>
      <c r="C71" s="549"/>
      <c r="D71" s="549"/>
      <c r="E71" s="323" t="s">
        <v>133</v>
      </c>
      <c r="F71" s="324"/>
      <c r="G71" s="731"/>
      <c r="H71" s="529"/>
      <c r="I71" s="529"/>
      <c r="J71" s="722"/>
      <c r="K71" s="529"/>
      <c r="L71" s="529"/>
      <c r="M71" s="757"/>
      <c r="N71" s="520"/>
      <c r="O71" s="520"/>
      <c r="P71" s="531"/>
      <c r="Q71" s="529"/>
      <c r="R71" s="524"/>
      <c r="S71" s="529"/>
      <c r="T71" s="529"/>
      <c r="U71" s="549"/>
      <c r="V71" s="549"/>
      <c r="W71" s="549"/>
    </row>
    <row r="72" spans="2:23" ht="16.149999999999999" customHeight="1">
      <c r="B72" s="549"/>
      <c r="C72" s="549"/>
      <c r="D72" s="549"/>
      <c r="E72" s="549"/>
      <c r="F72" s="647"/>
      <c r="G72" s="647"/>
      <c r="H72" s="732"/>
      <c r="I72" s="732"/>
      <c r="J72" s="700"/>
      <c r="K72" s="724"/>
      <c r="L72" s="733"/>
      <c r="M72" s="549"/>
      <c r="N72" s="549"/>
      <c r="O72" s="520"/>
      <c r="P72" s="520"/>
      <c r="Q72" s="532"/>
      <c r="R72" s="532"/>
      <c r="S72" s="532"/>
      <c r="T72" s="532"/>
      <c r="U72" s="125"/>
      <c r="V72" s="125"/>
      <c r="W72" s="125"/>
    </row>
    <row r="73" spans="2:23" ht="27.75" customHeight="1">
      <c r="B73" s="912" t="s">
        <v>22</v>
      </c>
      <c r="C73" s="913" t="s">
        <v>23</v>
      </c>
      <c r="D73" s="914" t="s">
        <v>24</v>
      </c>
      <c r="E73" s="446" t="s">
        <v>25</v>
      </c>
      <c r="F73" s="459" t="s">
        <v>134</v>
      </c>
      <c r="G73" s="459" t="s">
        <v>135</v>
      </c>
      <c r="H73" s="459" t="s">
        <v>136</v>
      </c>
      <c r="I73" s="460" t="s">
        <v>137</v>
      </c>
      <c r="J73" s="460" t="s">
        <v>138</v>
      </c>
      <c r="K73" s="460" t="s">
        <v>139</v>
      </c>
      <c r="L73" s="459" t="s">
        <v>140</v>
      </c>
      <c r="M73" s="549"/>
      <c r="N73" s="549" t="s">
        <v>141</v>
      </c>
      <c r="O73" s="549"/>
      <c r="P73" s="549"/>
      <c r="Q73" s="549"/>
      <c r="R73" s="549"/>
      <c r="S73" s="549"/>
      <c r="T73" s="549"/>
      <c r="U73" s="549"/>
      <c r="V73" s="549"/>
      <c r="W73" s="549"/>
    </row>
    <row r="74" spans="2:23">
      <c r="B74" s="912"/>
      <c r="C74" s="913"/>
      <c r="D74" s="915"/>
      <c r="E74" s="461" t="s">
        <v>34</v>
      </c>
      <c r="F74" s="462" t="s">
        <v>35</v>
      </c>
      <c r="G74" s="889" t="s">
        <v>35</v>
      </c>
      <c r="H74" s="889" t="s">
        <v>35</v>
      </c>
      <c r="I74" s="889" t="s">
        <v>35</v>
      </c>
      <c r="J74" s="462" t="s">
        <v>35</v>
      </c>
      <c r="K74" s="463" t="s">
        <v>35</v>
      </c>
      <c r="L74" s="889" t="s">
        <v>142</v>
      </c>
      <c r="M74" s="549"/>
      <c r="N74" s="549"/>
      <c r="O74" s="549"/>
      <c r="P74" s="549"/>
      <c r="Q74" s="549"/>
      <c r="R74" s="549"/>
      <c r="S74" s="549"/>
      <c r="T74" s="549"/>
      <c r="U74" s="549"/>
      <c r="V74" s="549"/>
      <c r="W74" s="549"/>
    </row>
    <row r="75" spans="2:23">
      <c r="B75" s="912"/>
      <c r="C75" s="913"/>
      <c r="D75" s="915"/>
      <c r="E75" s="464" t="s">
        <v>38</v>
      </c>
      <c r="F75" s="465">
        <v>3</v>
      </c>
      <c r="G75" s="476">
        <v>3</v>
      </c>
      <c r="H75" s="465">
        <v>3</v>
      </c>
      <c r="I75" s="465">
        <v>3</v>
      </c>
      <c r="J75" s="465">
        <v>3</v>
      </c>
      <c r="K75" s="476">
        <v>3</v>
      </c>
      <c r="L75" s="465">
        <v>3</v>
      </c>
      <c r="M75" s="549"/>
      <c r="N75" s="549"/>
      <c r="O75" s="549"/>
      <c r="P75" s="549"/>
      <c r="Q75" s="549"/>
      <c r="R75" s="549"/>
      <c r="S75" s="549"/>
      <c r="T75" s="549"/>
      <c r="U75" s="549"/>
      <c r="V75" s="549"/>
      <c r="W75" s="549"/>
    </row>
    <row r="76" spans="2:23" ht="19.5" customHeight="1">
      <c r="B76" s="912"/>
      <c r="C76" s="913"/>
      <c r="D76" s="915"/>
      <c r="E76" s="458" t="s">
        <v>39</v>
      </c>
      <c r="F76" s="465">
        <v>1.2</v>
      </c>
      <c r="G76" s="465">
        <v>1.2</v>
      </c>
      <c r="H76" s="465">
        <v>1.2</v>
      </c>
      <c r="I76" s="465">
        <v>1.2</v>
      </c>
      <c r="J76" s="465">
        <v>1.2</v>
      </c>
      <c r="K76" s="465">
        <v>1.2</v>
      </c>
      <c r="L76" s="465">
        <v>1.2</v>
      </c>
      <c r="M76" s="549"/>
      <c r="N76" s="549"/>
      <c r="O76" s="549"/>
      <c r="P76" s="549"/>
      <c r="Q76" s="549"/>
      <c r="R76" s="549"/>
      <c r="S76" s="549"/>
      <c r="T76" s="549"/>
      <c r="U76" s="549"/>
      <c r="V76" s="549"/>
      <c r="W76" s="549"/>
    </row>
    <row r="77" spans="2:23" ht="18" customHeight="1">
      <c r="B77" s="912"/>
      <c r="C77" s="913"/>
      <c r="D77" s="916"/>
      <c r="E77" s="889" t="s">
        <v>40</v>
      </c>
      <c r="F77" s="457" t="s">
        <v>143</v>
      </c>
      <c r="G77" s="457" t="s">
        <v>143</v>
      </c>
      <c r="H77" s="457" t="s">
        <v>143</v>
      </c>
      <c r="I77" s="457" t="s">
        <v>143</v>
      </c>
      <c r="J77" s="457" t="s">
        <v>143</v>
      </c>
      <c r="K77" s="457" t="s">
        <v>143</v>
      </c>
      <c r="L77" s="457" t="s">
        <v>143</v>
      </c>
      <c r="M77" s="549"/>
      <c r="N77" s="549"/>
      <c r="O77" s="549"/>
      <c r="P77" s="549"/>
      <c r="Q77" s="549"/>
      <c r="R77" s="549"/>
      <c r="S77" s="549"/>
      <c r="T77" s="549"/>
      <c r="U77" s="549"/>
      <c r="V77" s="549"/>
      <c r="W77" s="549"/>
    </row>
    <row r="78" spans="2:23">
      <c r="B78" s="451">
        <v>376</v>
      </c>
      <c r="C78" s="451">
        <v>376.4</v>
      </c>
      <c r="D78" s="451">
        <v>2400430</v>
      </c>
      <c r="E78" s="400" t="s">
        <v>121</v>
      </c>
      <c r="F78" s="608">
        <v>0.22569444444444445</v>
      </c>
      <c r="G78" s="608">
        <v>0.27083333333333331</v>
      </c>
      <c r="H78" s="609">
        <v>0.47569444444444442</v>
      </c>
      <c r="I78" s="608">
        <v>0.52083333333333337</v>
      </c>
      <c r="J78" s="608">
        <v>0.70833333333333337</v>
      </c>
      <c r="K78" s="608">
        <v>0.74652777777777779</v>
      </c>
      <c r="L78" s="609">
        <v>0.78819444444444453</v>
      </c>
      <c r="M78" s="20"/>
      <c r="N78" s="549"/>
      <c r="O78" s="549"/>
      <c r="P78" s="549"/>
      <c r="Q78" s="549"/>
      <c r="R78" s="549"/>
      <c r="S78" s="549"/>
      <c r="T78" s="549"/>
      <c r="U78" s="549"/>
      <c r="V78" s="549"/>
      <c r="W78" s="549"/>
    </row>
    <row r="79" spans="2:23">
      <c r="B79" s="615">
        <v>373</v>
      </c>
      <c r="C79" s="615">
        <v>373.3</v>
      </c>
      <c r="D79" s="867">
        <v>2400016</v>
      </c>
      <c r="E79" s="333" t="s">
        <v>120</v>
      </c>
      <c r="F79" s="610">
        <v>0.22916666666666666</v>
      </c>
      <c r="G79" s="610">
        <v>0.27430555555555552</v>
      </c>
      <c r="H79" s="611">
        <v>0.47916666666666669</v>
      </c>
      <c r="I79" s="610">
        <v>0.52500000000000002</v>
      </c>
      <c r="J79" s="610">
        <v>0.71180555555555547</v>
      </c>
      <c r="K79" s="610">
        <v>0.75069444444444444</v>
      </c>
      <c r="L79" s="611">
        <v>0.7909722222222223</v>
      </c>
      <c r="M79" s="20"/>
      <c r="N79" s="549"/>
      <c r="O79" s="549"/>
      <c r="P79" s="549"/>
      <c r="Q79" s="549"/>
      <c r="R79" s="549"/>
      <c r="S79" s="549"/>
      <c r="T79" s="549"/>
      <c r="U79" s="549"/>
      <c r="V79" s="549"/>
      <c r="W79" s="549"/>
    </row>
    <row r="80" spans="2:23">
      <c r="B80" s="455">
        <v>370</v>
      </c>
      <c r="C80" s="455">
        <v>369.8</v>
      </c>
      <c r="D80" s="889">
        <v>2400317</v>
      </c>
      <c r="E80" s="326" t="s">
        <v>119</v>
      </c>
      <c r="F80" s="612">
        <v>0.23124999999999998</v>
      </c>
      <c r="G80" s="612">
        <v>0.27638888888888885</v>
      </c>
      <c r="H80" s="613">
        <v>0.48055555555555557</v>
      </c>
      <c r="I80" s="612">
        <v>0.52708333333333335</v>
      </c>
      <c r="J80" s="612">
        <v>0.71319444444444446</v>
      </c>
      <c r="K80" s="612">
        <v>0.75277777777777777</v>
      </c>
      <c r="L80" s="613">
        <v>0.79236111111111107</v>
      </c>
      <c r="M80" s="20"/>
      <c r="N80" s="549"/>
      <c r="O80" s="549"/>
      <c r="P80" s="549"/>
      <c r="Q80" s="549"/>
      <c r="R80" s="549"/>
      <c r="S80" s="549"/>
      <c r="T80" s="549"/>
      <c r="U80" s="549"/>
      <c r="V80" s="549"/>
      <c r="W80" s="549"/>
    </row>
    <row r="81" spans="2:15">
      <c r="B81" s="615">
        <v>367</v>
      </c>
      <c r="C81" s="615">
        <v>367</v>
      </c>
      <c r="D81" s="867">
        <v>2400316</v>
      </c>
      <c r="E81" s="333" t="s">
        <v>118</v>
      </c>
      <c r="F81" s="610">
        <v>0.23263888888888887</v>
      </c>
      <c r="G81" s="610">
        <v>0.27777777777777779</v>
      </c>
      <c r="H81" s="611">
        <v>0.48194444444444445</v>
      </c>
      <c r="I81" s="610">
        <v>0.52847222222222223</v>
      </c>
      <c r="J81" s="610">
        <v>0.71458333333333324</v>
      </c>
      <c r="K81" s="610">
        <v>0.75416666666666676</v>
      </c>
      <c r="L81" s="611">
        <v>0.79375000000000007</v>
      </c>
      <c r="M81" s="20"/>
      <c r="N81" s="549"/>
      <c r="O81" s="549"/>
    </row>
    <row r="82" spans="2:15">
      <c r="B82" s="455">
        <v>360</v>
      </c>
      <c r="C82" s="455">
        <v>360.6</v>
      </c>
      <c r="D82" s="889">
        <v>2400315</v>
      </c>
      <c r="E82" s="326" t="s">
        <v>117</v>
      </c>
      <c r="F82" s="612">
        <v>0.23541666666666669</v>
      </c>
      <c r="G82" s="612">
        <v>0.28055555555555556</v>
      </c>
      <c r="H82" s="613">
        <v>0.48402777777777778</v>
      </c>
      <c r="I82" s="612">
        <v>0.53125</v>
      </c>
      <c r="J82" s="612">
        <v>0.71666666666666667</v>
      </c>
      <c r="K82" s="612">
        <v>0.75694444444444453</v>
      </c>
      <c r="L82" s="613">
        <v>0.79583333333333339</v>
      </c>
      <c r="M82" s="20"/>
      <c r="N82" s="549"/>
      <c r="O82" s="549"/>
    </row>
    <row r="83" spans="2:15">
      <c r="B83" s="615" t="s">
        <v>43</v>
      </c>
      <c r="C83" s="615">
        <v>358</v>
      </c>
      <c r="D83" s="867"/>
      <c r="E83" s="333" t="s">
        <v>116</v>
      </c>
      <c r="F83" s="610">
        <v>0.23680555555555557</v>
      </c>
      <c r="G83" s="610">
        <v>0.28194444444444444</v>
      </c>
      <c r="H83" s="611">
        <v>0.48541666666666666</v>
      </c>
      <c r="I83" s="610">
        <v>0.53263888888888888</v>
      </c>
      <c r="J83" s="610">
        <v>0.71805555555555556</v>
      </c>
      <c r="K83" s="610">
        <v>0.7583333333333333</v>
      </c>
      <c r="L83" s="611">
        <v>0.79722222222222217</v>
      </c>
      <c r="M83" s="20"/>
      <c r="N83" s="549"/>
      <c r="O83" s="549"/>
    </row>
    <row r="84" spans="2:15">
      <c r="B84" s="455">
        <v>354</v>
      </c>
      <c r="C84" s="455">
        <v>353.9</v>
      </c>
      <c r="D84" s="889">
        <v>2400403</v>
      </c>
      <c r="E84" s="326" t="s">
        <v>110</v>
      </c>
      <c r="F84" s="612">
        <v>0.2388888888888889</v>
      </c>
      <c r="G84" s="612" t="s">
        <v>144</v>
      </c>
      <c r="H84" s="613">
        <v>0.48680555555555555</v>
      </c>
      <c r="I84" s="612" t="s">
        <v>145</v>
      </c>
      <c r="J84" s="612">
        <v>0.71944444444444444</v>
      </c>
      <c r="K84" s="612" t="s">
        <v>146</v>
      </c>
      <c r="L84" s="620" t="s">
        <v>147</v>
      </c>
      <c r="M84" s="20"/>
      <c r="N84" s="549"/>
      <c r="O84" s="549"/>
    </row>
    <row r="85" spans="2:15">
      <c r="B85" s="615"/>
      <c r="C85" s="615"/>
      <c r="D85" s="867"/>
      <c r="E85" s="333" t="s">
        <v>109</v>
      </c>
      <c r="F85" s="610">
        <v>0.24236111111111111</v>
      </c>
      <c r="G85" s="610">
        <v>0.28958333333333336</v>
      </c>
      <c r="H85" s="611">
        <v>0.49027777777777781</v>
      </c>
      <c r="I85" s="610">
        <v>0.54027777777777775</v>
      </c>
      <c r="J85" s="610">
        <v>0.72291666666666676</v>
      </c>
      <c r="K85" s="610">
        <v>0.76666666666666661</v>
      </c>
      <c r="L85" s="611">
        <v>0.80486111111111114</v>
      </c>
      <c r="M85" s="20"/>
      <c r="N85" s="549"/>
      <c r="O85" s="549"/>
    </row>
    <row r="86" spans="2:15">
      <c r="B86" s="455">
        <v>336</v>
      </c>
      <c r="C86" s="455">
        <v>335.8</v>
      </c>
      <c r="D86" s="889">
        <v>2401393</v>
      </c>
      <c r="E86" s="346" t="s">
        <v>108</v>
      </c>
      <c r="F86" s="612">
        <v>0.24583333333333335</v>
      </c>
      <c r="G86" s="612">
        <v>0.29305555555555557</v>
      </c>
      <c r="H86" s="613">
        <v>0.49374999999999997</v>
      </c>
      <c r="I86" s="612">
        <v>0.54375000000000007</v>
      </c>
      <c r="J86" s="612">
        <v>0.72638888888888886</v>
      </c>
      <c r="K86" s="612">
        <v>0.77083333333333337</v>
      </c>
      <c r="L86" s="613">
        <v>0.80833333333333324</v>
      </c>
      <c r="M86" s="20"/>
      <c r="N86" s="549"/>
      <c r="O86" s="549"/>
    </row>
    <row r="87" spans="2:15">
      <c r="B87" s="455">
        <v>325</v>
      </c>
      <c r="C87" s="455">
        <v>324.8</v>
      </c>
      <c r="D87" s="889">
        <v>2400392</v>
      </c>
      <c r="E87" s="346" t="s">
        <v>107</v>
      </c>
      <c r="F87" s="612">
        <v>0.25</v>
      </c>
      <c r="G87" s="612">
        <v>0.29722222222222222</v>
      </c>
      <c r="H87" s="613">
        <v>0.49722222222222223</v>
      </c>
      <c r="I87" s="612">
        <v>0.54791666666666672</v>
      </c>
      <c r="J87" s="612">
        <v>0.72986111111111107</v>
      </c>
      <c r="K87" s="612">
        <v>0.77500000000000002</v>
      </c>
      <c r="L87" s="613">
        <v>0.8125</v>
      </c>
      <c r="M87" s="20"/>
      <c r="N87" s="549"/>
      <c r="O87" s="549"/>
    </row>
    <row r="88" spans="2:15" ht="15" customHeight="1">
      <c r="B88" s="455">
        <v>311</v>
      </c>
      <c r="C88" s="455">
        <v>310.89999999999998</v>
      </c>
      <c r="D88" s="889">
        <v>2400408</v>
      </c>
      <c r="E88" s="346" t="s">
        <v>103</v>
      </c>
      <c r="F88" s="612" t="s">
        <v>148</v>
      </c>
      <c r="G88" s="612" t="s">
        <v>149</v>
      </c>
      <c r="H88" s="613">
        <v>0.50277777777777777</v>
      </c>
      <c r="I88" s="612" t="s">
        <v>150</v>
      </c>
      <c r="J88" s="612">
        <v>0.73541666666666661</v>
      </c>
      <c r="K88" s="612" t="s">
        <v>151</v>
      </c>
      <c r="L88" s="613">
        <v>0.81805555555555554</v>
      </c>
      <c r="M88" s="549"/>
      <c r="N88" s="549"/>
      <c r="O88" s="549"/>
    </row>
    <row r="89" spans="2:15" ht="15" customHeight="1">
      <c r="B89" s="455">
        <v>302</v>
      </c>
      <c r="C89" s="455">
        <v>302.3</v>
      </c>
      <c r="D89" s="889">
        <v>2401391</v>
      </c>
      <c r="E89" s="346" t="s">
        <v>102</v>
      </c>
      <c r="F89" s="612">
        <v>0.26111111111111113</v>
      </c>
      <c r="G89" s="612">
        <v>0.30833333333333335</v>
      </c>
      <c r="H89" s="613">
        <v>0.50624999999999998</v>
      </c>
      <c r="I89" s="612">
        <v>0.55902777777777779</v>
      </c>
      <c r="J89" s="612">
        <v>0.73888888888888893</v>
      </c>
      <c r="K89" s="612">
        <v>0.78749999999999998</v>
      </c>
      <c r="L89" s="613">
        <v>0.82152777777777775</v>
      </c>
      <c r="M89" s="549"/>
      <c r="N89" s="549"/>
      <c r="O89" s="549"/>
    </row>
    <row r="90" spans="2:15" ht="18.600000000000001" customHeight="1">
      <c r="B90" s="455">
        <v>293</v>
      </c>
      <c r="C90" s="455">
        <v>293.2</v>
      </c>
      <c r="D90" s="889">
        <v>2400390</v>
      </c>
      <c r="E90" s="346" t="s">
        <v>101</v>
      </c>
      <c r="F90" s="612">
        <v>0.26527777777777778</v>
      </c>
      <c r="G90" s="612">
        <v>0.3125</v>
      </c>
      <c r="H90" s="613">
        <v>0.50972222222222219</v>
      </c>
      <c r="I90" s="612">
        <v>0.56319444444444444</v>
      </c>
      <c r="J90" s="612">
        <v>0.74236111111111114</v>
      </c>
      <c r="K90" s="612">
        <v>0.79166666666666663</v>
      </c>
      <c r="L90" s="613">
        <v>0.8256944444444444</v>
      </c>
      <c r="M90" s="549"/>
      <c r="N90" s="549"/>
      <c r="O90" s="549"/>
    </row>
    <row r="91" spans="2:15" ht="15" customHeight="1">
      <c r="B91" s="455">
        <v>283</v>
      </c>
      <c r="C91" s="455">
        <v>282.7</v>
      </c>
      <c r="D91" s="889">
        <v>2400407</v>
      </c>
      <c r="E91" s="346" t="s">
        <v>95</v>
      </c>
      <c r="F91" s="612" t="s">
        <v>152</v>
      </c>
      <c r="G91" s="612" t="s">
        <v>153</v>
      </c>
      <c r="H91" s="612">
        <v>0.51388888888888895</v>
      </c>
      <c r="I91" s="612" t="s">
        <v>154</v>
      </c>
      <c r="J91" s="612">
        <v>0.74652777777777779</v>
      </c>
      <c r="K91" s="612" t="s">
        <v>155</v>
      </c>
      <c r="L91" s="613">
        <v>0.82986111111111116</v>
      </c>
      <c r="M91" s="549"/>
      <c r="N91" s="549"/>
      <c r="O91" s="20"/>
    </row>
    <row r="92" spans="2:15" ht="15" customHeight="1">
      <c r="B92" s="615"/>
      <c r="C92" s="615"/>
      <c r="D92" s="867"/>
      <c r="E92" s="399" t="s">
        <v>156</v>
      </c>
      <c r="F92" s="610">
        <v>0.27361111111111108</v>
      </c>
      <c r="G92" s="610">
        <v>0.32083333333333336</v>
      </c>
      <c r="H92" s="611">
        <v>0.51597222222222217</v>
      </c>
      <c r="I92" s="610">
        <v>0.57152777777777775</v>
      </c>
      <c r="J92" s="610">
        <v>0.74861111111111101</v>
      </c>
      <c r="K92" s="610">
        <v>0.80069444444444438</v>
      </c>
      <c r="L92" s="611">
        <v>0.83194444444444438</v>
      </c>
      <c r="M92" s="549"/>
      <c r="N92" s="549"/>
      <c r="O92" s="20"/>
    </row>
    <row r="93" spans="2:15" ht="15" customHeight="1">
      <c r="B93" s="455">
        <v>269</v>
      </c>
      <c r="C93" s="455">
        <v>269</v>
      </c>
      <c r="D93" s="889">
        <v>2401389</v>
      </c>
      <c r="E93" s="346" t="s">
        <v>93</v>
      </c>
      <c r="F93" s="612">
        <v>0.27708333333333335</v>
      </c>
      <c r="G93" s="612">
        <v>0.32430555555555557</v>
      </c>
      <c r="H93" s="613">
        <v>0.51944444444444449</v>
      </c>
      <c r="I93" s="612">
        <v>0.57500000000000007</v>
      </c>
      <c r="J93" s="612">
        <v>0.75208333333333333</v>
      </c>
      <c r="K93" s="612">
        <v>0.80486111111111114</v>
      </c>
      <c r="L93" s="613">
        <v>0.8354166666666667</v>
      </c>
      <c r="M93" s="549"/>
      <c r="N93" s="549"/>
      <c r="O93" s="20"/>
    </row>
    <row r="94" spans="2:15" ht="15" customHeight="1">
      <c r="B94" s="455">
        <v>261</v>
      </c>
      <c r="C94" s="455">
        <v>260.7</v>
      </c>
      <c r="D94" s="889">
        <v>2401388</v>
      </c>
      <c r="E94" s="346" t="s">
        <v>92</v>
      </c>
      <c r="F94" s="612">
        <v>0.28055555555555556</v>
      </c>
      <c r="G94" s="612">
        <v>0.32777777777777778</v>
      </c>
      <c r="H94" s="613">
        <v>0.5229166666666667</v>
      </c>
      <c r="I94" s="612">
        <v>0.57847222222222217</v>
      </c>
      <c r="J94" s="612">
        <v>0.75555555555555554</v>
      </c>
      <c r="K94" s="612">
        <v>0.80833333333333324</v>
      </c>
      <c r="L94" s="613">
        <v>0.83888888888888891</v>
      </c>
      <c r="M94" s="549"/>
      <c r="N94" s="549"/>
      <c r="O94" s="20"/>
    </row>
    <row r="95" spans="2:15" ht="15" customHeight="1">
      <c r="B95" s="455">
        <v>252</v>
      </c>
      <c r="C95" s="455">
        <v>252</v>
      </c>
      <c r="D95" s="889">
        <v>2401387</v>
      </c>
      <c r="E95" s="346" t="s">
        <v>91</v>
      </c>
      <c r="F95" s="612">
        <v>0.28472222222222221</v>
      </c>
      <c r="G95" s="612">
        <v>0.33194444444444443</v>
      </c>
      <c r="H95" s="613">
        <v>0.52638888888888891</v>
      </c>
      <c r="I95" s="612">
        <v>0.58194444444444449</v>
      </c>
      <c r="J95" s="612">
        <v>0.75902777777777775</v>
      </c>
      <c r="K95" s="612">
        <v>0.8125</v>
      </c>
      <c r="L95" s="613">
        <v>0.84236111111111101</v>
      </c>
      <c r="M95" s="549"/>
      <c r="N95" s="549"/>
      <c r="O95" s="20"/>
    </row>
    <row r="96" spans="2:15" ht="15" customHeight="1">
      <c r="B96" s="615"/>
      <c r="C96" s="615"/>
      <c r="D96" s="867"/>
      <c r="E96" s="399" t="s">
        <v>90</v>
      </c>
      <c r="F96" s="610">
        <v>0.28680555555555554</v>
      </c>
      <c r="G96" s="610">
        <v>0.33402777777777781</v>
      </c>
      <c r="H96" s="611">
        <v>0.52847222222222223</v>
      </c>
      <c r="I96" s="610">
        <v>0.58472222222222225</v>
      </c>
      <c r="J96" s="610">
        <v>0.76111111111111107</v>
      </c>
      <c r="K96" s="610">
        <v>0.81527777777777777</v>
      </c>
      <c r="L96" s="611">
        <v>0.84444444444444444</v>
      </c>
      <c r="M96" s="549"/>
      <c r="N96" s="549"/>
      <c r="O96" s="20"/>
    </row>
    <row r="97" spans="2:15" ht="15" customHeight="1">
      <c r="B97" s="455">
        <v>239</v>
      </c>
      <c r="C97" s="455">
        <v>238.6</v>
      </c>
      <c r="D97" s="889">
        <v>2400406</v>
      </c>
      <c r="E97" s="346" t="s">
        <v>89</v>
      </c>
      <c r="F97" s="612">
        <v>0.29097222222222224</v>
      </c>
      <c r="G97" s="612">
        <v>0.33819444444444446</v>
      </c>
      <c r="H97" s="613">
        <v>0.53194444444444444</v>
      </c>
      <c r="I97" s="612">
        <v>0.58888888888888891</v>
      </c>
      <c r="J97" s="612">
        <v>0.76458333333333339</v>
      </c>
      <c r="K97" s="612">
        <v>0.81944444444444453</v>
      </c>
      <c r="L97" s="613">
        <v>0.84791666666666676</v>
      </c>
      <c r="M97" s="549"/>
      <c r="N97" s="549"/>
      <c r="O97" s="20"/>
    </row>
    <row r="98" spans="2:15" ht="15" customHeight="1">
      <c r="B98" s="455">
        <v>227</v>
      </c>
      <c r="C98" s="455">
        <v>226.7</v>
      </c>
      <c r="D98" s="889">
        <v>2400386</v>
      </c>
      <c r="E98" s="346" t="s">
        <v>88</v>
      </c>
      <c r="F98" s="612">
        <v>0.29583333333333334</v>
      </c>
      <c r="G98" s="612">
        <v>0.3430555555555555</v>
      </c>
      <c r="H98" s="613">
        <v>0.53680555555555554</v>
      </c>
      <c r="I98" s="612">
        <v>0.59375</v>
      </c>
      <c r="J98" s="612">
        <v>0.76944444444444438</v>
      </c>
      <c r="K98" s="612">
        <v>0.82430555555555562</v>
      </c>
      <c r="L98" s="613">
        <v>0.85277777777777775</v>
      </c>
      <c r="M98" s="549"/>
      <c r="N98" s="549"/>
      <c r="O98" s="20"/>
    </row>
    <row r="99" spans="2:15">
      <c r="B99" s="451">
        <v>212</v>
      </c>
      <c r="C99" s="451">
        <v>213.3</v>
      </c>
      <c r="D99" s="451">
        <v>2400420</v>
      </c>
      <c r="E99" s="400" t="s">
        <v>81</v>
      </c>
      <c r="F99" s="608" t="s">
        <v>157</v>
      </c>
      <c r="G99" s="608" t="s">
        <v>158</v>
      </c>
      <c r="H99" s="614" t="s">
        <v>159</v>
      </c>
      <c r="I99" s="608" t="s">
        <v>85</v>
      </c>
      <c r="J99" s="608" t="s">
        <v>160</v>
      </c>
      <c r="K99" s="608" t="s">
        <v>161</v>
      </c>
      <c r="L99" s="609">
        <v>0.85902777777777783</v>
      </c>
      <c r="M99" s="549"/>
      <c r="N99" s="549"/>
      <c r="O99" s="20"/>
    </row>
    <row r="100" spans="2:15">
      <c r="B100" s="455">
        <v>209</v>
      </c>
      <c r="C100" s="455">
        <v>208.2</v>
      </c>
      <c r="D100" s="889">
        <v>2400368</v>
      </c>
      <c r="E100" s="326" t="s">
        <v>80</v>
      </c>
      <c r="F100" s="612">
        <v>0.30694444444444441</v>
      </c>
      <c r="G100" s="612">
        <v>0.35486111111111113</v>
      </c>
      <c r="H100" s="613">
        <v>0.54791666666666672</v>
      </c>
      <c r="I100" s="612">
        <v>0.60625000000000007</v>
      </c>
      <c r="J100" s="612">
        <v>0.78055555555555556</v>
      </c>
      <c r="K100" s="612">
        <v>0.8354166666666667</v>
      </c>
      <c r="L100" s="613">
        <v>0.8618055555555556</v>
      </c>
      <c r="M100" s="549"/>
      <c r="N100" s="549"/>
      <c r="O100" s="20"/>
    </row>
    <row r="101" spans="2:15">
      <c r="B101" s="455">
        <v>203</v>
      </c>
      <c r="C101" s="455">
        <v>203.1</v>
      </c>
      <c r="D101" s="889">
        <v>2400399</v>
      </c>
      <c r="E101" s="326" t="s">
        <v>79</v>
      </c>
      <c r="F101" s="612">
        <v>0.30902777777777779</v>
      </c>
      <c r="G101" s="612">
        <v>0.35694444444444445</v>
      </c>
      <c r="H101" s="613">
        <v>0.54999999999999993</v>
      </c>
      <c r="I101" s="612">
        <v>0.60833333333333328</v>
      </c>
      <c r="J101" s="612">
        <v>0.78263888888888899</v>
      </c>
      <c r="K101" s="612">
        <v>0.83750000000000002</v>
      </c>
      <c r="L101" s="613">
        <v>0.86388888888888893</v>
      </c>
      <c r="M101" s="549"/>
      <c r="N101" s="549"/>
      <c r="O101" s="20"/>
    </row>
    <row r="102" spans="2:15">
      <c r="B102" s="455">
        <v>192</v>
      </c>
      <c r="C102" s="455">
        <v>192.5</v>
      </c>
      <c r="D102" s="889">
        <v>2400398</v>
      </c>
      <c r="E102" s="346" t="s">
        <v>75</v>
      </c>
      <c r="F102" s="612">
        <v>0.31527777777777777</v>
      </c>
      <c r="G102" s="612" t="s">
        <v>162</v>
      </c>
      <c r="H102" s="613">
        <v>0.55625000000000002</v>
      </c>
      <c r="I102" s="612" t="s">
        <v>163</v>
      </c>
      <c r="J102" s="612">
        <v>0.78888888888888886</v>
      </c>
      <c r="K102" s="612" t="s">
        <v>164</v>
      </c>
      <c r="L102" s="613">
        <v>0.87013888888888891</v>
      </c>
      <c r="M102" s="549"/>
      <c r="N102" s="549"/>
      <c r="O102" s="549"/>
    </row>
    <row r="103" spans="2:15">
      <c r="B103" s="615">
        <v>187</v>
      </c>
      <c r="C103" s="615" t="s">
        <v>73</v>
      </c>
      <c r="D103" s="867">
        <v>2400382</v>
      </c>
      <c r="E103" s="399" t="s">
        <v>74</v>
      </c>
      <c r="F103" s="610">
        <v>0.31805555555555554</v>
      </c>
      <c r="G103" s="610">
        <v>0.36736111111111108</v>
      </c>
      <c r="H103" s="611">
        <v>0.55902777777777779</v>
      </c>
      <c r="I103" s="610">
        <v>0.61944444444444446</v>
      </c>
      <c r="J103" s="610">
        <v>0.79166666666666663</v>
      </c>
      <c r="K103" s="610">
        <v>0.84861111111111109</v>
      </c>
      <c r="L103" s="611">
        <v>0.87291666666666667</v>
      </c>
      <c r="M103" s="549"/>
      <c r="N103" s="549"/>
      <c r="O103" s="549"/>
    </row>
    <row r="104" spans="2:15">
      <c r="B104" s="455">
        <v>180</v>
      </c>
      <c r="C104" s="455">
        <v>180.2</v>
      </c>
      <c r="D104" s="889">
        <v>2400381</v>
      </c>
      <c r="E104" s="346" t="s">
        <v>72</v>
      </c>
      <c r="F104" s="612">
        <v>0.32083333333333336</v>
      </c>
      <c r="G104" s="612">
        <v>0.37013888888888885</v>
      </c>
      <c r="H104" s="613">
        <v>0.56180555555555556</v>
      </c>
      <c r="I104" s="612">
        <v>0.62222222222222223</v>
      </c>
      <c r="J104" s="612">
        <v>0.7944444444444444</v>
      </c>
      <c r="K104" s="612">
        <v>0.85138888888888886</v>
      </c>
      <c r="L104" s="613">
        <v>0.87569444444444444</v>
      </c>
      <c r="M104" s="549"/>
      <c r="N104" s="549"/>
      <c r="O104" s="549"/>
    </row>
    <row r="105" spans="2:15">
      <c r="B105" s="455">
        <v>168</v>
      </c>
      <c r="C105" s="455">
        <v>167.5</v>
      </c>
      <c r="D105" s="889">
        <v>2400411</v>
      </c>
      <c r="E105" s="346" t="s">
        <v>71</v>
      </c>
      <c r="F105" s="612">
        <v>0.32569444444444445</v>
      </c>
      <c r="G105" s="612">
        <v>0.375</v>
      </c>
      <c r="H105" s="613">
        <v>0.56666666666666665</v>
      </c>
      <c r="I105" s="612">
        <v>0.62708333333333333</v>
      </c>
      <c r="J105" s="612">
        <v>0.7993055555555556</v>
      </c>
      <c r="K105" s="612">
        <v>0.85625000000000007</v>
      </c>
      <c r="L105" s="613">
        <v>0.88055555555555554</v>
      </c>
      <c r="M105" s="549"/>
      <c r="N105" s="549"/>
      <c r="O105" s="549"/>
    </row>
    <row r="106" spans="2:15">
      <c r="B106" s="455">
        <v>155</v>
      </c>
      <c r="C106" s="455">
        <v>155.5</v>
      </c>
      <c r="D106" s="889">
        <v>2400380</v>
      </c>
      <c r="E106" s="346" t="s">
        <v>70</v>
      </c>
      <c r="F106" s="612">
        <v>0.33055555555555555</v>
      </c>
      <c r="G106" s="612">
        <v>0.37986111111111115</v>
      </c>
      <c r="H106" s="613">
        <v>0.57152777777777775</v>
      </c>
      <c r="I106" s="612">
        <v>0.63194444444444442</v>
      </c>
      <c r="J106" s="612">
        <v>0.8041666666666667</v>
      </c>
      <c r="K106" s="612">
        <v>0.86111111111111116</v>
      </c>
      <c r="L106" s="613">
        <v>0.88541666666666663</v>
      </c>
      <c r="M106" s="549"/>
      <c r="N106" s="549"/>
      <c r="O106" s="549"/>
    </row>
    <row r="107" spans="2:15">
      <c r="B107" s="455">
        <v>141</v>
      </c>
      <c r="C107" s="455">
        <v>140.9</v>
      </c>
      <c r="D107" s="889">
        <v>2400412</v>
      </c>
      <c r="E107" s="346" t="s">
        <v>69</v>
      </c>
      <c r="F107" s="612">
        <v>0.33611111111111108</v>
      </c>
      <c r="G107" s="612">
        <v>0.38541666666666669</v>
      </c>
      <c r="H107" s="613">
        <v>0.57638888888888895</v>
      </c>
      <c r="I107" s="612">
        <v>0.63750000000000007</v>
      </c>
      <c r="J107" s="612">
        <v>0.80902777777777779</v>
      </c>
      <c r="K107" s="612">
        <v>0.86597222222222225</v>
      </c>
      <c r="L107" s="613">
        <v>0.89027777777777783</v>
      </c>
      <c r="M107" s="549"/>
      <c r="N107" s="549"/>
      <c r="O107" s="549"/>
    </row>
    <row r="108" spans="2:15">
      <c r="B108" s="455">
        <v>128</v>
      </c>
      <c r="C108" s="455">
        <v>128.1</v>
      </c>
      <c r="D108" s="889">
        <v>2400413</v>
      </c>
      <c r="E108" s="346" t="s">
        <v>65</v>
      </c>
      <c r="F108" s="612" t="s">
        <v>165</v>
      </c>
      <c r="G108" s="612" t="s">
        <v>166</v>
      </c>
      <c r="H108" s="613">
        <v>0.58263888888888882</v>
      </c>
      <c r="I108" s="612" t="s">
        <v>167</v>
      </c>
      <c r="J108" s="612">
        <v>0.81527777777777777</v>
      </c>
      <c r="K108" s="612" t="s">
        <v>168</v>
      </c>
      <c r="L108" s="613">
        <v>0.8965277777777777</v>
      </c>
      <c r="M108" s="20"/>
      <c r="N108" s="549"/>
      <c r="O108" s="549"/>
    </row>
    <row r="109" spans="2:15">
      <c r="B109" s="455">
        <v>122</v>
      </c>
      <c r="C109" s="455">
        <v>121.6</v>
      </c>
      <c r="D109" s="889">
        <v>2400002</v>
      </c>
      <c r="E109" s="346" t="s">
        <v>64</v>
      </c>
      <c r="F109" s="612">
        <v>0.34652777777777777</v>
      </c>
      <c r="G109" s="612">
        <v>0.39652777777777781</v>
      </c>
      <c r="H109" s="613">
        <v>0.5854166666666667</v>
      </c>
      <c r="I109" s="612">
        <v>0.64930555555555558</v>
      </c>
      <c r="J109" s="612">
        <v>0.81805555555555554</v>
      </c>
      <c r="K109" s="612">
        <v>0.87777777777777777</v>
      </c>
      <c r="L109" s="613">
        <v>0.89930555555555547</v>
      </c>
      <c r="M109" s="20"/>
      <c r="N109" s="549"/>
      <c r="O109" s="549"/>
    </row>
    <row r="110" spans="2:15">
      <c r="B110" s="615">
        <v>116</v>
      </c>
      <c r="C110" s="615">
        <v>116.2</v>
      </c>
      <c r="D110" s="867">
        <v>2400379</v>
      </c>
      <c r="E110" s="399" t="s">
        <v>63</v>
      </c>
      <c r="F110" s="610">
        <v>0.34930555555555554</v>
      </c>
      <c r="G110" s="610">
        <v>0.39930555555555558</v>
      </c>
      <c r="H110" s="611">
        <v>0.58819444444444446</v>
      </c>
      <c r="I110" s="610">
        <v>0.65208333333333335</v>
      </c>
      <c r="J110" s="610">
        <v>0.8208333333333333</v>
      </c>
      <c r="K110" s="610">
        <v>0.88055555555555554</v>
      </c>
      <c r="L110" s="611">
        <v>0.90208333333333324</v>
      </c>
      <c r="M110" s="20"/>
      <c r="N110" s="549"/>
      <c r="O110" s="549"/>
    </row>
    <row r="111" spans="2:15">
      <c r="B111" s="455">
        <v>106</v>
      </c>
      <c r="C111" s="455">
        <v>106.1</v>
      </c>
      <c r="D111" s="889">
        <v>2400378</v>
      </c>
      <c r="E111" s="346" t="s">
        <v>62</v>
      </c>
      <c r="F111" s="612">
        <v>0.35347222222222219</v>
      </c>
      <c r="G111" s="612">
        <v>0.40347222222222223</v>
      </c>
      <c r="H111" s="613">
        <v>0.59236111111111112</v>
      </c>
      <c r="I111" s="612">
        <v>0.65625</v>
      </c>
      <c r="J111" s="612">
        <v>0.82500000000000007</v>
      </c>
      <c r="K111" s="612">
        <v>0.8847222222222223</v>
      </c>
      <c r="L111" s="613">
        <v>0.90625</v>
      </c>
      <c r="M111" s="20"/>
      <c r="N111" s="549"/>
      <c r="O111" s="549"/>
    </row>
    <row r="112" spans="2:15">
      <c r="B112" s="455">
        <v>97</v>
      </c>
      <c r="C112" s="455">
        <v>97</v>
      </c>
      <c r="D112" s="889">
        <v>2400414</v>
      </c>
      <c r="E112" s="346" t="s">
        <v>57</v>
      </c>
      <c r="F112" s="612" t="s">
        <v>169</v>
      </c>
      <c r="G112" s="612" t="s">
        <v>170</v>
      </c>
      <c r="H112" s="613">
        <v>0.59583333333333333</v>
      </c>
      <c r="I112" s="455" t="s">
        <v>171</v>
      </c>
      <c r="J112" s="612">
        <v>0.82847222222222217</v>
      </c>
      <c r="K112" s="612" t="s">
        <v>172</v>
      </c>
      <c r="L112" s="612">
        <v>0.90972222222222221</v>
      </c>
      <c r="M112" s="20"/>
      <c r="N112" s="549"/>
      <c r="O112" s="549"/>
    </row>
    <row r="113" spans="2:13">
      <c r="B113" s="455">
        <v>90</v>
      </c>
      <c r="C113" s="455" t="s">
        <v>55</v>
      </c>
      <c r="D113" s="889">
        <v>2400333</v>
      </c>
      <c r="E113" s="346" t="s">
        <v>56</v>
      </c>
      <c r="F113" s="612">
        <v>0.36249999999999999</v>
      </c>
      <c r="G113" s="612">
        <v>0.41250000000000003</v>
      </c>
      <c r="H113" s="613">
        <v>0.59930555555555554</v>
      </c>
      <c r="I113" s="613">
        <v>0.6645833333333333</v>
      </c>
      <c r="J113" s="612">
        <v>0.83194444444444438</v>
      </c>
      <c r="K113" s="612">
        <v>0.89374999999999993</v>
      </c>
      <c r="L113" s="612">
        <v>0.91319444444444453</v>
      </c>
      <c r="M113" s="20"/>
    </row>
    <row r="114" spans="2:13">
      <c r="B114" s="455">
        <v>78</v>
      </c>
      <c r="C114" s="455">
        <v>78.099999999999994</v>
      </c>
      <c r="D114" s="889">
        <v>2400779</v>
      </c>
      <c r="E114" s="346" t="s">
        <v>54</v>
      </c>
      <c r="F114" s="612">
        <v>0.37152777777777773</v>
      </c>
      <c r="G114" s="612">
        <v>0.42152777777777778</v>
      </c>
      <c r="H114" s="613">
        <v>0.60833333333333328</v>
      </c>
      <c r="I114" s="613">
        <v>0.67361111111111116</v>
      </c>
      <c r="J114" s="612">
        <v>0.84097222222222223</v>
      </c>
      <c r="K114" s="612">
        <v>0.90277777777777779</v>
      </c>
      <c r="L114" s="612">
        <v>0.92222222222222217</v>
      </c>
      <c r="M114" s="20"/>
    </row>
    <row r="115" spans="2:13">
      <c r="B115" s="455">
        <v>67</v>
      </c>
      <c r="C115" s="455" t="s">
        <v>49</v>
      </c>
      <c r="D115" s="445">
        <v>2400416</v>
      </c>
      <c r="E115" s="326" t="s">
        <v>50</v>
      </c>
      <c r="F115" s="612">
        <v>0.37638888888888888</v>
      </c>
      <c r="G115" s="612" t="s">
        <v>173</v>
      </c>
      <c r="H115" s="613">
        <v>0.61319444444444449</v>
      </c>
      <c r="I115" s="455" t="s">
        <v>174</v>
      </c>
      <c r="J115" s="612">
        <v>0.84583333333333333</v>
      </c>
      <c r="K115" s="612" t="s">
        <v>175</v>
      </c>
      <c r="L115" s="612">
        <v>0.92708333333333337</v>
      </c>
      <c r="M115" s="549"/>
    </row>
    <row r="116" spans="2:13">
      <c r="B116" s="455">
        <v>57</v>
      </c>
      <c r="C116" s="455">
        <v>57.3</v>
      </c>
      <c r="D116" s="445">
        <v>2400366</v>
      </c>
      <c r="E116" s="326" t="s">
        <v>48</v>
      </c>
      <c r="F116" s="612">
        <v>0.38055555555555554</v>
      </c>
      <c r="G116" s="612">
        <v>0.43333333333333335</v>
      </c>
      <c r="H116" s="621">
        <v>0.61736111111111114</v>
      </c>
      <c r="I116" s="613">
        <v>0.68472222222222223</v>
      </c>
      <c r="J116" s="612">
        <v>0.85</v>
      </c>
      <c r="K116" s="612">
        <v>0.91319444444444453</v>
      </c>
      <c r="L116" s="612">
        <v>0.93055555555555547</v>
      </c>
      <c r="M116" s="549"/>
    </row>
    <row r="117" spans="2:13">
      <c r="B117" s="455">
        <v>41</v>
      </c>
      <c r="C117" s="455">
        <v>41.3</v>
      </c>
      <c r="D117" s="445">
        <v>2400456</v>
      </c>
      <c r="E117" s="326" t="s">
        <v>47</v>
      </c>
      <c r="F117" s="612">
        <v>0.38680555555555557</v>
      </c>
      <c r="G117" s="612">
        <v>0.43958333333333338</v>
      </c>
      <c r="H117" s="621">
        <v>0.62361111111111112</v>
      </c>
      <c r="I117" s="613">
        <v>0.69097222222222221</v>
      </c>
      <c r="J117" s="612">
        <v>0.85625000000000007</v>
      </c>
      <c r="K117" s="612">
        <v>0.9194444444444444</v>
      </c>
      <c r="L117" s="612">
        <v>0.93680555555555556</v>
      </c>
      <c r="M117" s="549"/>
    </row>
    <row r="118" spans="2:13">
      <c r="B118" s="455">
        <v>18</v>
      </c>
      <c r="C118" s="455">
        <v>17.8</v>
      </c>
      <c r="D118" s="445">
        <v>2400417</v>
      </c>
      <c r="E118" s="326" t="s">
        <v>46</v>
      </c>
      <c r="F118" s="612">
        <v>0.39583333333333331</v>
      </c>
      <c r="G118" s="612">
        <v>0.44861111111111113</v>
      </c>
      <c r="H118" s="621">
        <v>0.63263888888888886</v>
      </c>
      <c r="I118" s="613">
        <v>0.70000000000000007</v>
      </c>
      <c r="J118" s="612">
        <v>0.8652777777777777</v>
      </c>
      <c r="K118" s="612">
        <v>0.92847222222222225</v>
      </c>
      <c r="L118" s="612">
        <v>0.9458333333333333</v>
      </c>
      <c r="M118" s="549"/>
    </row>
    <row r="119" spans="2:13">
      <c r="B119" s="455">
        <v>9</v>
      </c>
      <c r="C119" s="455">
        <v>9</v>
      </c>
      <c r="D119" s="445">
        <v>2400446</v>
      </c>
      <c r="E119" s="326" t="s">
        <v>176</v>
      </c>
      <c r="F119" s="612">
        <v>0.39930555555555558</v>
      </c>
      <c r="G119" s="612">
        <v>0.45208333333333334</v>
      </c>
      <c r="H119" s="621">
        <v>0.63611111111111118</v>
      </c>
      <c r="I119" s="613">
        <v>0.70347222222222217</v>
      </c>
      <c r="J119" s="612">
        <v>0.86875000000000002</v>
      </c>
      <c r="K119" s="612">
        <v>0.93194444444444446</v>
      </c>
      <c r="L119" s="612">
        <v>0.94930555555555562</v>
      </c>
      <c r="M119" s="549"/>
    </row>
    <row r="120" spans="2:13">
      <c r="B120" s="615" t="s">
        <v>43</v>
      </c>
      <c r="C120" s="615" t="s">
        <v>43</v>
      </c>
      <c r="D120" s="889"/>
      <c r="E120" s="336" t="s">
        <v>44</v>
      </c>
      <c r="F120" s="610">
        <v>0.40277777777777773</v>
      </c>
      <c r="G120" s="610">
        <v>0.45555555555555555</v>
      </c>
      <c r="H120" s="622">
        <v>0.64027777777777783</v>
      </c>
      <c r="I120" s="611">
        <v>0.70694444444444438</v>
      </c>
      <c r="J120" s="610">
        <v>0.87222222222222223</v>
      </c>
      <c r="K120" s="610">
        <v>0.93541666666666667</v>
      </c>
      <c r="L120" s="610">
        <v>0.95277777777777783</v>
      </c>
      <c r="M120" s="549"/>
    </row>
    <row r="121" spans="2:13">
      <c r="B121" s="451">
        <v>0</v>
      </c>
      <c r="C121" s="451">
        <v>0</v>
      </c>
      <c r="D121" s="400">
        <v>2400000</v>
      </c>
      <c r="E121" s="451" t="s">
        <v>42</v>
      </c>
      <c r="F121" s="608">
        <v>0.4055555555555555</v>
      </c>
      <c r="G121" s="608">
        <v>0.45833333333333331</v>
      </c>
      <c r="H121" s="623">
        <v>0.6430555555555556</v>
      </c>
      <c r="I121" s="609">
        <v>0.70972222222222225</v>
      </c>
      <c r="J121" s="608">
        <v>0.875</v>
      </c>
      <c r="K121" s="608">
        <v>0.93819444444444444</v>
      </c>
      <c r="L121" s="608">
        <v>0.9555555555555556</v>
      </c>
      <c r="M121" s="20"/>
    </row>
    <row r="122" spans="2:13" s="519" customFormat="1">
      <c r="B122" s="924" t="s">
        <v>125</v>
      </c>
      <c r="C122" s="924"/>
      <c r="D122" s="924"/>
      <c r="E122" s="924"/>
      <c r="F122" s="624">
        <v>5</v>
      </c>
      <c r="G122" s="624">
        <v>8</v>
      </c>
      <c r="H122" s="624">
        <v>1</v>
      </c>
      <c r="I122" s="624">
        <v>8</v>
      </c>
      <c r="J122" s="624">
        <v>1</v>
      </c>
      <c r="K122" s="624">
        <v>8</v>
      </c>
      <c r="L122" s="624">
        <v>1</v>
      </c>
    </row>
    <row r="123" spans="2:13" s="519" customFormat="1" ht="17.45" customHeight="1">
      <c r="B123" s="925" t="s">
        <v>126</v>
      </c>
      <c r="C123" s="925"/>
      <c r="D123" s="925"/>
      <c r="E123" s="925"/>
      <c r="F123" s="619">
        <v>4.8611111111111112E-3</v>
      </c>
      <c r="G123" s="619">
        <v>6.9444444444444441E-3</v>
      </c>
      <c r="H123" s="619">
        <v>2.0833333333333333E-3</v>
      </c>
      <c r="I123" s="619">
        <v>6.9444444444444441E-3</v>
      </c>
      <c r="J123" s="619">
        <v>2.0833333333333333E-3</v>
      </c>
      <c r="K123" s="619">
        <v>6.9444444444444441E-3</v>
      </c>
      <c r="L123" s="619">
        <v>6.9444444444444447E-4</v>
      </c>
    </row>
    <row r="124" spans="2:13" s="519" customFormat="1">
      <c r="B124" s="926" t="s">
        <v>127</v>
      </c>
      <c r="C124" s="926"/>
      <c r="D124" s="926"/>
      <c r="E124" s="926"/>
      <c r="F124" s="526">
        <f t="shared" ref="F124:L124" si="4">F121-F78</f>
        <v>0.17986111111111105</v>
      </c>
      <c r="G124" s="526">
        <f t="shared" si="4"/>
        <v>0.1875</v>
      </c>
      <c r="H124" s="526">
        <f t="shared" si="4"/>
        <v>0.16736111111111118</v>
      </c>
      <c r="I124" s="526">
        <f t="shared" si="4"/>
        <v>0.18888888888888888</v>
      </c>
      <c r="J124" s="526">
        <f t="shared" si="4"/>
        <v>0.16666666666666663</v>
      </c>
      <c r="K124" s="526">
        <f t="shared" si="4"/>
        <v>0.19166666666666665</v>
      </c>
      <c r="L124" s="526">
        <f t="shared" si="4"/>
        <v>0.16736111111111107</v>
      </c>
    </row>
    <row r="125" spans="2:13">
      <c r="B125" s="907" t="s">
        <v>128</v>
      </c>
      <c r="C125" s="907"/>
      <c r="D125" s="907"/>
      <c r="E125" s="907"/>
      <c r="F125" s="485">
        <f t="shared" ref="F125:L125" si="5">$B$78/SUM(HOUR(F121-F78),MINUTE(F121-F78)/60)</f>
        <v>87.104247104247108</v>
      </c>
      <c r="G125" s="485">
        <f t="shared" si="5"/>
        <v>83.555555555555557</v>
      </c>
      <c r="H125" s="485">
        <f t="shared" si="5"/>
        <v>93.609958506224061</v>
      </c>
      <c r="I125" s="485">
        <f t="shared" si="5"/>
        <v>82.941176470588232</v>
      </c>
      <c r="J125" s="485">
        <f t="shared" si="5"/>
        <v>94</v>
      </c>
      <c r="K125" s="485">
        <f t="shared" si="5"/>
        <v>81.739130434782609</v>
      </c>
      <c r="L125" s="485">
        <f t="shared" si="5"/>
        <v>93.609958506224061</v>
      </c>
      <c r="M125" s="549"/>
    </row>
    <row r="126" spans="2:13">
      <c r="B126" s="911" t="s">
        <v>129</v>
      </c>
      <c r="C126" s="911"/>
      <c r="D126" s="911"/>
      <c r="E126" s="911"/>
      <c r="F126" s="483">
        <f t="shared" ref="F126:L126" si="6">F121-F78-F123</f>
        <v>0.17499999999999993</v>
      </c>
      <c r="G126" s="483">
        <f t="shared" si="6"/>
        <v>0.18055555555555555</v>
      </c>
      <c r="H126" s="483">
        <f t="shared" si="6"/>
        <v>0.16527777777777786</v>
      </c>
      <c r="I126" s="483">
        <f t="shared" si="6"/>
        <v>0.18194444444444444</v>
      </c>
      <c r="J126" s="483">
        <f t="shared" si="6"/>
        <v>0.1645833333333333</v>
      </c>
      <c r="K126" s="483">
        <f t="shared" si="6"/>
        <v>0.1847222222222222</v>
      </c>
      <c r="L126" s="483">
        <f t="shared" si="6"/>
        <v>0.16666666666666663</v>
      </c>
      <c r="M126" s="549"/>
    </row>
    <row r="127" spans="2:13">
      <c r="B127" s="907" t="s">
        <v>130</v>
      </c>
      <c r="C127" s="907"/>
      <c r="D127" s="907"/>
      <c r="E127" s="907"/>
      <c r="F127" s="485">
        <f t="shared" ref="F127:L127" si="7">$B$78/SUM(HOUR(F121-F78-F123),MINUTE(F121-F78-F123)/60)</f>
        <v>89.523809523809518</v>
      </c>
      <c r="G127" s="485">
        <f t="shared" si="7"/>
        <v>86.769230769230774</v>
      </c>
      <c r="H127" s="485">
        <f t="shared" si="7"/>
        <v>94.789915966386545</v>
      </c>
      <c r="I127" s="485">
        <f t="shared" si="7"/>
        <v>86.10687022900764</v>
      </c>
      <c r="J127" s="485">
        <f t="shared" si="7"/>
        <v>95.189873417721515</v>
      </c>
      <c r="K127" s="485">
        <f t="shared" si="7"/>
        <v>84.812030075187963</v>
      </c>
      <c r="L127" s="485">
        <f t="shared" si="7"/>
        <v>94</v>
      </c>
      <c r="M127" s="549"/>
    </row>
    <row r="128" spans="2:13">
      <c r="B128" s="344"/>
      <c r="C128" s="344"/>
      <c r="D128" s="344"/>
      <c r="E128" s="345"/>
      <c r="F128" s="340"/>
      <c r="G128" s="340"/>
      <c r="H128" s="340"/>
      <c r="I128" s="340"/>
      <c r="J128" s="340"/>
      <c r="K128" s="340"/>
      <c r="L128" s="340"/>
      <c r="M128" s="549"/>
    </row>
    <row r="129" spans="2:15" ht="15.75">
      <c r="B129" s="561" t="s">
        <v>177</v>
      </c>
      <c r="C129" s="549"/>
      <c r="D129" s="549"/>
      <c r="E129" s="549"/>
      <c r="F129" s="723"/>
      <c r="G129" s="758"/>
      <c r="H129" s="759"/>
      <c r="I129" s="759"/>
      <c r="J129" s="759"/>
      <c r="K129" s="759"/>
      <c r="L129" s="760"/>
      <c r="M129" s="549"/>
      <c r="N129" s="549"/>
      <c r="O129" s="549"/>
    </row>
    <row r="130" spans="2:15">
      <c r="B130" s="549"/>
      <c r="C130" s="549"/>
      <c r="D130" s="549"/>
      <c r="E130" s="549"/>
      <c r="F130" s="549"/>
      <c r="G130" s="549"/>
      <c r="H130" s="125"/>
      <c r="I130" s="549"/>
      <c r="J130" s="549"/>
      <c r="K130" s="549"/>
      <c r="L130" s="549"/>
      <c r="M130" s="549"/>
      <c r="N130" s="23"/>
      <c r="O130" s="23"/>
    </row>
    <row r="131" spans="2:15">
      <c r="B131" s="549"/>
      <c r="C131" s="549"/>
      <c r="D131" s="549"/>
      <c r="E131" s="549"/>
      <c r="F131" s="549"/>
      <c r="G131" s="549"/>
      <c r="H131" s="549"/>
      <c r="I131" s="549"/>
      <c r="J131" s="549"/>
      <c r="K131" s="549"/>
      <c r="L131" s="549"/>
      <c r="M131" s="549"/>
      <c r="N131" s="549"/>
      <c r="O131" s="549"/>
    </row>
    <row r="132" spans="2:15" ht="23.25">
      <c r="B132" s="1"/>
      <c r="C132" s="1"/>
      <c r="D132" s="1"/>
      <c r="E132" s="323" t="s">
        <v>178</v>
      </c>
      <c r="F132" s="324"/>
      <c r="G132" s="725"/>
      <c r="H132" s="324"/>
      <c r="I132" s="727"/>
      <c r="J132" s="728"/>
      <c r="K132" s="1"/>
      <c r="L132" s="1"/>
      <c r="M132" s="1"/>
      <c r="N132" s="1"/>
      <c r="O132" s="549"/>
    </row>
    <row r="133" spans="2:15">
      <c r="B133" s="549"/>
      <c r="C133" s="549"/>
      <c r="D133" s="549"/>
      <c r="E133" s="5"/>
      <c r="F133" s="6"/>
      <c r="G133" s="8"/>
      <c r="H133" s="6"/>
      <c r="I133" s="6"/>
      <c r="J133" s="8"/>
      <c r="K133" s="6"/>
      <c r="L133" s="6"/>
      <c r="M133" s="549"/>
      <c r="N133" s="549"/>
      <c r="O133" s="549"/>
    </row>
    <row r="134" spans="2:15">
      <c r="B134" s="549"/>
      <c r="C134" s="549"/>
      <c r="D134" s="549"/>
      <c r="E134" s="549"/>
      <c r="F134" s="761" t="s">
        <v>179</v>
      </c>
      <c r="G134" s="700"/>
      <c r="H134" s="726"/>
      <c r="I134" s="763"/>
      <c r="J134" s="700"/>
      <c r="K134" s="729"/>
      <c r="L134" s="763"/>
      <c r="M134" s="730"/>
      <c r="N134" s="549"/>
      <c r="O134" s="549"/>
    </row>
    <row r="135" spans="2:15">
      <c r="B135" s="912" t="s">
        <v>22</v>
      </c>
      <c r="C135" s="913" t="s">
        <v>23</v>
      </c>
      <c r="D135" s="914" t="s">
        <v>24</v>
      </c>
      <c r="E135" s="466" t="s">
        <v>25</v>
      </c>
      <c r="F135" s="705" t="s">
        <v>26</v>
      </c>
      <c r="G135" s="467" t="s">
        <v>27</v>
      </c>
      <c r="H135" s="468" t="s">
        <v>28</v>
      </c>
      <c r="I135" s="467" t="s">
        <v>29</v>
      </c>
      <c r="J135" s="467" t="s">
        <v>30</v>
      </c>
      <c r="K135" s="468" t="s">
        <v>31</v>
      </c>
      <c r="L135" s="467" t="s">
        <v>32</v>
      </c>
      <c r="M135" s="467" t="s">
        <v>33</v>
      </c>
      <c r="N135" s="549"/>
      <c r="O135" s="549"/>
    </row>
    <row r="136" spans="2:15">
      <c r="B136" s="912"/>
      <c r="C136" s="913"/>
      <c r="D136" s="915"/>
      <c r="E136" s="469" t="s">
        <v>34</v>
      </c>
      <c r="F136" s="764" t="s">
        <v>35</v>
      </c>
      <c r="G136" s="462" t="s">
        <v>35</v>
      </c>
      <c r="H136" s="868" t="s">
        <v>36</v>
      </c>
      <c r="I136" s="462" t="s">
        <v>35</v>
      </c>
      <c r="J136" s="462" t="s">
        <v>35</v>
      </c>
      <c r="K136" s="868" t="s">
        <v>37</v>
      </c>
      <c r="L136" s="463" t="s">
        <v>35</v>
      </c>
      <c r="M136" s="463" t="s">
        <v>35</v>
      </c>
      <c r="N136" s="549"/>
      <c r="O136" s="549"/>
    </row>
    <row r="137" spans="2:15">
      <c r="B137" s="912"/>
      <c r="C137" s="913"/>
      <c r="D137" s="915"/>
      <c r="E137" s="458" t="s">
        <v>38</v>
      </c>
      <c r="F137" s="765">
        <v>3</v>
      </c>
      <c r="G137" s="465">
        <v>3</v>
      </c>
      <c r="H137" s="465">
        <v>3</v>
      </c>
      <c r="I137" s="465">
        <v>3</v>
      </c>
      <c r="J137" s="476">
        <v>3</v>
      </c>
      <c r="K137" s="465">
        <v>3</v>
      </c>
      <c r="L137" s="465">
        <v>3</v>
      </c>
      <c r="M137" s="476">
        <v>3</v>
      </c>
      <c r="N137" s="549"/>
      <c r="O137" s="549"/>
    </row>
    <row r="138" spans="2:15">
      <c r="B138" s="912"/>
      <c r="C138" s="913"/>
      <c r="D138" s="915"/>
      <c r="E138" s="458" t="s">
        <v>39</v>
      </c>
      <c r="F138" s="765">
        <v>1.2</v>
      </c>
      <c r="G138" s="465">
        <v>1.2</v>
      </c>
      <c r="H138" s="465">
        <v>1.2</v>
      </c>
      <c r="I138" s="465">
        <v>1.2</v>
      </c>
      <c r="J138" s="465">
        <v>1.2</v>
      </c>
      <c r="K138" s="465">
        <v>1.2</v>
      </c>
      <c r="L138" s="465">
        <v>1.2</v>
      </c>
      <c r="M138" s="465">
        <v>1.2</v>
      </c>
      <c r="N138" s="549"/>
      <c r="O138" s="549"/>
    </row>
    <row r="139" spans="2:15">
      <c r="B139" s="912"/>
      <c r="C139" s="913"/>
      <c r="D139" s="916"/>
      <c r="E139" s="889" t="s">
        <v>40</v>
      </c>
      <c r="F139" s="766" t="s">
        <v>41</v>
      </c>
      <c r="G139" s="456" t="s">
        <v>41</v>
      </c>
      <c r="H139" s="456" t="s">
        <v>41</v>
      </c>
      <c r="I139" s="456" t="s">
        <v>41</v>
      </c>
      <c r="J139" s="456" t="s">
        <v>41</v>
      </c>
      <c r="K139" s="456" t="s">
        <v>41</v>
      </c>
      <c r="L139" s="456" t="s">
        <v>41</v>
      </c>
      <c r="M139" s="456" t="s">
        <v>41</v>
      </c>
      <c r="N139" s="549"/>
      <c r="O139" s="549"/>
    </row>
    <row r="140" spans="2:15">
      <c r="B140" s="451">
        <v>0</v>
      </c>
      <c r="C140" s="451">
        <v>0</v>
      </c>
      <c r="D140" s="452">
        <v>2400000</v>
      </c>
      <c r="E140" s="451" t="s">
        <v>42</v>
      </c>
      <c r="F140" s="767">
        <v>0.25</v>
      </c>
      <c r="G140" s="608">
        <v>0.28819444444444448</v>
      </c>
      <c r="H140" s="608">
        <v>0.34375</v>
      </c>
      <c r="I140" s="609">
        <v>0.4465277777777778</v>
      </c>
      <c r="J140" s="608">
        <v>0.49652777777777773</v>
      </c>
      <c r="K140" s="609">
        <v>0.67361111111111116</v>
      </c>
      <c r="L140" s="608">
        <v>0.70138888888888884</v>
      </c>
      <c r="M140" s="608">
        <v>0.77430555555555547</v>
      </c>
      <c r="N140" s="549"/>
      <c r="O140" s="549"/>
    </row>
    <row r="141" spans="2:15">
      <c r="B141" s="455" t="s">
        <v>43</v>
      </c>
      <c r="C141" s="455" t="s">
        <v>43</v>
      </c>
      <c r="D141" s="889"/>
      <c r="E141" s="336" t="s">
        <v>44</v>
      </c>
      <c r="F141" s="768">
        <v>0.25208333333333333</v>
      </c>
      <c r="G141" s="610">
        <v>0.2902777777777778</v>
      </c>
      <c r="H141" s="610">
        <v>0.34583333333333338</v>
      </c>
      <c r="I141" s="611">
        <v>0.44861111111111113</v>
      </c>
      <c r="J141" s="610">
        <v>0.49861111111111112</v>
      </c>
      <c r="K141" s="611">
        <v>0.67569444444444438</v>
      </c>
      <c r="L141" s="610">
        <v>0.70347222222222217</v>
      </c>
      <c r="M141" s="610">
        <v>0.77708333333333324</v>
      </c>
      <c r="N141" s="549"/>
      <c r="O141" s="549"/>
    </row>
    <row r="142" spans="2:15">
      <c r="B142" s="455">
        <v>9</v>
      </c>
      <c r="C142" s="455">
        <v>9</v>
      </c>
      <c r="D142" s="445">
        <v>2400446</v>
      </c>
      <c r="E142" s="337" t="s">
        <v>45</v>
      </c>
      <c r="F142" s="767">
        <v>0.25555555555555559</v>
      </c>
      <c r="G142" s="612">
        <v>0.29444444444444445</v>
      </c>
      <c r="H142" s="612">
        <v>0.34930555555555554</v>
      </c>
      <c r="I142" s="613">
        <v>0.45208333333333334</v>
      </c>
      <c r="J142" s="612">
        <v>0.50347222222222221</v>
      </c>
      <c r="K142" s="613">
        <v>0.6791666666666667</v>
      </c>
      <c r="L142" s="612">
        <v>0.70763888888888893</v>
      </c>
      <c r="M142" s="612">
        <v>0.78125</v>
      </c>
      <c r="N142" s="549"/>
      <c r="O142" s="549"/>
    </row>
    <row r="143" spans="2:15">
      <c r="B143" s="455">
        <v>18</v>
      </c>
      <c r="C143" s="455">
        <v>17.8</v>
      </c>
      <c r="D143" s="445">
        <v>2400417</v>
      </c>
      <c r="E143" s="337" t="s">
        <v>46</v>
      </c>
      <c r="F143" s="767">
        <v>0.2590277777777778</v>
      </c>
      <c r="G143" s="612">
        <v>0.29791666666666666</v>
      </c>
      <c r="H143" s="612">
        <v>0.35347222222222219</v>
      </c>
      <c r="I143" s="613">
        <v>0.45555555555555555</v>
      </c>
      <c r="J143" s="612">
        <v>0.50694444444444442</v>
      </c>
      <c r="K143" s="613">
        <v>0.68263888888888891</v>
      </c>
      <c r="L143" s="612">
        <v>0.71250000000000002</v>
      </c>
      <c r="M143" s="612">
        <v>0.78472222222222221</v>
      </c>
      <c r="N143" s="549"/>
      <c r="O143" s="549"/>
    </row>
    <row r="144" spans="2:15">
      <c r="B144" s="455">
        <v>41</v>
      </c>
      <c r="C144" s="455">
        <v>41.3</v>
      </c>
      <c r="D144" s="445">
        <v>2400456</v>
      </c>
      <c r="E144" s="337" t="s">
        <v>47</v>
      </c>
      <c r="F144" s="767">
        <v>0.26874999999999999</v>
      </c>
      <c r="G144" s="612">
        <v>0.30694444444444441</v>
      </c>
      <c r="H144" s="612">
        <v>0.36249999999999999</v>
      </c>
      <c r="I144" s="613">
        <v>0.46458333333333335</v>
      </c>
      <c r="J144" s="612">
        <v>0.51597222222222217</v>
      </c>
      <c r="K144" s="613">
        <v>0.69166666666666676</v>
      </c>
      <c r="L144" s="612">
        <v>0.72152777777777777</v>
      </c>
      <c r="M144" s="612">
        <v>0.79375000000000007</v>
      </c>
      <c r="N144" s="549"/>
      <c r="O144" s="549"/>
    </row>
    <row r="145" spans="2:14">
      <c r="B145" s="455">
        <v>57</v>
      </c>
      <c r="C145" s="455">
        <v>57.3</v>
      </c>
      <c r="D145" s="445">
        <v>2400366</v>
      </c>
      <c r="E145" s="337" t="s">
        <v>48</v>
      </c>
      <c r="F145" s="767">
        <v>0.27499999999999997</v>
      </c>
      <c r="G145" s="612">
        <v>0.31319444444444444</v>
      </c>
      <c r="H145" s="612">
        <v>0.36874999999999997</v>
      </c>
      <c r="I145" s="613">
        <v>0.47083333333333338</v>
      </c>
      <c r="J145" s="612">
        <v>0.52222222222222225</v>
      </c>
      <c r="K145" s="613">
        <v>0.69791666666666663</v>
      </c>
      <c r="L145" s="612">
        <v>0.72777777777777775</v>
      </c>
      <c r="M145" s="612">
        <v>0.79999999999999993</v>
      </c>
      <c r="N145" s="549"/>
    </row>
    <row r="146" spans="2:14">
      <c r="B146" s="455">
        <v>67</v>
      </c>
      <c r="C146" s="455" t="s">
        <v>49</v>
      </c>
      <c r="D146" s="445">
        <v>2400416</v>
      </c>
      <c r="E146" s="337" t="s">
        <v>50</v>
      </c>
      <c r="F146" s="767">
        <v>0.27916666666666667</v>
      </c>
      <c r="G146" s="612" t="s">
        <v>51</v>
      </c>
      <c r="H146" s="612">
        <v>0.37222222222222223</v>
      </c>
      <c r="I146" s="613">
        <v>0.47500000000000003</v>
      </c>
      <c r="J146" s="612" t="s">
        <v>52</v>
      </c>
      <c r="K146" s="613">
        <v>0.70208333333333339</v>
      </c>
      <c r="L146" s="612">
        <v>0.7319444444444444</v>
      </c>
      <c r="M146" s="612" t="s">
        <v>53</v>
      </c>
      <c r="N146" s="549"/>
    </row>
    <row r="147" spans="2:14">
      <c r="B147" s="455">
        <v>78</v>
      </c>
      <c r="C147" s="455">
        <v>78.099999999999994</v>
      </c>
      <c r="D147" s="889">
        <v>2400779</v>
      </c>
      <c r="E147" s="337" t="s">
        <v>54</v>
      </c>
      <c r="F147" s="767">
        <v>0.28402777777777777</v>
      </c>
      <c r="G147" s="612">
        <v>0.32361111111111113</v>
      </c>
      <c r="H147" s="612">
        <v>0.37708333333333338</v>
      </c>
      <c r="I147" s="613">
        <v>0.47986111111111113</v>
      </c>
      <c r="J147" s="612">
        <v>0.53263888888888888</v>
      </c>
      <c r="K147" s="613">
        <v>0.70694444444444438</v>
      </c>
      <c r="L147" s="612">
        <v>0.7368055555555556</v>
      </c>
      <c r="M147" s="612">
        <v>0.81111111111111101</v>
      </c>
      <c r="N147" s="549"/>
    </row>
    <row r="148" spans="2:14">
      <c r="B148" s="455">
        <v>90</v>
      </c>
      <c r="C148" s="455" t="s">
        <v>55</v>
      </c>
      <c r="D148" s="889">
        <v>2400333</v>
      </c>
      <c r="E148" s="337" t="s">
        <v>56</v>
      </c>
      <c r="F148" s="767">
        <v>0.29305555555555557</v>
      </c>
      <c r="G148" s="612">
        <v>0.33263888888888887</v>
      </c>
      <c r="H148" s="612">
        <v>0.38611111111111113</v>
      </c>
      <c r="I148" s="613">
        <v>0.48888888888888887</v>
      </c>
      <c r="J148" s="612">
        <v>0.54166666666666663</v>
      </c>
      <c r="K148" s="613">
        <v>0.71597222222222223</v>
      </c>
      <c r="L148" s="612">
        <v>0.74583333333333324</v>
      </c>
      <c r="M148" s="612">
        <v>0.82013888888888886</v>
      </c>
      <c r="N148" s="549"/>
    </row>
    <row r="149" spans="2:14">
      <c r="B149" s="455">
        <v>97</v>
      </c>
      <c r="C149" s="455">
        <v>97</v>
      </c>
      <c r="D149" s="889">
        <v>2400414</v>
      </c>
      <c r="E149" s="337" t="s">
        <v>57</v>
      </c>
      <c r="F149" s="767" t="s">
        <v>58</v>
      </c>
      <c r="G149" s="612" t="s">
        <v>59</v>
      </c>
      <c r="H149" s="612">
        <v>0.38958333333333334</v>
      </c>
      <c r="I149" s="613">
        <v>0.49236111111111108</v>
      </c>
      <c r="J149" s="612" t="s">
        <v>60</v>
      </c>
      <c r="K149" s="613">
        <v>0.71944444444444444</v>
      </c>
      <c r="L149" s="612">
        <v>0.74930555555555556</v>
      </c>
      <c r="M149" s="612" t="s">
        <v>61</v>
      </c>
      <c r="N149" s="549"/>
    </row>
    <row r="150" spans="2:14">
      <c r="B150" s="455">
        <v>106</v>
      </c>
      <c r="C150" s="455">
        <v>106.1</v>
      </c>
      <c r="D150" s="889">
        <v>2400378</v>
      </c>
      <c r="E150" s="337" t="s">
        <v>62</v>
      </c>
      <c r="F150" s="767">
        <v>0.30208333333333331</v>
      </c>
      <c r="G150" s="612">
        <v>0.34236111111111112</v>
      </c>
      <c r="H150" s="612">
        <v>0.39305555555555555</v>
      </c>
      <c r="I150" s="613">
        <v>0.49583333333333335</v>
      </c>
      <c r="J150" s="612">
        <v>0.55138888888888882</v>
      </c>
      <c r="K150" s="613">
        <v>0.72291666666666676</v>
      </c>
      <c r="L150" s="612">
        <v>0.75277777777777777</v>
      </c>
      <c r="M150" s="612">
        <v>0.82986111111111116</v>
      </c>
      <c r="N150" s="549"/>
    </row>
    <row r="151" spans="2:14">
      <c r="B151" s="615">
        <v>116</v>
      </c>
      <c r="C151" s="615">
        <v>116.2</v>
      </c>
      <c r="D151" s="867">
        <v>2400379</v>
      </c>
      <c r="E151" s="336" t="s">
        <v>63</v>
      </c>
      <c r="F151" s="768">
        <v>0.30624999999999997</v>
      </c>
      <c r="G151" s="610">
        <v>0.34652777777777777</v>
      </c>
      <c r="H151" s="610">
        <v>0.3972222222222222</v>
      </c>
      <c r="I151" s="611">
        <v>0.5</v>
      </c>
      <c r="J151" s="610">
        <v>0.55555555555555558</v>
      </c>
      <c r="K151" s="611">
        <v>0.7270833333333333</v>
      </c>
      <c r="L151" s="610">
        <v>0.75694444444444453</v>
      </c>
      <c r="M151" s="610">
        <v>0.8340277777777777</v>
      </c>
      <c r="N151" s="549"/>
    </row>
    <row r="152" spans="2:14">
      <c r="B152" s="455">
        <v>122</v>
      </c>
      <c r="C152" s="455">
        <v>121.6</v>
      </c>
      <c r="D152" s="889">
        <v>2400002</v>
      </c>
      <c r="E152" s="337" t="s">
        <v>64</v>
      </c>
      <c r="F152" s="767">
        <v>0.30833333333333335</v>
      </c>
      <c r="G152" s="612">
        <v>0.34930555555555554</v>
      </c>
      <c r="H152" s="612">
        <v>0.39930555555555558</v>
      </c>
      <c r="I152" s="613">
        <v>0.50208333333333333</v>
      </c>
      <c r="J152" s="612">
        <v>0.55763888888888891</v>
      </c>
      <c r="K152" s="613">
        <v>0.72916666666666663</v>
      </c>
      <c r="L152" s="612">
        <v>0.75902777777777775</v>
      </c>
      <c r="M152" s="612">
        <v>0.83611111111111114</v>
      </c>
      <c r="N152" s="549"/>
    </row>
    <row r="153" spans="2:14">
      <c r="B153" s="455">
        <v>128</v>
      </c>
      <c r="C153" s="455">
        <v>128.1</v>
      </c>
      <c r="D153" s="889">
        <v>2400413</v>
      </c>
      <c r="E153" s="337" t="s">
        <v>65</v>
      </c>
      <c r="F153" s="767">
        <v>0.31111111111111112</v>
      </c>
      <c r="G153" s="612" t="s">
        <v>66</v>
      </c>
      <c r="H153" s="612">
        <v>0.40208333333333335</v>
      </c>
      <c r="I153" s="613">
        <v>0.50486111111111109</v>
      </c>
      <c r="J153" s="612" t="s">
        <v>67</v>
      </c>
      <c r="K153" s="613">
        <v>0.7319444444444444</v>
      </c>
      <c r="L153" s="612">
        <v>0.76180555555555562</v>
      </c>
      <c r="M153" s="612" t="s">
        <v>68</v>
      </c>
      <c r="N153" s="549"/>
    </row>
    <row r="154" spans="2:14">
      <c r="B154" s="455">
        <v>141</v>
      </c>
      <c r="C154" s="455">
        <v>140.9</v>
      </c>
      <c r="D154" s="889">
        <v>2400412</v>
      </c>
      <c r="E154" s="337" t="s">
        <v>69</v>
      </c>
      <c r="F154" s="767">
        <v>0.31597222222222221</v>
      </c>
      <c r="G154" s="612">
        <v>0.35902777777777778</v>
      </c>
      <c r="H154" s="612">
        <v>0.4069444444444445</v>
      </c>
      <c r="I154" s="613">
        <v>0.50972222222222219</v>
      </c>
      <c r="J154" s="612">
        <v>0.56736111111111109</v>
      </c>
      <c r="K154" s="613">
        <v>0.7368055555555556</v>
      </c>
      <c r="L154" s="612">
        <v>0.76666666666666661</v>
      </c>
      <c r="M154" s="612">
        <v>0.84583333333333333</v>
      </c>
      <c r="N154" s="549"/>
    </row>
    <row r="155" spans="2:14">
      <c r="B155" s="455">
        <v>155</v>
      </c>
      <c r="C155" s="455">
        <v>155.5</v>
      </c>
      <c r="D155" s="889">
        <v>2400380</v>
      </c>
      <c r="E155" s="337" t="s">
        <v>70</v>
      </c>
      <c r="F155" s="767">
        <v>0.3215277777777778</v>
      </c>
      <c r="G155" s="612">
        <v>0.36458333333333331</v>
      </c>
      <c r="H155" s="612">
        <v>0.41250000000000003</v>
      </c>
      <c r="I155" s="613">
        <v>0.51527777777777783</v>
      </c>
      <c r="J155" s="612">
        <v>0.57291666666666663</v>
      </c>
      <c r="K155" s="613">
        <v>0.74236111111111114</v>
      </c>
      <c r="L155" s="612">
        <v>0.77222222222222225</v>
      </c>
      <c r="M155" s="612">
        <v>0.85138888888888886</v>
      </c>
      <c r="N155" s="549"/>
    </row>
    <row r="156" spans="2:14">
      <c r="B156" s="455">
        <v>168</v>
      </c>
      <c r="C156" s="455">
        <v>167.5</v>
      </c>
      <c r="D156" s="889">
        <v>2400411</v>
      </c>
      <c r="E156" s="337" t="s">
        <v>71</v>
      </c>
      <c r="F156" s="767">
        <v>0.3263888888888889</v>
      </c>
      <c r="G156" s="612">
        <v>0.36944444444444446</v>
      </c>
      <c r="H156" s="612">
        <v>0.41736111111111113</v>
      </c>
      <c r="I156" s="613">
        <v>0.52013888888888882</v>
      </c>
      <c r="J156" s="612">
        <v>0.57777777777777783</v>
      </c>
      <c r="K156" s="613">
        <v>0.74722222222222223</v>
      </c>
      <c r="L156" s="612">
        <v>0.77708333333333324</v>
      </c>
      <c r="M156" s="612">
        <v>0.85625000000000007</v>
      </c>
      <c r="N156" s="549"/>
    </row>
    <row r="157" spans="2:14">
      <c r="B157" s="455">
        <v>180</v>
      </c>
      <c r="C157" s="455">
        <v>180.2</v>
      </c>
      <c r="D157" s="889">
        <v>2400381</v>
      </c>
      <c r="E157" s="337" t="s">
        <v>72</v>
      </c>
      <c r="F157" s="767">
        <v>0.33124999999999999</v>
      </c>
      <c r="G157" s="612">
        <v>0.375</v>
      </c>
      <c r="H157" s="612">
        <v>0.42222222222222222</v>
      </c>
      <c r="I157" s="613">
        <v>0.52500000000000002</v>
      </c>
      <c r="J157" s="612">
        <v>0.58333333333333337</v>
      </c>
      <c r="K157" s="613">
        <v>0.75208333333333333</v>
      </c>
      <c r="L157" s="612">
        <v>0.78194444444444444</v>
      </c>
      <c r="M157" s="612">
        <v>0.8618055555555556</v>
      </c>
      <c r="N157" s="549"/>
    </row>
    <row r="158" spans="2:14">
      <c r="B158" s="615">
        <v>187</v>
      </c>
      <c r="C158" s="615" t="s">
        <v>73</v>
      </c>
      <c r="D158" s="867">
        <v>2400382</v>
      </c>
      <c r="E158" s="336" t="s">
        <v>74</v>
      </c>
      <c r="F158" s="768">
        <v>0.33402777777777781</v>
      </c>
      <c r="G158" s="610">
        <v>0.37777777777777777</v>
      </c>
      <c r="H158" s="610">
        <v>0.42499999999999999</v>
      </c>
      <c r="I158" s="611">
        <v>0.52777777777777779</v>
      </c>
      <c r="J158" s="610">
        <v>0.58611111111111114</v>
      </c>
      <c r="K158" s="611">
        <v>0.75486111111111109</v>
      </c>
      <c r="L158" s="610">
        <v>0.78472222222222221</v>
      </c>
      <c r="M158" s="610">
        <v>0.86458333333333337</v>
      </c>
      <c r="N158" s="549"/>
    </row>
    <row r="159" spans="2:14">
      <c r="B159" s="455">
        <v>192</v>
      </c>
      <c r="C159" s="455">
        <v>192.5</v>
      </c>
      <c r="D159" s="889">
        <v>2400398</v>
      </c>
      <c r="E159" s="337" t="s">
        <v>75</v>
      </c>
      <c r="F159" s="767">
        <v>0.33749999999999997</v>
      </c>
      <c r="G159" s="612" t="s">
        <v>76</v>
      </c>
      <c r="H159" s="612">
        <v>0.4284722222222222</v>
      </c>
      <c r="I159" s="613">
        <v>0.53055555555555556</v>
      </c>
      <c r="J159" s="612" t="s">
        <v>77</v>
      </c>
      <c r="K159" s="613">
        <v>0.75763888888888886</v>
      </c>
      <c r="L159" s="612">
        <v>0.78749999999999998</v>
      </c>
      <c r="M159" s="612" t="s">
        <v>78</v>
      </c>
      <c r="N159" s="549"/>
    </row>
    <row r="160" spans="2:14">
      <c r="B160" s="455">
        <v>203</v>
      </c>
      <c r="C160" s="455">
        <v>203.1</v>
      </c>
      <c r="D160" s="889">
        <v>2400399</v>
      </c>
      <c r="E160" s="337" t="s">
        <v>79</v>
      </c>
      <c r="F160" s="767">
        <v>0.34236111111111112</v>
      </c>
      <c r="G160" s="612">
        <v>0.38750000000000001</v>
      </c>
      <c r="H160" s="612">
        <v>0.43333333333333335</v>
      </c>
      <c r="I160" s="613">
        <v>0.53541666666666665</v>
      </c>
      <c r="J160" s="612">
        <v>0.59652777777777777</v>
      </c>
      <c r="K160" s="613">
        <v>0.76250000000000007</v>
      </c>
      <c r="L160" s="612">
        <v>0.79236111111111107</v>
      </c>
      <c r="M160" s="612">
        <v>0.875</v>
      </c>
      <c r="N160" s="549"/>
    </row>
    <row r="161" spans="2:14">
      <c r="B161" s="455">
        <v>209</v>
      </c>
      <c r="C161" s="455">
        <v>208.2</v>
      </c>
      <c r="D161" s="889">
        <v>2400368</v>
      </c>
      <c r="E161" s="337" t="s">
        <v>80</v>
      </c>
      <c r="F161" s="767">
        <v>0.3444444444444445</v>
      </c>
      <c r="G161" s="612">
        <v>0.38958333333333334</v>
      </c>
      <c r="H161" s="612">
        <v>0.43541666666666662</v>
      </c>
      <c r="I161" s="613">
        <v>0.53749999999999998</v>
      </c>
      <c r="J161" s="612">
        <v>0.59861111111111109</v>
      </c>
      <c r="K161" s="613">
        <v>0.76458333333333339</v>
      </c>
      <c r="L161" s="612">
        <v>0.7944444444444444</v>
      </c>
      <c r="M161" s="612">
        <v>0.87708333333333333</v>
      </c>
      <c r="N161" s="549"/>
    </row>
    <row r="162" spans="2:14">
      <c r="B162" s="451">
        <v>212</v>
      </c>
      <c r="C162" s="451">
        <v>213.3</v>
      </c>
      <c r="D162" s="451">
        <v>2400420</v>
      </c>
      <c r="E162" s="392" t="s">
        <v>81</v>
      </c>
      <c r="F162" s="767" t="s">
        <v>82</v>
      </c>
      <c r="G162" s="608" t="s">
        <v>83</v>
      </c>
      <c r="H162" s="608">
        <v>0.4375</v>
      </c>
      <c r="I162" s="614" t="s">
        <v>84</v>
      </c>
      <c r="J162" s="608" t="s">
        <v>85</v>
      </c>
      <c r="K162" s="608">
        <v>0.76666666666666661</v>
      </c>
      <c r="L162" s="608" t="s">
        <v>86</v>
      </c>
      <c r="M162" s="608" t="s">
        <v>87</v>
      </c>
      <c r="N162" s="549"/>
    </row>
    <row r="163" spans="2:14">
      <c r="B163" s="455">
        <v>227</v>
      </c>
      <c r="C163" s="455">
        <v>226.7</v>
      </c>
      <c r="D163" s="889">
        <v>2400386</v>
      </c>
      <c r="E163" s="337" t="s">
        <v>88</v>
      </c>
      <c r="F163" s="767">
        <v>0.35555555555555557</v>
      </c>
      <c r="G163" s="612">
        <v>0.40069444444444446</v>
      </c>
      <c r="H163" s="612">
        <v>0.44444444444444442</v>
      </c>
      <c r="I163" s="613">
        <v>0.54861111111111105</v>
      </c>
      <c r="J163" s="612">
        <v>0.60972222222222217</v>
      </c>
      <c r="K163" s="612">
        <v>0.7729166666666667</v>
      </c>
      <c r="L163" s="612">
        <v>0.80555555555555547</v>
      </c>
      <c r="M163" s="612">
        <v>0.8881944444444444</v>
      </c>
      <c r="N163" s="549"/>
    </row>
    <row r="164" spans="2:14">
      <c r="B164" s="455">
        <v>239</v>
      </c>
      <c r="C164" s="455">
        <v>238.6</v>
      </c>
      <c r="D164" s="889">
        <v>2400406</v>
      </c>
      <c r="E164" s="337" t="s">
        <v>89</v>
      </c>
      <c r="F164" s="767">
        <v>0.36041666666666666</v>
      </c>
      <c r="G164" s="612">
        <v>0.4055555555555555</v>
      </c>
      <c r="H164" s="612">
        <v>0.45</v>
      </c>
      <c r="I164" s="613">
        <v>0.55277777777777781</v>
      </c>
      <c r="J164" s="612">
        <v>0.61458333333333337</v>
      </c>
      <c r="K164" s="612">
        <v>0.77777777777777779</v>
      </c>
      <c r="L164" s="612">
        <v>0.80972222222222223</v>
      </c>
      <c r="M164" s="612">
        <v>0.8930555555555556</v>
      </c>
      <c r="N164" s="549"/>
    </row>
    <row r="165" spans="2:14">
      <c r="B165" s="615"/>
      <c r="C165" s="616"/>
      <c r="D165" s="617"/>
      <c r="E165" s="336" t="s">
        <v>90</v>
      </c>
      <c r="F165" s="768">
        <v>0.36458333333333331</v>
      </c>
      <c r="G165" s="610">
        <v>0.40972222222222227</v>
      </c>
      <c r="H165" s="610">
        <v>0.45416666666666666</v>
      </c>
      <c r="I165" s="611">
        <v>0.55625000000000002</v>
      </c>
      <c r="J165" s="610">
        <v>0.61875000000000002</v>
      </c>
      <c r="K165" s="610">
        <v>0.78194444444444444</v>
      </c>
      <c r="L165" s="610">
        <v>0.81319444444444444</v>
      </c>
      <c r="M165" s="610">
        <v>0.89722222222222225</v>
      </c>
      <c r="N165" s="549"/>
    </row>
    <row r="166" spans="2:14">
      <c r="B166" s="455">
        <v>252</v>
      </c>
      <c r="C166" s="455">
        <v>252</v>
      </c>
      <c r="D166" s="889">
        <v>2401387</v>
      </c>
      <c r="E166" s="337" t="s">
        <v>91</v>
      </c>
      <c r="F166" s="767">
        <v>0.3659722222222222</v>
      </c>
      <c r="G166" s="612">
        <v>0.41111111111111115</v>
      </c>
      <c r="H166" s="613">
        <v>0.45555555555555555</v>
      </c>
      <c r="I166" s="613">
        <v>0.55833333333333335</v>
      </c>
      <c r="J166" s="612">
        <v>0.62013888888888891</v>
      </c>
      <c r="K166" s="612">
        <v>0.78333333333333333</v>
      </c>
      <c r="L166" s="613">
        <v>0.81527777777777777</v>
      </c>
      <c r="M166" s="612">
        <v>0.89861111111111114</v>
      </c>
      <c r="N166" s="549"/>
    </row>
    <row r="167" spans="2:14">
      <c r="B167" s="455">
        <v>261</v>
      </c>
      <c r="C167" s="455">
        <v>260.7</v>
      </c>
      <c r="D167" s="889">
        <v>2401388</v>
      </c>
      <c r="E167" s="337" t="s">
        <v>92</v>
      </c>
      <c r="F167" s="767">
        <v>0.36944444444444446</v>
      </c>
      <c r="G167" s="612">
        <v>0.4145833333333333</v>
      </c>
      <c r="H167" s="613">
        <v>0.45902777777777781</v>
      </c>
      <c r="I167" s="613">
        <v>0.56180555555555556</v>
      </c>
      <c r="J167" s="612">
        <v>0.62361111111111112</v>
      </c>
      <c r="K167" s="612">
        <v>0.78680555555555554</v>
      </c>
      <c r="L167" s="613">
        <v>0.81874999999999998</v>
      </c>
      <c r="M167" s="612">
        <v>0.90208333333333324</v>
      </c>
      <c r="N167" s="549"/>
    </row>
    <row r="168" spans="2:14">
      <c r="B168" s="455">
        <v>269</v>
      </c>
      <c r="C168" s="455">
        <v>269</v>
      </c>
      <c r="D168" s="889">
        <v>2401389</v>
      </c>
      <c r="E168" s="337" t="s">
        <v>93</v>
      </c>
      <c r="F168" s="767">
        <v>0.37291666666666662</v>
      </c>
      <c r="G168" s="612">
        <v>0.41805555555555557</v>
      </c>
      <c r="H168" s="613">
        <v>0.46249999999999997</v>
      </c>
      <c r="I168" s="613">
        <v>0.56527777777777777</v>
      </c>
      <c r="J168" s="612">
        <v>0.62708333333333333</v>
      </c>
      <c r="K168" s="612">
        <v>0.79027777777777775</v>
      </c>
      <c r="L168" s="613">
        <v>0.8222222222222223</v>
      </c>
      <c r="M168" s="612">
        <v>0.90555555555555556</v>
      </c>
      <c r="N168" s="549"/>
    </row>
    <row r="169" spans="2:14">
      <c r="B169" s="615"/>
      <c r="C169" s="616"/>
      <c r="D169" s="617"/>
      <c r="E169" s="336" t="s">
        <v>94</v>
      </c>
      <c r="F169" s="768">
        <v>0.37708333333333338</v>
      </c>
      <c r="G169" s="610">
        <v>0.42222222222222222</v>
      </c>
      <c r="H169" s="611">
        <v>0.46666666666666662</v>
      </c>
      <c r="I169" s="611">
        <v>0.56874999999999998</v>
      </c>
      <c r="J169" s="610">
        <v>0.63124999999999998</v>
      </c>
      <c r="K169" s="610">
        <v>0.7944444444444444</v>
      </c>
      <c r="L169" s="611">
        <v>0.8256944444444444</v>
      </c>
      <c r="M169" s="610">
        <v>0.90972222222222221</v>
      </c>
      <c r="N169" s="549"/>
    </row>
    <row r="170" spans="2:14">
      <c r="B170" s="455">
        <v>283</v>
      </c>
      <c r="C170" s="455">
        <v>282.7</v>
      </c>
      <c r="D170" s="889">
        <v>2400407</v>
      </c>
      <c r="E170" s="327" t="s">
        <v>95</v>
      </c>
      <c r="F170" s="767" t="s">
        <v>96</v>
      </c>
      <c r="G170" s="612" t="s">
        <v>97</v>
      </c>
      <c r="H170" s="612">
        <v>0.46875</v>
      </c>
      <c r="I170" s="613">
        <v>0.5708333333333333</v>
      </c>
      <c r="J170" s="612" t="s">
        <v>98</v>
      </c>
      <c r="K170" s="612">
        <v>0.79652777777777783</v>
      </c>
      <c r="L170" s="613" t="s">
        <v>99</v>
      </c>
      <c r="M170" s="612" t="s">
        <v>100</v>
      </c>
      <c r="N170" s="549"/>
    </row>
    <row r="171" spans="2:14">
      <c r="B171" s="455">
        <v>293</v>
      </c>
      <c r="C171" s="455">
        <v>293.2</v>
      </c>
      <c r="D171" s="889">
        <v>2400390</v>
      </c>
      <c r="E171" s="327" t="s">
        <v>101</v>
      </c>
      <c r="F171" s="767">
        <v>0.38541666666666669</v>
      </c>
      <c r="G171" s="612">
        <v>0.43055555555555558</v>
      </c>
      <c r="H171" s="612">
        <v>0.47291666666666665</v>
      </c>
      <c r="I171" s="613">
        <v>0.57500000000000007</v>
      </c>
      <c r="J171" s="612">
        <v>0.63958333333333328</v>
      </c>
      <c r="K171" s="612">
        <v>0.80069444444444438</v>
      </c>
      <c r="L171" s="612">
        <v>0.83194444444444438</v>
      </c>
      <c r="M171" s="612">
        <v>0.91805555555555562</v>
      </c>
      <c r="N171" s="549"/>
    </row>
    <row r="172" spans="2:14">
      <c r="B172" s="455">
        <v>302</v>
      </c>
      <c r="C172" s="455">
        <v>302.3</v>
      </c>
      <c r="D172" s="889">
        <v>2401391</v>
      </c>
      <c r="E172" s="327" t="s">
        <v>102</v>
      </c>
      <c r="F172" s="767">
        <v>0.38958333333333334</v>
      </c>
      <c r="G172" s="612">
        <v>0.43472222222222223</v>
      </c>
      <c r="H172" s="612">
        <v>0.4770833333333333</v>
      </c>
      <c r="I172" s="613">
        <v>0.57916666666666672</v>
      </c>
      <c r="J172" s="612">
        <v>0.64374999999999993</v>
      </c>
      <c r="K172" s="612">
        <v>0.80486111111111114</v>
      </c>
      <c r="L172" s="612">
        <v>0.83680555555555547</v>
      </c>
      <c r="M172" s="612">
        <v>0.92222222222222217</v>
      </c>
      <c r="N172" s="549"/>
    </row>
    <row r="173" spans="2:14">
      <c r="B173" s="455">
        <v>311</v>
      </c>
      <c r="C173" s="455">
        <v>310.89999999999998</v>
      </c>
      <c r="D173" s="889">
        <v>2400408</v>
      </c>
      <c r="E173" s="337" t="s">
        <v>103</v>
      </c>
      <c r="F173" s="767">
        <v>0.39305555555555555</v>
      </c>
      <c r="G173" s="612" t="s">
        <v>104</v>
      </c>
      <c r="H173" s="612">
        <v>0.48055555555555557</v>
      </c>
      <c r="I173" s="613">
        <v>0.58263888888888882</v>
      </c>
      <c r="J173" s="612" t="s">
        <v>105</v>
      </c>
      <c r="K173" s="612">
        <v>0.80833333333333324</v>
      </c>
      <c r="L173" s="612">
        <v>0.83958333333333324</v>
      </c>
      <c r="M173" s="612" t="s">
        <v>106</v>
      </c>
      <c r="N173" s="549"/>
    </row>
    <row r="174" spans="2:14">
      <c r="B174" s="455">
        <v>325</v>
      </c>
      <c r="C174" s="455">
        <v>324.8</v>
      </c>
      <c r="D174" s="889">
        <v>2400392</v>
      </c>
      <c r="E174" s="337" t="s">
        <v>107</v>
      </c>
      <c r="F174" s="767">
        <v>0.39861111111111108</v>
      </c>
      <c r="G174" s="612">
        <v>0.4458333333333333</v>
      </c>
      <c r="H174" s="612">
        <v>0.4861111111111111</v>
      </c>
      <c r="I174" s="613">
        <v>0.58819444444444446</v>
      </c>
      <c r="J174" s="612">
        <v>0.65486111111111112</v>
      </c>
      <c r="K174" s="612">
        <v>0.81388888888888899</v>
      </c>
      <c r="L174" s="612">
        <v>0.84513888888888899</v>
      </c>
      <c r="M174" s="612">
        <v>0.93333333333333324</v>
      </c>
      <c r="N174" s="549"/>
    </row>
    <row r="175" spans="2:14">
      <c r="B175" s="455">
        <v>336</v>
      </c>
      <c r="C175" s="455">
        <v>335.8</v>
      </c>
      <c r="D175" s="889">
        <v>2401393</v>
      </c>
      <c r="E175" s="337" t="s">
        <v>108</v>
      </c>
      <c r="F175" s="767">
        <v>0.40277777777777773</v>
      </c>
      <c r="G175" s="612">
        <v>0.45</v>
      </c>
      <c r="H175" s="612">
        <v>0.49027777777777781</v>
      </c>
      <c r="I175" s="613">
        <v>0.59236111111111112</v>
      </c>
      <c r="J175" s="612">
        <v>0.65902777777777777</v>
      </c>
      <c r="K175" s="612">
        <v>0.81805555555555554</v>
      </c>
      <c r="L175" s="612">
        <v>0.84930555555555554</v>
      </c>
      <c r="M175" s="612">
        <v>0.9375</v>
      </c>
      <c r="N175" s="549"/>
    </row>
    <row r="176" spans="2:14">
      <c r="B176" s="615"/>
      <c r="C176" s="616"/>
      <c r="D176" s="617"/>
      <c r="E176" s="336" t="s">
        <v>109</v>
      </c>
      <c r="F176" s="768">
        <v>0.40625</v>
      </c>
      <c r="G176" s="610">
        <v>0.45347222222222222</v>
      </c>
      <c r="H176" s="610">
        <v>0.49374999999999997</v>
      </c>
      <c r="I176" s="611">
        <v>0.59583333333333333</v>
      </c>
      <c r="J176" s="610">
        <v>0.66249999999999998</v>
      </c>
      <c r="K176" s="610">
        <v>0.82152777777777775</v>
      </c>
      <c r="L176" s="610">
        <v>0.85277777777777775</v>
      </c>
      <c r="M176" s="610">
        <v>0.94097222222222221</v>
      </c>
      <c r="N176" s="549"/>
    </row>
    <row r="177" spans="2:14">
      <c r="B177" s="455">
        <v>354</v>
      </c>
      <c r="C177" s="455">
        <v>353.9</v>
      </c>
      <c r="D177" s="889">
        <v>2400403</v>
      </c>
      <c r="E177" s="337" t="s">
        <v>110</v>
      </c>
      <c r="F177" s="767">
        <v>0.40972222222222227</v>
      </c>
      <c r="G177" s="612" t="s">
        <v>111</v>
      </c>
      <c r="H177" s="612" t="s">
        <v>112</v>
      </c>
      <c r="I177" s="613">
        <v>0.59930555555555554</v>
      </c>
      <c r="J177" s="612" t="s">
        <v>113</v>
      </c>
      <c r="K177" s="612" t="s">
        <v>114</v>
      </c>
      <c r="L177" s="613">
        <v>0.85625000000000007</v>
      </c>
      <c r="M177" s="612" t="s">
        <v>115</v>
      </c>
      <c r="N177" s="549"/>
    </row>
    <row r="178" spans="2:14">
      <c r="B178" s="615" t="s">
        <v>43</v>
      </c>
      <c r="C178" s="615">
        <v>358</v>
      </c>
      <c r="D178" s="867"/>
      <c r="E178" s="336" t="s">
        <v>116</v>
      </c>
      <c r="F178" s="768">
        <v>0.41180555555555554</v>
      </c>
      <c r="G178" s="610">
        <v>0.46111111111111108</v>
      </c>
      <c r="H178" s="610">
        <v>0.50138888888888888</v>
      </c>
      <c r="I178" s="611">
        <v>0.60138888888888886</v>
      </c>
      <c r="J178" s="610">
        <v>0.67013888888888884</v>
      </c>
      <c r="K178" s="610">
        <v>0.82916666666666661</v>
      </c>
      <c r="L178" s="611">
        <v>0.85833333333333339</v>
      </c>
      <c r="M178" s="610">
        <v>0.94861111111111107</v>
      </c>
      <c r="N178" s="549"/>
    </row>
    <row r="179" spans="2:14">
      <c r="B179" s="455">
        <v>360</v>
      </c>
      <c r="C179" s="455">
        <v>360.6</v>
      </c>
      <c r="D179" s="889">
        <v>2400315</v>
      </c>
      <c r="E179" s="337" t="s">
        <v>117</v>
      </c>
      <c r="F179" s="767">
        <v>0.41319444444444442</v>
      </c>
      <c r="G179" s="612">
        <v>0.46249999999999997</v>
      </c>
      <c r="H179" s="612">
        <v>0.50277777777777777</v>
      </c>
      <c r="I179" s="613">
        <v>0.60277777777777775</v>
      </c>
      <c r="J179" s="612">
        <v>0.67152777777777783</v>
      </c>
      <c r="K179" s="612">
        <v>0.8305555555555556</v>
      </c>
      <c r="L179" s="613">
        <v>0.85972222222222217</v>
      </c>
      <c r="M179" s="612">
        <v>0.95000000000000007</v>
      </c>
      <c r="N179" s="549"/>
    </row>
    <row r="180" spans="2:14">
      <c r="B180" s="615">
        <v>367</v>
      </c>
      <c r="C180" s="615">
        <v>367</v>
      </c>
      <c r="D180" s="867">
        <v>2400316</v>
      </c>
      <c r="E180" s="336" t="s">
        <v>118</v>
      </c>
      <c r="F180" s="768">
        <v>0.41597222222222219</v>
      </c>
      <c r="G180" s="610">
        <v>0.46527777777777773</v>
      </c>
      <c r="H180" s="610">
        <v>0.50555555555555554</v>
      </c>
      <c r="I180" s="611">
        <v>0.60555555555555551</v>
      </c>
      <c r="J180" s="610">
        <v>0.6743055555555556</v>
      </c>
      <c r="K180" s="610">
        <v>0.83333333333333337</v>
      </c>
      <c r="L180" s="611">
        <v>0.86249999999999993</v>
      </c>
      <c r="M180" s="610">
        <v>0.95277777777777783</v>
      </c>
      <c r="N180" s="549"/>
    </row>
    <row r="181" spans="2:14">
      <c r="B181" s="455">
        <v>370</v>
      </c>
      <c r="C181" s="455">
        <v>369.8</v>
      </c>
      <c r="D181" s="889">
        <v>2400317</v>
      </c>
      <c r="E181" s="337" t="s">
        <v>119</v>
      </c>
      <c r="F181" s="767">
        <v>0.41736111111111113</v>
      </c>
      <c r="G181" s="612">
        <v>0.46666666666666662</v>
      </c>
      <c r="H181" s="612">
        <v>0.50694444444444442</v>
      </c>
      <c r="I181" s="613">
        <v>0.6069444444444444</v>
      </c>
      <c r="J181" s="612">
        <v>0.67569444444444438</v>
      </c>
      <c r="K181" s="612">
        <v>0.83472222222222225</v>
      </c>
      <c r="L181" s="613">
        <v>0.86388888888888893</v>
      </c>
      <c r="M181" s="612">
        <v>0.95416666666666661</v>
      </c>
      <c r="N181" s="549"/>
    </row>
    <row r="182" spans="2:14">
      <c r="B182" s="615">
        <v>373</v>
      </c>
      <c r="C182" s="615">
        <v>373.3</v>
      </c>
      <c r="D182" s="867">
        <v>2400016</v>
      </c>
      <c r="E182" s="336" t="s">
        <v>120</v>
      </c>
      <c r="F182" s="768">
        <v>0.41875000000000001</v>
      </c>
      <c r="G182" s="610">
        <v>0.4680555555555555</v>
      </c>
      <c r="H182" s="610">
        <v>0.5083333333333333</v>
      </c>
      <c r="I182" s="611">
        <v>0.60833333333333328</v>
      </c>
      <c r="J182" s="610">
        <v>0.6777777777777777</v>
      </c>
      <c r="K182" s="610">
        <v>0.83611111111111114</v>
      </c>
      <c r="L182" s="611">
        <v>0.8652777777777777</v>
      </c>
      <c r="M182" s="610">
        <v>0.95624999999999993</v>
      </c>
      <c r="N182" s="549"/>
    </row>
    <row r="183" spans="2:14">
      <c r="B183" s="451">
        <v>376</v>
      </c>
      <c r="C183" s="451">
        <v>376.4</v>
      </c>
      <c r="D183" s="451">
        <v>2400430</v>
      </c>
      <c r="E183" s="392" t="s">
        <v>121</v>
      </c>
      <c r="F183" s="767">
        <v>0.42222222222222222</v>
      </c>
      <c r="G183" s="608">
        <v>0.47152777777777777</v>
      </c>
      <c r="H183" s="608">
        <v>0.51180555555555551</v>
      </c>
      <c r="I183" s="609">
        <v>0.6118055555555556</v>
      </c>
      <c r="J183" s="608">
        <v>0.68263888888888891</v>
      </c>
      <c r="K183" s="608">
        <v>0.83958333333333324</v>
      </c>
      <c r="L183" s="609">
        <v>0.86875000000000002</v>
      </c>
      <c r="M183" s="608">
        <v>0.96111111111111114</v>
      </c>
      <c r="N183" s="549"/>
    </row>
    <row r="184" spans="2:14">
      <c r="B184" s="917" t="s">
        <v>123</v>
      </c>
      <c r="C184" s="917"/>
      <c r="D184" s="917"/>
      <c r="E184" s="917"/>
      <c r="F184" s="791">
        <v>780</v>
      </c>
      <c r="G184" s="359">
        <v>18</v>
      </c>
      <c r="H184" s="359">
        <v>782</v>
      </c>
      <c r="I184" s="359">
        <v>782</v>
      </c>
      <c r="J184" s="352" t="s">
        <v>124</v>
      </c>
      <c r="K184" s="359">
        <v>20</v>
      </c>
      <c r="L184" s="790">
        <v>780</v>
      </c>
      <c r="M184" s="359">
        <v>16</v>
      </c>
      <c r="N184" s="549"/>
    </row>
    <row r="185" spans="2:14">
      <c r="B185" s="908" t="s">
        <v>125</v>
      </c>
      <c r="C185" s="908"/>
      <c r="D185" s="908"/>
      <c r="E185" s="908"/>
      <c r="F185" s="764">
        <v>3</v>
      </c>
      <c r="G185" s="888">
        <v>8</v>
      </c>
      <c r="H185" s="888">
        <v>1</v>
      </c>
      <c r="I185" s="888">
        <v>1</v>
      </c>
      <c r="J185" s="888">
        <v>8</v>
      </c>
      <c r="K185" s="888">
        <v>1</v>
      </c>
      <c r="L185" s="888">
        <v>2</v>
      </c>
      <c r="M185" s="888">
        <v>8</v>
      </c>
      <c r="N185" s="549"/>
    </row>
    <row r="186" spans="2:14">
      <c r="B186" s="909" t="s">
        <v>126</v>
      </c>
      <c r="C186" s="909"/>
      <c r="D186" s="909"/>
      <c r="E186" s="909"/>
      <c r="F186" s="699">
        <v>3.472222222222222E-3</v>
      </c>
      <c r="G186" s="706">
        <v>6.9444444444444441E-3</v>
      </c>
      <c r="H186" s="706">
        <v>6.9444444444444447E-4</v>
      </c>
      <c r="I186" s="706">
        <v>2.0833333333333333E-3</v>
      </c>
      <c r="J186" s="706">
        <v>6.9444444444444441E-3</v>
      </c>
      <c r="K186" s="706">
        <v>6.9444444444444447E-4</v>
      </c>
      <c r="L186" s="706">
        <v>2.7777777777777779E-3</v>
      </c>
      <c r="M186" s="706">
        <v>6.9444444444444441E-3</v>
      </c>
      <c r="N186" s="549"/>
    </row>
    <row r="187" spans="2:14">
      <c r="B187" s="910" t="s">
        <v>127</v>
      </c>
      <c r="C187" s="910"/>
      <c r="D187" s="910"/>
      <c r="E187" s="910"/>
      <c r="F187" s="696">
        <f t="shared" ref="F187:M187" si="8">F183-F140</f>
        <v>0.17222222222222222</v>
      </c>
      <c r="G187" s="526">
        <f t="shared" si="8"/>
        <v>0.18333333333333329</v>
      </c>
      <c r="H187" s="526">
        <f t="shared" si="8"/>
        <v>0.16805555555555551</v>
      </c>
      <c r="I187" s="526">
        <f t="shared" si="8"/>
        <v>0.1652777777777778</v>
      </c>
      <c r="J187" s="526">
        <f t="shared" si="8"/>
        <v>0.18611111111111117</v>
      </c>
      <c r="K187" s="526">
        <f t="shared" si="8"/>
        <v>0.16597222222222208</v>
      </c>
      <c r="L187" s="526">
        <f t="shared" si="8"/>
        <v>0.16736111111111118</v>
      </c>
      <c r="M187" s="526">
        <f t="shared" si="8"/>
        <v>0.18680555555555567</v>
      </c>
      <c r="N187" s="549"/>
    </row>
    <row r="188" spans="2:14">
      <c r="B188" s="907" t="s">
        <v>128</v>
      </c>
      <c r="C188" s="907"/>
      <c r="D188" s="907"/>
      <c r="E188" s="907"/>
      <c r="F188" s="697">
        <f t="shared" ref="F188:M188" si="9">$B$58/SUM(HOUR(F183-F140),MINUTE(F183-F140)/60)</f>
        <v>90.967741935483858</v>
      </c>
      <c r="G188" s="485">
        <f t="shared" si="9"/>
        <v>85.454545454545453</v>
      </c>
      <c r="H188" s="485">
        <f t="shared" si="9"/>
        <v>93.223140495867767</v>
      </c>
      <c r="I188" s="485">
        <f t="shared" si="9"/>
        <v>94.789915966386545</v>
      </c>
      <c r="J188" s="485">
        <f t="shared" si="9"/>
        <v>84.179104477611943</v>
      </c>
      <c r="K188" s="485">
        <f t="shared" si="9"/>
        <v>94.393305439330547</v>
      </c>
      <c r="L188" s="485">
        <f t="shared" si="9"/>
        <v>93.609958506224061</v>
      </c>
      <c r="M188" s="485">
        <f t="shared" si="9"/>
        <v>83.866171003717469</v>
      </c>
      <c r="N188" s="549"/>
    </row>
    <row r="189" spans="2:14">
      <c r="B189" s="911" t="s">
        <v>129</v>
      </c>
      <c r="C189" s="911"/>
      <c r="D189" s="911"/>
      <c r="E189" s="911"/>
      <c r="F189" s="696">
        <f t="shared" ref="F189:M189" si="10">F183-F140-F186</f>
        <v>0.16875000000000001</v>
      </c>
      <c r="G189" s="483">
        <f t="shared" si="10"/>
        <v>0.17638888888888885</v>
      </c>
      <c r="H189" s="483">
        <f t="shared" si="10"/>
        <v>0.16736111111111107</v>
      </c>
      <c r="I189" s="483">
        <f t="shared" si="10"/>
        <v>0.16319444444444448</v>
      </c>
      <c r="J189" s="483">
        <f t="shared" si="10"/>
        <v>0.17916666666666672</v>
      </c>
      <c r="K189" s="483">
        <f t="shared" si="10"/>
        <v>0.16527777777777763</v>
      </c>
      <c r="L189" s="483">
        <f t="shared" si="10"/>
        <v>0.16458333333333341</v>
      </c>
      <c r="M189" s="483">
        <f t="shared" si="10"/>
        <v>0.17986111111111122</v>
      </c>
      <c r="N189" s="549"/>
    </row>
    <row r="190" spans="2:14">
      <c r="B190" s="907" t="s">
        <v>130</v>
      </c>
      <c r="C190" s="907"/>
      <c r="D190" s="907"/>
      <c r="E190" s="907"/>
      <c r="F190" s="697">
        <f t="shared" ref="F190:M190" si="11">$B$58/SUM(HOUR(F183-F140-F186),MINUTE(F183-F140-F186)/60)</f>
        <v>92.839506172839506</v>
      </c>
      <c r="G190" s="485">
        <f t="shared" si="11"/>
        <v>88.818897637795274</v>
      </c>
      <c r="H190" s="485">
        <f t="shared" si="11"/>
        <v>93.609958506224061</v>
      </c>
      <c r="I190" s="485">
        <f t="shared" si="11"/>
        <v>96</v>
      </c>
      <c r="J190" s="485">
        <f t="shared" si="11"/>
        <v>87.441860465116278</v>
      </c>
      <c r="K190" s="485">
        <f t="shared" si="11"/>
        <v>94.789915966386545</v>
      </c>
      <c r="L190" s="485">
        <f t="shared" si="11"/>
        <v>95.189873417721515</v>
      </c>
      <c r="M190" s="485">
        <f t="shared" si="11"/>
        <v>87.104247104247108</v>
      </c>
      <c r="N190" s="549"/>
    </row>
    <row r="191" spans="2:14">
      <c r="B191" s="762"/>
      <c r="C191" s="762"/>
      <c r="D191" s="762"/>
      <c r="E191" s="762"/>
      <c r="F191" s="769"/>
      <c r="G191" s="769"/>
      <c r="H191" s="769"/>
      <c r="I191" s="769"/>
      <c r="J191" s="769"/>
      <c r="K191" s="769"/>
      <c r="L191" s="769"/>
      <c r="M191" s="769"/>
      <c r="N191" s="549"/>
    </row>
    <row r="192" spans="2:14" ht="15.75">
      <c r="B192" s="747" t="s">
        <v>131</v>
      </c>
      <c r="C192" s="748"/>
      <c r="D192" s="749"/>
      <c r="E192" s="750"/>
      <c r="F192" s="751"/>
      <c r="G192" s="751"/>
      <c r="H192" s="752"/>
      <c r="I192" s="752"/>
      <c r="J192" s="753"/>
      <c r="K192" s="753"/>
      <c r="L192" s="770"/>
      <c r="M192" s="771"/>
      <c r="N192" s="549"/>
    </row>
    <row r="193" spans="2:14" ht="15.75">
      <c r="B193" s="755" t="s">
        <v>132</v>
      </c>
      <c r="C193" s="741"/>
      <c r="D193" s="742"/>
      <c r="E193" s="742"/>
      <c r="F193" s="742"/>
      <c r="G193" s="743"/>
      <c r="H193" s="744"/>
      <c r="I193" s="745"/>
      <c r="J193" s="746"/>
      <c r="K193" s="746"/>
      <c r="L193" s="772"/>
      <c r="M193" s="773"/>
      <c r="N193" s="549"/>
    </row>
    <row r="194" spans="2:14" ht="15.75">
      <c r="B194" s="881" t="s">
        <v>180</v>
      </c>
      <c r="C194" s="882"/>
      <c r="D194" s="883"/>
      <c r="E194" s="883"/>
      <c r="F194" s="777"/>
      <c r="G194" s="778"/>
      <c r="H194" s="778"/>
      <c r="I194" s="778"/>
      <c r="J194" s="778"/>
      <c r="K194" s="778"/>
      <c r="L194" s="779"/>
      <c r="M194" s="780"/>
      <c r="N194" s="549"/>
    </row>
    <row r="195" spans="2:14" s="549" customFormat="1">
      <c r="B195" s="774"/>
      <c r="C195" s="871"/>
      <c r="D195" s="872"/>
      <c r="E195" s="871"/>
      <c r="F195" s="871"/>
      <c r="G195" s="778"/>
      <c r="H195" s="873"/>
      <c r="I195" s="873"/>
      <c r="J195" s="778"/>
      <c r="K195" s="873"/>
      <c r="L195" s="873"/>
      <c r="M195" s="874"/>
    </row>
    <row r="196" spans="2:14" ht="23.25">
      <c r="B196" s="549"/>
      <c r="C196" s="549"/>
      <c r="D196" s="549"/>
      <c r="E196" s="323" t="s">
        <v>181</v>
      </c>
      <c r="F196" s="324"/>
      <c r="G196" s="776"/>
      <c r="H196" s="781"/>
      <c r="I196" s="781"/>
      <c r="J196" s="782"/>
      <c r="K196" s="781"/>
      <c r="L196" s="781"/>
      <c r="M196" s="783"/>
      <c r="N196" s="549"/>
    </row>
    <row r="197" spans="2:14">
      <c r="B197" s="549"/>
      <c r="C197" s="549"/>
      <c r="D197" s="549"/>
      <c r="E197" s="549"/>
      <c r="F197" s="761" t="s">
        <v>179</v>
      </c>
      <c r="G197" s="647"/>
      <c r="H197" s="763"/>
      <c r="I197" s="732"/>
      <c r="J197" s="763"/>
      <c r="K197" s="724"/>
      <c r="L197" s="733"/>
      <c r="M197" s="549"/>
      <c r="N197" s="549"/>
    </row>
    <row r="198" spans="2:14">
      <c r="B198" s="912" t="s">
        <v>22</v>
      </c>
      <c r="C198" s="913" t="s">
        <v>23</v>
      </c>
      <c r="D198" s="914" t="s">
        <v>24</v>
      </c>
      <c r="E198" s="446" t="s">
        <v>25</v>
      </c>
      <c r="F198" s="784" t="s">
        <v>134</v>
      </c>
      <c r="G198" s="459" t="s">
        <v>135</v>
      </c>
      <c r="H198" s="459" t="s">
        <v>136</v>
      </c>
      <c r="I198" s="460" t="s">
        <v>137</v>
      </c>
      <c r="J198" s="460" t="s">
        <v>138</v>
      </c>
      <c r="K198" s="460" t="s">
        <v>139</v>
      </c>
      <c r="L198" s="459" t="s">
        <v>140</v>
      </c>
      <c r="M198" s="549"/>
      <c r="N198" s="549" t="s">
        <v>141</v>
      </c>
    </row>
    <row r="199" spans="2:14">
      <c r="B199" s="912"/>
      <c r="C199" s="913"/>
      <c r="D199" s="915"/>
      <c r="E199" s="461" t="s">
        <v>34</v>
      </c>
      <c r="F199" s="764" t="s">
        <v>35</v>
      </c>
      <c r="G199" s="889" t="s">
        <v>35</v>
      </c>
      <c r="H199" s="889" t="s">
        <v>35</v>
      </c>
      <c r="I199" s="889" t="s">
        <v>35</v>
      </c>
      <c r="J199" s="462" t="s">
        <v>35</v>
      </c>
      <c r="K199" s="463" t="s">
        <v>35</v>
      </c>
      <c r="L199" s="889" t="s">
        <v>142</v>
      </c>
      <c r="M199" s="549"/>
      <c r="N199" s="549"/>
    </row>
    <row r="200" spans="2:14">
      <c r="B200" s="912"/>
      <c r="C200" s="913"/>
      <c r="D200" s="915"/>
      <c r="E200" s="464" t="s">
        <v>38</v>
      </c>
      <c r="F200" s="765">
        <v>3</v>
      </c>
      <c r="G200" s="476">
        <v>3</v>
      </c>
      <c r="H200" s="465">
        <v>3</v>
      </c>
      <c r="I200" s="465">
        <v>3</v>
      </c>
      <c r="J200" s="465">
        <v>3</v>
      </c>
      <c r="K200" s="476">
        <v>3</v>
      </c>
      <c r="L200" s="465">
        <v>3</v>
      </c>
      <c r="M200" s="549"/>
      <c r="N200" s="549"/>
    </row>
    <row r="201" spans="2:14">
      <c r="B201" s="912"/>
      <c r="C201" s="913"/>
      <c r="D201" s="915"/>
      <c r="E201" s="458" t="s">
        <v>39</v>
      </c>
      <c r="F201" s="765">
        <v>1.2</v>
      </c>
      <c r="G201" s="465">
        <v>1.2</v>
      </c>
      <c r="H201" s="465">
        <v>1.2</v>
      </c>
      <c r="I201" s="465">
        <v>1.2</v>
      </c>
      <c r="J201" s="465">
        <v>1.2</v>
      </c>
      <c r="K201" s="465">
        <v>1.2</v>
      </c>
      <c r="L201" s="465">
        <v>1.2</v>
      </c>
      <c r="M201" s="549"/>
      <c r="N201" s="549"/>
    </row>
    <row r="202" spans="2:14">
      <c r="B202" s="912"/>
      <c r="C202" s="913"/>
      <c r="D202" s="916"/>
      <c r="E202" s="889" t="s">
        <v>40</v>
      </c>
      <c r="F202" s="785" t="s">
        <v>143</v>
      </c>
      <c r="G202" s="457" t="s">
        <v>143</v>
      </c>
      <c r="H202" s="457" t="s">
        <v>143</v>
      </c>
      <c r="I202" s="457" t="s">
        <v>143</v>
      </c>
      <c r="J202" s="457" t="s">
        <v>143</v>
      </c>
      <c r="K202" s="457" t="s">
        <v>143</v>
      </c>
      <c r="L202" s="457" t="s">
        <v>143</v>
      </c>
      <c r="M202" s="549"/>
      <c r="N202" s="549"/>
    </row>
    <row r="203" spans="2:14">
      <c r="B203" s="451">
        <v>376</v>
      </c>
      <c r="C203" s="451">
        <v>376.4</v>
      </c>
      <c r="D203" s="451">
        <v>2400430</v>
      </c>
      <c r="E203" s="400" t="s">
        <v>121</v>
      </c>
      <c r="F203" s="767">
        <v>0.22569444444444445</v>
      </c>
      <c r="G203" s="608">
        <v>0.27083333333333331</v>
      </c>
      <c r="H203" s="609">
        <v>0.47569444444444442</v>
      </c>
      <c r="I203" s="608">
        <v>0.52083333333333337</v>
      </c>
      <c r="J203" s="608">
        <v>0.70833333333333337</v>
      </c>
      <c r="K203" s="608">
        <v>0.74652777777777779</v>
      </c>
      <c r="L203" s="609">
        <v>0.78819444444444453</v>
      </c>
      <c r="M203" s="20"/>
      <c r="N203" s="549"/>
    </row>
    <row r="204" spans="2:14">
      <c r="B204" s="615">
        <v>373</v>
      </c>
      <c r="C204" s="615">
        <v>373.3</v>
      </c>
      <c r="D204" s="867">
        <v>2400016</v>
      </c>
      <c r="E204" s="333" t="s">
        <v>120</v>
      </c>
      <c r="F204" s="768">
        <v>0.22916666666666666</v>
      </c>
      <c r="G204" s="610">
        <v>0.27430555555555552</v>
      </c>
      <c r="H204" s="611">
        <v>0.47916666666666669</v>
      </c>
      <c r="I204" s="610">
        <v>0.52500000000000002</v>
      </c>
      <c r="J204" s="610">
        <v>0.71180555555555547</v>
      </c>
      <c r="K204" s="610">
        <v>0.75069444444444444</v>
      </c>
      <c r="L204" s="611">
        <v>0.7909722222222223</v>
      </c>
      <c r="M204" s="20"/>
      <c r="N204" s="549"/>
    </row>
    <row r="205" spans="2:14">
      <c r="B205" s="455">
        <v>370</v>
      </c>
      <c r="C205" s="455">
        <v>369.8</v>
      </c>
      <c r="D205" s="889">
        <v>2400317</v>
      </c>
      <c r="E205" s="326" t="s">
        <v>119</v>
      </c>
      <c r="F205" s="767">
        <v>0.23124999999999998</v>
      </c>
      <c r="G205" s="612">
        <v>0.27638888888888885</v>
      </c>
      <c r="H205" s="613">
        <v>0.48055555555555557</v>
      </c>
      <c r="I205" s="612">
        <v>0.52708333333333335</v>
      </c>
      <c r="J205" s="612">
        <v>0.71319444444444446</v>
      </c>
      <c r="K205" s="612">
        <v>0.75277777777777777</v>
      </c>
      <c r="L205" s="613">
        <v>0.79236111111111107</v>
      </c>
      <c r="M205" s="20"/>
      <c r="N205" s="549"/>
    </row>
    <row r="206" spans="2:14">
      <c r="B206" s="615">
        <v>367</v>
      </c>
      <c r="C206" s="615">
        <v>367</v>
      </c>
      <c r="D206" s="867">
        <v>2400316</v>
      </c>
      <c r="E206" s="333" t="s">
        <v>118</v>
      </c>
      <c r="F206" s="768">
        <v>0.23263888888888887</v>
      </c>
      <c r="G206" s="610">
        <v>0.27777777777777779</v>
      </c>
      <c r="H206" s="611">
        <v>0.48194444444444445</v>
      </c>
      <c r="I206" s="610">
        <v>0.52847222222222223</v>
      </c>
      <c r="J206" s="610">
        <v>0.71458333333333324</v>
      </c>
      <c r="K206" s="610">
        <v>0.75416666666666676</v>
      </c>
      <c r="L206" s="611">
        <v>0.79375000000000007</v>
      </c>
      <c r="M206" s="20"/>
      <c r="N206" s="549"/>
    </row>
    <row r="207" spans="2:14">
      <c r="B207" s="455">
        <v>360</v>
      </c>
      <c r="C207" s="455">
        <v>360.6</v>
      </c>
      <c r="D207" s="889">
        <v>2400315</v>
      </c>
      <c r="E207" s="326" t="s">
        <v>117</v>
      </c>
      <c r="F207" s="767">
        <v>0.23541666666666669</v>
      </c>
      <c r="G207" s="612">
        <v>0.28055555555555556</v>
      </c>
      <c r="H207" s="613">
        <v>0.48402777777777778</v>
      </c>
      <c r="I207" s="612">
        <v>0.53125</v>
      </c>
      <c r="J207" s="612">
        <v>0.71666666666666667</v>
      </c>
      <c r="K207" s="612">
        <v>0.75694444444444453</v>
      </c>
      <c r="L207" s="613">
        <v>0.79583333333333339</v>
      </c>
      <c r="M207" s="20"/>
      <c r="N207" s="549"/>
    </row>
    <row r="208" spans="2:14">
      <c r="B208" s="615" t="s">
        <v>43</v>
      </c>
      <c r="C208" s="615">
        <v>358</v>
      </c>
      <c r="D208" s="867"/>
      <c r="E208" s="333" t="s">
        <v>116</v>
      </c>
      <c r="F208" s="768">
        <v>0.23680555555555557</v>
      </c>
      <c r="G208" s="610">
        <v>0.28194444444444444</v>
      </c>
      <c r="H208" s="611">
        <v>0.48541666666666666</v>
      </c>
      <c r="I208" s="610">
        <v>0.53263888888888888</v>
      </c>
      <c r="J208" s="610">
        <v>0.71805555555555556</v>
      </c>
      <c r="K208" s="610">
        <v>0.7583333333333333</v>
      </c>
      <c r="L208" s="611">
        <v>0.79722222222222217</v>
      </c>
      <c r="M208" s="20"/>
      <c r="N208" s="549"/>
    </row>
    <row r="209" spans="2:14">
      <c r="B209" s="455">
        <v>354</v>
      </c>
      <c r="C209" s="455">
        <v>353.9</v>
      </c>
      <c r="D209" s="889">
        <v>2400403</v>
      </c>
      <c r="E209" s="326" t="s">
        <v>110</v>
      </c>
      <c r="F209" s="767">
        <v>0.2388888888888889</v>
      </c>
      <c r="G209" s="612" t="s">
        <v>144</v>
      </c>
      <c r="H209" s="613">
        <v>0.48680555555555555</v>
      </c>
      <c r="I209" s="612" t="s">
        <v>145</v>
      </c>
      <c r="J209" s="612">
        <v>0.71944444444444444</v>
      </c>
      <c r="K209" s="612" t="s">
        <v>146</v>
      </c>
      <c r="L209" s="620" t="s">
        <v>147</v>
      </c>
      <c r="M209" s="20"/>
      <c r="N209" s="549"/>
    </row>
    <row r="210" spans="2:14">
      <c r="B210" s="615"/>
      <c r="C210" s="615"/>
      <c r="D210" s="867"/>
      <c r="E210" s="333" t="s">
        <v>109</v>
      </c>
      <c r="F210" s="768">
        <v>0.24236111111111111</v>
      </c>
      <c r="G210" s="610">
        <v>0.28958333333333336</v>
      </c>
      <c r="H210" s="611">
        <v>0.49027777777777781</v>
      </c>
      <c r="I210" s="610">
        <v>0.54027777777777775</v>
      </c>
      <c r="J210" s="610">
        <v>0.72291666666666676</v>
      </c>
      <c r="K210" s="610">
        <v>0.76666666666666661</v>
      </c>
      <c r="L210" s="611">
        <v>0.80486111111111114</v>
      </c>
      <c r="M210" s="20"/>
      <c r="N210" s="549"/>
    </row>
    <row r="211" spans="2:14">
      <c r="B211" s="455">
        <v>336</v>
      </c>
      <c r="C211" s="455">
        <v>335.8</v>
      </c>
      <c r="D211" s="889">
        <v>2401393</v>
      </c>
      <c r="E211" s="346" t="s">
        <v>108</v>
      </c>
      <c r="F211" s="767">
        <v>0.24583333333333335</v>
      </c>
      <c r="G211" s="612">
        <v>0.29305555555555557</v>
      </c>
      <c r="H211" s="613">
        <v>0.49374999999999997</v>
      </c>
      <c r="I211" s="612">
        <v>0.54375000000000007</v>
      </c>
      <c r="J211" s="612">
        <v>0.72638888888888886</v>
      </c>
      <c r="K211" s="612">
        <v>0.77083333333333337</v>
      </c>
      <c r="L211" s="613">
        <v>0.80833333333333324</v>
      </c>
      <c r="M211" s="20"/>
      <c r="N211" s="549"/>
    </row>
    <row r="212" spans="2:14">
      <c r="B212" s="455">
        <v>325</v>
      </c>
      <c r="C212" s="455">
        <v>324.8</v>
      </c>
      <c r="D212" s="889">
        <v>2400392</v>
      </c>
      <c r="E212" s="346" t="s">
        <v>107</v>
      </c>
      <c r="F212" s="767">
        <v>0.25</v>
      </c>
      <c r="G212" s="612">
        <v>0.29722222222222222</v>
      </c>
      <c r="H212" s="613">
        <v>0.49722222222222223</v>
      </c>
      <c r="I212" s="612">
        <v>0.54791666666666672</v>
      </c>
      <c r="J212" s="612">
        <v>0.72986111111111107</v>
      </c>
      <c r="K212" s="612">
        <v>0.77500000000000002</v>
      </c>
      <c r="L212" s="613">
        <v>0.8125</v>
      </c>
      <c r="M212" s="20"/>
      <c r="N212" s="549"/>
    </row>
    <row r="213" spans="2:14">
      <c r="B213" s="455">
        <v>311</v>
      </c>
      <c r="C213" s="455">
        <v>310.89999999999998</v>
      </c>
      <c r="D213" s="889">
        <v>2400408</v>
      </c>
      <c r="E213" s="346" t="s">
        <v>103</v>
      </c>
      <c r="F213" s="767" t="s">
        <v>148</v>
      </c>
      <c r="G213" s="612" t="s">
        <v>149</v>
      </c>
      <c r="H213" s="613">
        <v>0.50277777777777777</v>
      </c>
      <c r="I213" s="612" t="s">
        <v>150</v>
      </c>
      <c r="J213" s="612">
        <v>0.73541666666666661</v>
      </c>
      <c r="K213" s="612" t="s">
        <v>151</v>
      </c>
      <c r="L213" s="613">
        <v>0.81805555555555554</v>
      </c>
      <c r="M213" s="549"/>
      <c r="N213" s="549"/>
    </row>
    <row r="214" spans="2:14">
      <c r="B214" s="455">
        <v>302</v>
      </c>
      <c r="C214" s="455">
        <v>302.3</v>
      </c>
      <c r="D214" s="889">
        <v>2401391</v>
      </c>
      <c r="E214" s="346" t="s">
        <v>102</v>
      </c>
      <c r="F214" s="767">
        <v>0.26111111111111113</v>
      </c>
      <c r="G214" s="612">
        <v>0.30833333333333335</v>
      </c>
      <c r="H214" s="613">
        <v>0.50624999999999998</v>
      </c>
      <c r="I214" s="612">
        <v>0.55902777777777779</v>
      </c>
      <c r="J214" s="612">
        <v>0.73888888888888893</v>
      </c>
      <c r="K214" s="612">
        <v>0.78749999999999998</v>
      </c>
      <c r="L214" s="613">
        <v>0.82152777777777775</v>
      </c>
      <c r="M214" s="549"/>
      <c r="N214" s="549"/>
    </row>
    <row r="215" spans="2:14">
      <c r="B215" s="455">
        <v>293</v>
      </c>
      <c r="C215" s="455">
        <v>293.2</v>
      </c>
      <c r="D215" s="889">
        <v>2400390</v>
      </c>
      <c r="E215" s="346" t="s">
        <v>101</v>
      </c>
      <c r="F215" s="767">
        <v>0.26527777777777778</v>
      </c>
      <c r="G215" s="612">
        <v>0.3125</v>
      </c>
      <c r="H215" s="613">
        <v>0.50972222222222219</v>
      </c>
      <c r="I215" s="612">
        <v>0.56319444444444444</v>
      </c>
      <c r="J215" s="612">
        <v>0.74236111111111114</v>
      </c>
      <c r="K215" s="612">
        <v>0.79166666666666663</v>
      </c>
      <c r="L215" s="613">
        <v>0.8256944444444444</v>
      </c>
      <c r="M215" s="549"/>
      <c r="N215" s="549"/>
    </row>
    <row r="216" spans="2:14">
      <c r="B216" s="455">
        <v>283</v>
      </c>
      <c r="C216" s="455">
        <v>282.7</v>
      </c>
      <c r="D216" s="889">
        <v>2400407</v>
      </c>
      <c r="E216" s="346" t="s">
        <v>95</v>
      </c>
      <c r="F216" s="767" t="s">
        <v>152</v>
      </c>
      <c r="G216" s="612" t="s">
        <v>153</v>
      </c>
      <c r="H216" s="612">
        <v>0.51388888888888895</v>
      </c>
      <c r="I216" s="612" t="s">
        <v>154</v>
      </c>
      <c r="J216" s="612">
        <v>0.74652777777777779</v>
      </c>
      <c r="K216" s="612" t="s">
        <v>155</v>
      </c>
      <c r="L216" s="613">
        <v>0.82986111111111116</v>
      </c>
      <c r="M216" s="549"/>
      <c r="N216" s="549"/>
    </row>
    <row r="217" spans="2:14">
      <c r="B217" s="615"/>
      <c r="C217" s="615"/>
      <c r="D217" s="867"/>
      <c r="E217" s="325" t="s">
        <v>156</v>
      </c>
      <c r="F217" s="768">
        <v>0.27361111111111108</v>
      </c>
      <c r="G217" s="610">
        <v>0.32083333333333336</v>
      </c>
      <c r="H217" s="611">
        <v>0.51597222222222217</v>
      </c>
      <c r="I217" s="610">
        <v>0.57152777777777775</v>
      </c>
      <c r="J217" s="610">
        <v>0.74861111111111101</v>
      </c>
      <c r="K217" s="610">
        <v>0.80069444444444438</v>
      </c>
      <c r="L217" s="611">
        <v>0.83194444444444438</v>
      </c>
      <c r="M217" s="549"/>
      <c r="N217" s="549"/>
    </row>
    <row r="218" spans="2:14">
      <c r="B218" s="455">
        <v>269</v>
      </c>
      <c r="C218" s="455">
        <v>269</v>
      </c>
      <c r="D218" s="889">
        <v>2401389</v>
      </c>
      <c r="E218" s="346" t="s">
        <v>93</v>
      </c>
      <c r="F218" s="767">
        <v>0.27708333333333335</v>
      </c>
      <c r="G218" s="612">
        <v>0.32430555555555557</v>
      </c>
      <c r="H218" s="613">
        <v>0.51944444444444449</v>
      </c>
      <c r="I218" s="612">
        <v>0.57500000000000007</v>
      </c>
      <c r="J218" s="612">
        <v>0.75208333333333333</v>
      </c>
      <c r="K218" s="612">
        <v>0.80486111111111114</v>
      </c>
      <c r="L218" s="613">
        <v>0.8354166666666667</v>
      </c>
      <c r="M218" s="549"/>
      <c r="N218" s="549"/>
    </row>
    <row r="219" spans="2:14">
      <c r="B219" s="455">
        <v>261</v>
      </c>
      <c r="C219" s="455">
        <v>260.7</v>
      </c>
      <c r="D219" s="889">
        <v>2401388</v>
      </c>
      <c r="E219" s="346" t="s">
        <v>92</v>
      </c>
      <c r="F219" s="767">
        <v>0.28055555555555556</v>
      </c>
      <c r="G219" s="612">
        <v>0.32777777777777778</v>
      </c>
      <c r="H219" s="613">
        <v>0.5229166666666667</v>
      </c>
      <c r="I219" s="612">
        <v>0.57847222222222217</v>
      </c>
      <c r="J219" s="612">
        <v>0.75555555555555554</v>
      </c>
      <c r="K219" s="612">
        <v>0.80833333333333324</v>
      </c>
      <c r="L219" s="613">
        <v>0.83888888888888891</v>
      </c>
      <c r="M219" s="549"/>
      <c r="N219" s="549"/>
    </row>
    <row r="220" spans="2:14">
      <c r="B220" s="455">
        <v>252</v>
      </c>
      <c r="C220" s="455">
        <v>252</v>
      </c>
      <c r="D220" s="889">
        <v>2401387</v>
      </c>
      <c r="E220" s="346" t="s">
        <v>91</v>
      </c>
      <c r="F220" s="767">
        <v>0.28472222222222221</v>
      </c>
      <c r="G220" s="612">
        <v>0.33194444444444443</v>
      </c>
      <c r="H220" s="613">
        <v>0.52638888888888891</v>
      </c>
      <c r="I220" s="612">
        <v>0.58194444444444449</v>
      </c>
      <c r="J220" s="612">
        <v>0.75902777777777775</v>
      </c>
      <c r="K220" s="612">
        <v>0.8125</v>
      </c>
      <c r="L220" s="613">
        <v>0.84236111111111101</v>
      </c>
      <c r="M220" s="549"/>
      <c r="N220" s="549"/>
    </row>
    <row r="221" spans="2:14">
      <c r="B221" s="615"/>
      <c r="C221" s="615"/>
      <c r="D221" s="867"/>
      <c r="E221" s="325" t="s">
        <v>90</v>
      </c>
      <c r="F221" s="768">
        <v>0.28680555555555554</v>
      </c>
      <c r="G221" s="610">
        <v>0.33402777777777781</v>
      </c>
      <c r="H221" s="611">
        <v>0.52847222222222223</v>
      </c>
      <c r="I221" s="610">
        <v>0.58472222222222225</v>
      </c>
      <c r="J221" s="610">
        <v>0.76111111111111107</v>
      </c>
      <c r="K221" s="610">
        <v>0.81527777777777777</v>
      </c>
      <c r="L221" s="611">
        <v>0.84444444444444444</v>
      </c>
      <c r="M221" s="549"/>
      <c r="N221" s="549"/>
    </row>
    <row r="222" spans="2:14">
      <c r="B222" s="455">
        <v>239</v>
      </c>
      <c r="C222" s="455">
        <v>238.6</v>
      </c>
      <c r="D222" s="889">
        <v>2400406</v>
      </c>
      <c r="E222" s="346" t="s">
        <v>89</v>
      </c>
      <c r="F222" s="767">
        <v>0.29097222222222224</v>
      </c>
      <c r="G222" s="612">
        <v>0.33819444444444446</v>
      </c>
      <c r="H222" s="613">
        <v>0.53194444444444444</v>
      </c>
      <c r="I222" s="612">
        <v>0.58888888888888891</v>
      </c>
      <c r="J222" s="612">
        <v>0.76458333333333339</v>
      </c>
      <c r="K222" s="612">
        <v>0.81944444444444453</v>
      </c>
      <c r="L222" s="613">
        <v>0.84791666666666676</v>
      </c>
      <c r="M222" s="549"/>
      <c r="N222" s="549"/>
    </row>
    <row r="223" spans="2:14">
      <c r="B223" s="455">
        <v>227</v>
      </c>
      <c r="C223" s="455">
        <v>226.7</v>
      </c>
      <c r="D223" s="889">
        <v>2400386</v>
      </c>
      <c r="E223" s="346" t="s">
        <v>88</v>
      </c>
      <c r="F223" s="767">
        <v>0.29583333333333334</v>
      </c>
      <c r="G223" s="612">
        <v>0.3430555555555555</v>
      </c>
      <c r="H223" s="613">
        <v>0.53680555555555554</v>
      </c>
      <c r="I223" s="612">
        <v>0.59375</v>
      </c>
      <c r="J223" s="612">
        <v>0.76944444444444438</v>
      </c>
      <c r="K223" s="612">
        <v>0.82430555555555562</v>
      </c>
      <c r="L223" s="613">
        <v>0.85277777777777775</v>
      </c>
      <c r="M223" s="549"/>
      <c r="N223" s="549"/>
    </row>
    <row r="224" spans="2:14">
      <c r="B224" s="451">
        <v>212</v>
      </c>
      <c r="C224" s="451">
        <v>213.3</v>
      </c>
      <c r="D224" s="451">
        <v>2400420</v>
      </c>
      <c r="E224" s="400" t="s">
        <v>81</v>
      </c>
      <c r="F224" s="767" t="s">
        <v>157</v>
      </c>
      <c r="G224" s="608" t="s">
        <v>158</v>
      </c>
      <c r="H224" s="614" t="s">
        <v>159</v>
      </c>
      <c r="I224" s="608" t="s">
        <v>85</v>
      </c>
      <c r="J224" s="608" t="s">
        <v>160</v>
      </c>
      <c r="K224" s="608" t="s">
        <v>161</v>
      </c>
      <c r="L224" s="609">
        <v>0.85902777777777783</v>
      </c>
      <c r="M224" s="549"/>
      <c r="N224" s="549"/>
    </row>
    <row r="225" spans="2:14">
      <c r="B225" s="455">
        <v>209</v>
      </c>
      <c r="C225" s="455">
        <v>208.2</v>
      </c>
      <c r="D225" s="889">
        <v>2400368</v>
      </c>
      <c r="E225" s="326" t="s">
        <v>80</v>
      </c>
      <c r="F225" s="767">
        <v>0.30694444444444441</v>
      </c>
      <c r="G225" s="612">
        <v>0.35486111111111113</v>
      </c>
      <c r="H225" s="613">
        <v>0.54791666666666672</v>
      </c>
      <c r="I225" s="612">
        <v>0.60625000000000007</v>
      </c>
      <c r="J225" s="612">
        <v>0.78055555555555556</v>
      </c>
      <c r="K225" s="612">
        <v>0.8354166666666667</v>
      </c>
      <c r="L225" s="613">
        <v>0.8618055555555556</v>
      </c>
      <c r="M225" s="549"/>
      <c r="N225" s="549"/>
    </row>
    <row r="226" spans="2:14">
      <c r="B226" s="455">
        <v>203</v>
      </c>
      <c r="C226" s="455">
        <v>203.1</v>
      </c>
      <c r="D226" s="889">
        <v>2400399</v>
      </c>
      <c r="E226" s="326" t="s">
        <v>79</v>
      </c>
      <c r="F226" s="767">
        <v>0.30902777777777779</v>
      </c>
      <c r="G226" s="612">
        <v>0.35694444444444445</v>
      </c>
      <c r="H226" s="613">
        <v>0.54999999999999993</v>
      </c>
      <c r="I226" s="612">
        <v>0.60833333333333328</v>
      </c>
      <c r="J226" s="612">
        <v>0.78263888888888899</v>
      </c>
      <c r="K226" s="612">
        <v>0.83750000000000002</v>
      </c>
      <c r="L226" s="613">
        <v>0.86388888888888893</v>
      </c>
      <c r="M226" s="549"/>
      <c r="N226" s="549"/>
    </row>
    <row r="227" spans="2:14">
      <c r="B227" s="455">
        <v>192</v>
      </c>
      <c r="C227" s="455">
        <v>192.5</v>
      </c>
      <c r="D227" s="889">
        <v>2400398</v>
      </c>
      <c r="E227" s="346" t="s">
        <v>75</v>
      </c>
      <c r="F227" s="767">
        <v>0.31527777777777777</v>
      </c>
      <c r="G227" s="612" t="s">
        <v>162</v>
      </c>
      <c r="H227" s="613">
        <v>0.55625000000000002</v>
      </c>
      <c r="I227" s="612" t="s">
        <v>163</v>
      </c>
      <c r="J227" s="612">
        <v>0.78888888888888886</v>
      </c>
      <c r="K227" s="612" t="s">
        <v>164</v>
      </c>
      <c r="L227" s="613">
        <v>0.87013888888888891</v>
      </c>
      <c r="M227" s="549"/>
      <c r="N227" s="549"/>
    </row>
    <row r="228" spans="2:14">
      <c r="B228" s="615">
        <v>187</v>
      </c>
      <c r="C228" s="615" t="s">
        <v>73</v>
      </c>
      <c r="D228" s="867">
        <v>2400382</v>
      </c>
      <c r="E228" s="325" t="s">
        <v>74</v>
      </c>
      <c r="F228" s="768">
        <v>0.31805555555555554</v>
      </c>
      <c r="G228" s="610">
        <v>0.36736111111111108</v>
      </c>
      <c r="H228" s="611">
        <v>0.55902777777777779</v>
      </c>
      <c r="I228" s="610">
        <v>0.61944444444444446</v>
      </c>
      <c r="J228" s="610">
        <v>0.79166666666666663</v>
      </c>
      <c r="K228" s="610">
        <v>0.84861111111111109</v>
      </c>
      <c r="L228" s="611">
        <v>0.87291666666666667</v>
      </c>
      <c r="M228" s="549"/>
      <c r="N228" s="549"/>
    </row>
    <row r="229" spans="2:14">
      <c r="B229" s="455">
        <v>180</v>
      </c>
      <c r="C229" s="455">
        <v>180.2</v>
      </c>
      <c r="D229" s="889">
        <v>2400381</v>
      </c>
      <c r="E229" s="346" t="s">
        <v>72</v>
      </c>
      <c r="F229" s="767">
        <v>0.32083333333333336</v>
      </c>
      <c r="G229" s="612">
        <v>0.37013888888888885</v>
      </c>
      <c r="H229" s="613">
        <v>0.56180555555555556</v>
      </c>
      <c r="I229" s="612">
        <v>0.62222222222222223</v>
      </c>
      <c r="J229" s="612">
        <v>0.7944444444444444</v>
      </c>
      <c r="K229" s="612">
        <v>0.85138888888888886</v>
      </c>
      <c r="L229" s="613">
        <v>0.87569444444444444</v>
      </c>
      <c r="M229" s="549"/>
      <c r="N229" s="549"/>
    </row>
    <row r="230" spans="2:14">
      <c r="B230" s="455">
        <v>168</v>
      </c>
      <c r="C230" s="455">
        <v>167.5</v>
      </c>
      <c r="D230" s="889">
        <v>2400411</v>
      </c>
      <c r="E230" s="346" t="s">
        <v>71</v>
      </c>
      <c r="F230" s="767">
        <v>0.32569444444444445</v>
      </c>
      <c r="G230" s="612">
        <v>0.375</v>
      </c>
      <c r="H230" s="613">
        <v>0.56666666666666665</v>
      </c>
      <c r="I230" s="612">
        <v>0.62708333333333333</v>
      </c>
      <c r="J230" s="612">
        <v>0.7993055555555556</v>
      </c>
      <c r="K230" s="612">
        <v>0.85625000000000007</v>
      </c>
      <c r="L230" s="613">
        <v>0.88055555555555554</v>
      </c>
      <c r="M230" s="549"/>
      <c r="N230" s="549"/>
    </row>
    <row r="231" spans="2:14">
      <c r="B231" s="455">
        <v>155</v>
      </c>
      <c r="C231" s="455">
        <v>155.5</v>
      </c>
      <c r="D231" s="889">
        <v>2400380</v>
      </c>
      <c r="E231" s="346" t="s">
        <v>70</v>
      </c>
      <c r="F231" s="767">
        <v>0.33055555555555555</v>
      </c>
      <c r="G231" s="612">
        <v>0.37986111111111115</v>
      </c>
      <c r="H231" s="613">
        <v>0.57152777777777775</v>
      </c>
      <c r="I231" s="612">
        <v>0.63194444444444442</v>
      </c>
      <c r="J231" s="612">
        <v>0.8041666666666667</v>
      </c>
      <c r="K231" s="612">
        <v>0.86111111111111116</v>
      </c>
      <c r="L231" s="613">
        <v>0.88541666666666663</v>
      </c>
      <c r="M231" s="549"/>
      <c r="N231" s="549"/>
    </row>
    <row r="232" spans="2:14">
      <c r="B232" s="455">
        <v>141</v>
      </c>
      <c r="C232" s="455">
        <v>140.9</v>
      </c>
      <c r="D232" s="889">
        <v>2400412</v>
      </c>
      <c r="E232" s="346" t="s">
        <v>69</v>
      </c>
      <c r="F232" s="767">
        <v>0.33611111111111108</v>
      </c>
      <c r="G232" s="612">
        <v>0.38541666666666669</v>
      </c>
      <c r="H232" s="613">
        <v>0.57638888888888895</v>
      </c>
      <c r="I232" s="612">
        <v>0.63750000000000007</v>
      </c>
      <c r="J232" s="612">
        <v>0.80902777777777779</v>
      </c>
      <c r="K232" s="612">
        <v>0.86597222222222225</v>
      </c>
      <c r="L232" s="613">
        <v>0.89027777777777783</v>
      </c>
      <c r="M232" s="549"/>
      <c r="N232" s="549"/>
    </row>
    <row r="233" spans="2:14">
      <c r="B233" s="455">
        <v>128</v>
      </c>
      <c r="C233" s="455">
        <v>128.1</v>
      </c>
      <c r="D233" s="889">
        <v>2400413</v>
      </c>
      <c r="E233" s="346" t="s">
        <v>65</v>
      </c>
      <c r="F233" s="767" t="s">
        <v>165</v>
      </c>
      <c r="G233" s="612" t="s">
        <v>166</v>
      </c>
      <c r="H233" s="613">
        <v>0.58263888888888882</v>
      </c>
      <c r="I233" s="612" t="s">
        <v>167</v>
      </c>
      <c r="J233" s="612">
        <v>0.81527777777777777</v>
      </c>
      <c r="K233" s="612" t="s">
        <v>168</v>
      </c>
      <c r="L233" s="613">
        <v>0.8965277777777777</v>
      </c>
      <c r="M233" s="20"/>
      <c r="N233" s="549"/>
    </row>
    <row r="234" spans="2:14">
      <c r="B234" s="455">
        <v>122</v>
      </c>
      <c r="C234" s="455">
        <v>121.6</v>
      </c>
      <c r="D234" s="889">
        <v>2400002</v>
      </c>
      <c r="E234" s="346" t="s">
        <v>64</v>
      </c>
      <c r="F234" s="767">
        <v>0.34652777777777777</v>
      </c>
      <c r="G234" s="612">
        <v>0.39652777777777781</v>
      </c>
      <c r="H234" s="613">
        <v>0.5854166666666667</v>
      </c>
      <c r="I234" s="612">
        <v>0.64930555555555558</v>
      </c>
      <c r="J234" s="612">
        <v>0.81805555555555554</v>
      </c>
      <c r="K234" s="612">
        <v>0.87777777777777777</v>
      </c>
      <c r="L234" s="613">
        <v>0.89930555555555547</v>
      </c>
      <c r="M234" s="20"/>
      <c r="N234" s="549"/>
    </row>
    <row r="235" spans="2:14">
      <c r="B235" s="615">
        <v>116</v>
      </c>
      <c r="C235" s="615">
        <v>116.2</v>
      </c>
      <c r="D235" s="867">
        <v>2400379</v>
      </c>
      <c r="E235" s="325" t="s">
        <v>63</v>
      </c>
      <c r="F235" s="768">
        <v>0.34930555555555554</v>
      </c>
      <c r="G235" s="610">
        <v>0.39930555555555558</v>
      </c>
      <c r="H235" s="611">
        <v>0.58819444444444446</v>
      </c>
      <c r="I235" s="610">
        <v>0.65208333333333335</v>
      </c>
      <c r="J235" s="610">
        <v>0.8208333333333333</v>
      </c>
      <c r="K235" s="610">
        <v>0.88055555555555554</v>
      </c>
      <c r="L235" s="611">
        <v>0.90208333333333324</v>
      </c>
      <c r="M235" s="20"/>
      <c r="N235" s="549"/>
    </row>
    <row r="236" spans="2:14">
      <c r="B236" s="455">
        <v>106</v>
      </c>
      <c r="C236" s="455">
        <v>106.1</v>
      </c>
      <c r="D236" s="889">
        <v>2400378</v>
      </c>
      <c r="E236" s="346" t="s">
        <v>62</v>
      </c>
      <c r="F236" s="767">
        <v>0.35347222222222219</v>
      </c>
      <c r="G236" s="612">
        <v>0.40347222222222223</v>
      </c>
      <c r="H236" s="613">
        <v>0.59236111111111112</v>
      </c>
      <c r="I236" s="612">
        <v>0.65625</v>
      </c>
      <c r="J236" s="612">
        <v>0.82500000000000007</v>
      </c>
      <c r="K236" s="612">
        <v>0.8847222222222223</v>
      </c>
      <c r="L236" s="613">
        <v>0.90625</v>
      </c>
      <c r="M236" s="20"/>
      <c r="N236" s="549"/>
    </row>
    <row r="237" spans="2:14">
      <c r="B237" s="455">
        <v>97</v>
      </c>
      <c r="C237" s="455">
        <v>97</v>
      </c>
      <c r="D237" s="889">
        <v>2400414</v>
      </c>
      <c r="E237" s="346" t="s">
        <v>57</v>
      </c>
      <c r="F237" s="767" t="s">
        <v>169</v>
      </c>
      <c r="G237" s="612" t="s">
        <v>170</v>
      </c>
      <c r="H237" s="613">
        <v>0.59583333333333333</v>
      </c>
      <c r="I237" s="455" t="s">
        <v>171</v>
      </c>
      <c r="J237" s="612">
        <v>0.82847222222222217</v>
      </c>
      <c r="K237" s="612" t="s">
        <v>172</v>
      </c>
      <c r="L237" s="612">
        <v>0.90972222222222221</v>
      </c>
      <c r="M237" s="20"/>
      <c r="N237" s="549"/>
    </row>
    <row r="238" spans="2:14">
      <c r="B238" s="455">
        <v>90</v>
      </c>
      <c r="C238" s="455" t="s">
        <v>55</v>
      </c>
      <c r="D238" s="889">
        <v>2400333</v>
      </c>
      <c r="E238" s="346" t="s">
        <v>56</v>
      </c>
      <c r="F238" s="767">
        <v>0.36249999999999999</v>
      </c>
      <c r="G238" s="612">
        <v>0.41250000000000003</v>
      </c>
      <c r="H238" s="613">
        <v>0.59930555555555554</v>
      </c>
      <c r="I238" s="613">
        <v>0.6645833333333333</v>
      </c>
      <c r="J238" s="612">
        <v>0.83194444444444438</v>
      </c>
      <c r="K238" s="612">
        <v>0.89374999999999993</v>
      </c>
      <c r="L238" s="612">
        <v>0.91319444444444453</v>
      </c>
      <c r="M238" s="20"/>
      <c r="N238" s="549"/>
    </row>
    <row r="239" spans="2:14">
      <c r="B239" s="455">
        <v>78</v>
      </c>
      <c r="C239" s="455">
        <v>78.099999999999994</v>
      </c>
      <c r="D239" s="889">
        <v>2400779</v>
      </c>
      <c r="E239" s="346" t="s">
        <v>54</v>
      </c>
      <c r="F239" s="767">
        <v>0.37152777777777773</v>
      </c>
      <c r="G239" s="612">
        <v>0.42152777777777778</v>
      </c>
      <c r="H239" s="613">
        <v>0.60833333333333328</v>
      </c>
      <c r="I239" s="613">
        <v>0.67361111111111116</v>
      </c>
      <c r="J239" s="612">
        <v>0.84097222222222223</v>
      </c>
      <c r="K239" s="612">
        <v>0.90277777777777779</v>
      </c>
      <c r="L239" s="612">
        <v>0.92222222222222217</v>
      </c>
      <c r="M239" s="20"/>
      <c r="N239" s="549"/>
    </row>
    <row r="240" spans="2:14">
      <c r="B240" s="455">
        <v>67</v>
      </c>
      <c r="C240" s="455" t="s">
        <v>49</v>
      </c>
      <c r="D240" s="445">
        <v>2400416</v>
      </c>
      <c r="E240" s="326" t="s">
        <v>50</v>
      </c>
      <c r="F240" s="767">
        <v>0.37638888888888888</v>
      </c>
      <c r="G240" s="612" t="s">
        <v>173</v>
      </c>
      <c r="H240" s="613">
        <v>0.61319444444444449</v>
      </c>
      <c r="I240" s="455" t="s">
        <v>174</v>
      </c>
      <c r="J240" s="612">
        <v>0.84583333333333333</v>
      </c>
      <c r="K240" s="612" t="s">
        <v>175</v>
      </c>
      <c r="L240" s="612">
        <v>0.92708333333333337</v>
      </c>
      <c r="M240" s="549"/>
      <c r="N240" s="549"/>
    </row>
    <row r="241" spans="2:14">
      <c r="B241" s="455">
        <v>57</v>
      </c>
      <c r="C241" s="455">
        <v>57.3</v>
      </c>
      <c r="D241" s="445">
        <v>2400366</v>
      </c>
      <c r="E241" s="326" t="s">
        <v>48</v>
      </c>
      <c r="F241" s="767">
        <v>0.38055555555555554</v>
      </c>
      <c r="G241" s="612">
        <v>0.43333333333333335</v>
      </c>
      <c r="H241" s="621">
        <v>0.61736111111111114</v>
      </c>
      <c r="I241" s="613">
        <v>0.68472222222222223</v>
      </c>
      <c r="J241" s="612">
        <v>0.85</v>
      </c>
      <c r="K241" s="612">
        <v>0.91319444444444453</v>
      </c>
      <c r="L241" s="612">
        <v>0.93055555555555547</v>
      </c>
      <c r="M241" s="549"/>
      <c r="N241" s="549"/>
    </row>
    <row r="242" spans="2:14">
      <c r="B242" s="455">
        <v>41</v>
      </c>
      <c r="C242" s="455">
        <v>41.3</v>
      </c>
      <c r="D242" s="445">
        <v>2400456</v>
      </c>
      <c r="E242" s="326" t="s">
        <v>47</v>
      </c>
      <c r="F242" s="767">
        <v>0.38680555555555557</v>
      </c>
      <c r="G242" s="612">
        <v>0.43958333333333338</v>
      </c>
      <c r="H242" s="621">
        <v>0.62361111111111112</v>
      </c>
      <c r="I242" s="613">
        <v>0.69097222222222221</v>
      </c>
      <c r="J242" s="612">
        <v>0.85625000000000007</v>
      </c>
      <c r="K242" s="612">
        <v>0.9194444444444444</v>
      </c>
      <c r="L242" s="612">
        <v>0.93680555555555556</v>
      </c>
      <c r="M242" s="549"/>
      <c r="N242" s="549"/>
    </row>
    <row r="243" spans="2:14">
      <c r="B243" s="455">
        <v>18</v>
      </c>
      <c r="C243" s="455">
        <v>17.8</v>
      </c>
      <c r="D243" s="445">
        <v>2400417</v>
      </c>
      <c r="E243" s="326" t="s">
        <v>46</v>
      </c>
      <c r="F243" s="767">
        <v>0.39583333333333331</v>
      </c>
      <c r="G243" s="612">
        <v>0.44861111111111113</v>
      </c>
      <c r="H243" s="621">
        <v>0.63263888888888886</v>
      </c>
      <c r="I243" s="613">
        <v>0.70000000000000007</v>
      </c>
      <c r="J243" s="612">
        <v>0.8652777777777777</v>
      </c>
      <c r="K243" s="612">
        <v>0.92847222222222225</v>
      </c>
      <c r="L243" s="612">
        <v>0.9458333333333333</v>
      </c>
      <c r="M243" s="549"/>
      <c r="N243" s="549"/>
    </row>
    <row r="244" spans="2:14">
      <c r="B244" s="455">
        <v>9</v>
      </c>
      <c r="C244" s="455">
        <v>9</v>
      </c>
      <c r="D244" s="445">
        <v>2400446</v>
      </c>
      <c r="E244" s="326" t="s">
        <v>176</v>
      </c>
      <c r="F244" s="767">
        <v>0.39930555555555558</v>
      </c>
      <c r="G244" s="612">
        <v>0.45208333333333334</v>
      </c>
      <c r="H244" s="621">
        <v>0.63611111111111118</v>
      </c>
      <c r="I244" s="613">
        <v>0.70347222222222217</v>
      </c>
      <c r="J244" s="612">
        <v>0.86875000000000002</v>
      </c>
      <c r="K244" s="612">
        <v>0.93194444444444446</v>
      </c>
      <c r="L244" s="612">
        <v>0.94930555555555562</v>
      </c>
      <c r="M244" s="549"/>
      <c r="N244" s="549"/>
    </row>
    <row r="245" spans="2:14">
      <c r="B245" s="615" t="s">
        <v>43</v>
      </c>
      <c r="C245" s="615" t="s">
        <v>43</v>
      </c>
      <c r="D245" s="889"/>
      <c r="E245" s="336" t="s">
        <v>44</v>
      </c>
      <c r="F245" s="768">
        <v>0.40277777777777773</v>
      </c>
      <c r="G245" s="610">
        <v>0.45555555555555555</v>
      </c>
      <c r="H245" s="622">
        <v>0.64027777777777783</v>
      </c>
      <c r="I245" s="611">
        <v>0.70694444444444438</v>
      </c>
      <c r="J245" s="610">
        <v>0.87222222222222223</v>
      </c>
      <c r="K245" s="610">
        <v>0.93541666666666667</v>
      </c>
      <c r="L245" s="610">
        <v>0.95277777777777783</v>
      </c>
      <c r="M245" s="549"/>
      <c r="N245" s="549"/>
    </row>
    <row r="246" spans="2:14">
      <c r="B246" s="451">
        <v>0</v>
      </c>
      <c r="C246" s="451">
        <v>0</v>
      </c>
      <c r="D246" s="400">
        <v>2400000</v>
      </c>
      <c r="E246" s="451" t="s">
        <v>42</v>
      </c>
      <c r="F246" s="767">
        <v>0.4055555555555555</v>
      </c>
      <c r="G246" s="608">
        <v>0.45833333333333331</v>
      </c>
      <c r="H246" s="623">
        <v>0.6430555555555556</v>
      </c>
      <c r="I246" s="609">
        <v>0.70972222222222225</v>
      </c>
      <c r="J246" s="608">
        <v>0.875</v>
      </c>
      <c r="K246" s="608">
        <v>0.93819444444444444</v>
      </c>
      <c r="L246" s="608">
        <v>0.9555555555555556</v>
      </c>
      <c r="M246" s="20"/>
      <c r="N246" s="549"/>
    </row>
    <row r="247" spans="2:14">
      <c r="B247" s="908" t="s">
        <v>125</v>
      </c>
      <c r="C247" s="908"/>
      <c r="D247" s="908"/>
      <c r="E247" s="908"/>
      <c r="F247" s="698">
        <v>5</v>
      </c>
      <c r="G247" s="786">
        <v>8</v>
      </c>
      <c r="H247" s="786">
        <v>1</v>
      </c>
      <c r="I247" s="786">
        <v>8</v>
      </c>
      <c r="J247" s="786">
        <v>1</v>
      </c>
      <c r="K247" s="786">
        <v>8</v>
      </c>
      <c r="L247" s="786">
        <v>1</v>
      </c>
      <c r="M247" s="549"/>
      <c r="N247" s="549"/>
    </row>
    <row r="248" spans="2:14">
      <c r="B248" s="909" t="s">
        <v>126</v>
      </c>
      <c r="C248" s="909"/>
      <c r="D248" s="909"/>
      <c r="E248" s="909"/>
      <c r="F248" s="699">
        <v>4.8611111111111112E-3</v>
      </c>
      <c r="G248" s="706">
        <v>6.9444444444444441E-3</v>
      </c>
      <c r="H248" s="706">
        <v>2.0833333333333333E-3</v>
      </c>
      <c r="I248" s="706">
        <v>6.9444444444444441E-3</v>
      </c>
      <c r="J248" s="706">
        <v>2.0833333333333333E-3</v>
      </c>
      <c r="K248" s="706">
        <v>6.9444444444444441E-3</v>
      </c>
      <c r="L248" s="706">
        <v>6.9444444444444447E-4</v>
      </c>
      <c r="M248" s="549"/>
      <c r="N248" s="549"/>
    </row>
    <row r="249" spans="2:14">
      <c r="B249" s="910" t="s">
        <v>127</v>
      </c>
      <c r="C249" s="910"/>
      <c r="D249" s="910"/>
      <c r="E249" s="910"/>
      <c r="F249" s="696">
        <f t="shared" ref="F249:L249" si="12">F246-F203</f>
        <v>0.17986111111111105</v>
      </c>
      <c r="G249" s="526">
        <f t="shared" si="12"/>
        <v>0.1875</v>
      </c>
      <c r="H249" s="526">
        <f t="shared" si="12"/>
        <v>0.16736111111111118</v>
      </c>
      <c r="I249" s="526">
        <f t="shared" si="12"/>
        <v>0.18888888888888888</v>
      </c>
      <c r="J249" s="526">
        <f t="shared" si="12"/>
        <v>0.16666666666666663</v>
      </c>
      <c r="K249" s="526">
        <f t="shared" si="12"/>
        <v>0.19166666666666665</v>
      </c>
      <c r="L249" s="526">
        <f t="shared" si="12"/>
        <v>0.16736111111111107</v>
      </c>
      <c r="M249" s="549"/>
      <c r="N249" s="549"/>
    </row>
    <row r="250" spans="2:14">
      <c r="B250" s="907" t="s">
        <v>128</v>
      </c>
      <c r="C250" s="907"/>
      <c r="D250" s="907"/>
      <c r="E250" s="907"/>
      <c r="F250" s="697">
        <f t="shared" ref="F250:L250" si="13">$B$78/SUM(HOUR(F246-F203),MINUTE(F246-F203)/60)</f>
        <v>87.104247104247108</v>
      </c>
      <c r="G250" s="485">
        <f t="shared" si="13"/>
        <v>83.555555555555557</v>
      </c>
      <c r="H250" s="485">
        <f t="shared" si="13"/>
        <v>93.609958506224061</v>
      </c>
      <c r="I250" s="485">
        <f t="shared" si="13"/>
        <v>82.941176470588232</v>
      </c>
      <c r="J250" s="485">
        <f t="shared" si="13"/>
        <v>94</v>
      </c>
      <c r="K250" s="485">
        <f t="shared" si="13"/>
        <v>81.739130434782609</v>
      </c>
      <c r="L250" s="485">
        <f t="shared" si="13"/>
        <v>93.609958506224061</v>
      </c>
      <c r="M250" s="549"/>
      <c r="N250" s="549"/>
    </row>
    <row r="251" spans="2:14">
      <c r="B251" s="911" t="s">
        <v>129</v>
      </c>
      <c r="C251" s="911"/>
      <c r="D251" s="911"/>
      <c r="E251" s="911"/>
      <c r="F251" s="696">
        <f t="shared" ref="F251:L251" si="14">F246-F203-F248</f>
        <v>0.17499999999999993</v>
      </c>
      <c r="G251" s="483">
        <f t="shared" si="14"/>
        <v>0.18055555555555555</v>
      </c>
      <c r="H251" s="483">
        <f t="shared" si="14"/>
        <v>0.16527777777777786</v>
      </c>
      <c r="I251" s="483">
        <f t="shared" si="14"/>
        <v>0.18194444444444444</v>
      </c>
      <c r="J251" s="483">
        <f t="shared" si="14"/>
        <v>0.1645833333333333</v>
      </c>
      <c r="K251" s="483">
        <f t="shared" si="14"/>
        <v>0.1847222222222222</v>
      </c>
      <c r="L251" s="483">
        <f t="shared" si="14"/>
        <v>0.16666666666666663</v>
      </c>
      <c r="M251" s="549"/>
      <c r="N251" s="549"/>
    </row>
    <row r="252" spans="2:14">
      <c r="B252" s="907" t="s">
        <v>130</v>
      </c>
      <c r="C252" s="907"/>
      <c r="D252" s="907"/>
      <c r="E252" s="907"/>
      <c r="F252" s="697">
        <f t="shared" ref="F252:L252" si="15">$B$78/SUM(HOUR(F246-F203-F248),MINUTE(F246-F203-F248)/60)</f>
        <v>89.523809523809518</v>
      </c>
      <c r="G252" s="485">
        <f t="shared" si="15"/>
        <v>86.769230769230774</v>
      </c>
      <c r="H252" s="485">
        <f t="shared" si="15"/>
        <v>94.789915966386545</v>
      </c>
      <c r="I252" s="485">
        <f t="shared" si="15"/>
        <v>86.10687022900764</v>
      </c>
      <c r="J252" s="485">
        <f t="shared" si="15"/>
        <v>95.189873417721515</v>
      </c>
      <c r="K252" s="485">
        <f t="shared" si="15"/>
        <v>84.812030075187963</v>
      </c>
      <c r="L252" s="485">
        <f t="shared" si="15"/>
        <v>94</v>
      </c>
      <c r="M252" s="549"/>
      <c r="N252" s="549"/>
    </row>
    <row r="253" spans="2:14">
      <c r="B253" s="549"/>
      <c r="C253" s="549"/>
      <c r="D253" s="549"/>
      <c r="E253" s="787"/>
      <c r="F253" s="788"/>
      <c r="G253" s="788"/>
      <c r="H253" s="788"/>
      <c r="I253" s="788"/>
      <c r="J253" s="788"/>
      <c r="K253" s="788"/>
      <c r="L253" s="788"/>
      <c r="M253" s="549"/>
      <c r="N253" s="549"/>
    </row>
    <row r="254" spans="2:14" ht="15.75">
      <c r="B254" s="561" t="s">
        <v>182</v>
      </c>
      <c r="C254" s="549"/>
      <c r="D254" s="549"/>
      <c r="E254" s="549"/>
      <c r="F254" s="723"/>
      <c r="G254" s="758"/>
      <c r="H254" s="759"/>
      <c r="I254" s="759"/>
      <c r="J254" s="759"/>
      <c r="K254" s="759"/>
      <c r="L254" s="789"/>
      <c r="M254" s="549"/>
      <c r="N254" s="549"/>
    </row>
    <row r="255" spans="2:14" s="549" customFormat="1" ht="15.75">
      <c r="B255" s="561"/>
      <c r="C255" s="881" t="s">
        <v>183</v>
      </c>
      <c r="D255" s="882"/>
      <c r="E255" s="883"/>
      <c r="F255" s="883"/>
      <c r="G255" s="344"/>
      <c r="H255" s="875"/>
      <c r="I255" s="875"/>
      <c r="J255" s="875"/>
      <c r="K255" s="875"/>
      <c r="L255" s="871"/>
    </row>
    <row r="258" spans="2:14" ht="23.25">
      <c r="B258" s="1"/>
      <c r="C258" s="1"/>
      <c r="D258" s="1"/>
      <c r="E258" s="323" t="s">
        <v>184</v>
      </c>
      <c r="F258" s="324"/>
      <c r="G258" s="725"/>
      <c r="H258" s="324"/>
      <c r="I258" s="727"/>
      <c r="J258" s="728"/>
      <c r="K258" s="1"/>
      <c r="L258" s="1"/>
      <c r="M258" s="1"/>
      <c r="N258" s="1"/>
    </row>
    <row r="259" spans="2:14">
      <c r="B259" s="549"/>
      <c r="C259" s="549"/>
      <c r="D259" s="549"/>
      <c r="E259" s="5"/>
      <c r="F259" s="6"/>
      <c r="G259" s="8"/>
      <c r="H259" s="6"/>
      <c r="I259" s="6"/>
      <c r="J259" s="8"/>
      <c r="K259" s="6"/>
      <c r="L259" s="6"/>
      <c r="M259" s="549"/>
      <c r="N259" s="549"/>
    </row>
    <row r="260" spans="2:14">
      <c r="B260" s="549"/>
      <c r="C260" s="549"/>
      <c r="D260" s="549"/>
      <c r="E260" s="549"/>
      <c r="F260" s="863" t="s">
        <v>179</v>
      </c>
      <c r="G260" s="700"/>
      <c r="H260" s="726"/>
      <c r="I260" s="761" t="s">
        <v>179</v>
      </c>
      <c r="J260" s="700"/>
      <c r="K260" s="729"/>
      <c r="L260" s="761" t="s">
        <v>179</v>
      </c>
      <c r="M260" s="730"/>
      <c r="N260" s="549"/>
    </row>
    <row r="261" spans="2:14">
      <c r="B261" s="912" t="s">
        <v>22</v>
      </c>
      <c r="C261" s="913" t="s">
        <v>23</v>
      </c>
      <c r="D261" s="914" t="s">
        <v>24</v>
      </c>
      <c r="E261" s="466" t="s">
        <v>25</v>
      </c>
      <c r="F261" s="705" t="s">
        <v>26</v>
      </c>
      <c r="G261" s="467" t="s">
        <v>27</v>
      </c>
      <c r="H261" s="468" t="s">
        <v>28</v>
      </c>
      <c r="I261" s="705" t="s">
        <v>29</v>
      </c>
      <c r="J261" s="467" t="s">
        <v>30</v>
      </c>
      <c r="K261" s="468" t="s">
        <v>31</v>
      </c>
      <c r="L261" s="705" t="s">
        <v>32</v>
      </c>
      <c r="M261" s="467" t="s">
        <v>33</v>
      </c>
      <c r="N261" s="549"/>
    </row>
    <row r="262" spans="2:14">
      <c r="B262" s="912"/>
      <c r="C262" s="913"/>
      <c r="D262" s="915"/>
      <c r="E262" s="469" t="s">
        <v>34</v>
      </c>
      <c r="F262" s="764" t="s">
        <v>35</v>
      </c>
      <c r="G262" s="462" t="s">
        <v>35</v>
      </c>
      <c r="H262" s="868" t="s">
        <v>36</v>
      </c>
      <c r="I262" s="764" t="s">
        <v>35</v>
      </c>
      <c r="J262" s="462" t="s">
        <v>35</v>
      </c>
      <c r="K262" s="868" t="s">
        <v>37</v>
      </c>
      <c r="L262" s="705" t="s">
        <v>35</v>
      </c>
      <c r="M262" s="463" t="s">
        <v>35</v>
      </c>
      <c r="N262" s="549"/>
    </row>
    <row r="263" spans="2:14">
      <c r="B263" s="912"/>
      <c r="C263" s="913"/>
      <c r="D263" s="915"/>
      <c r="E263" s="458" t="s">
        <v>38</v>
      </c>
      <c r="F263" s="765">
        <v>3</v>
      </c>
      <c r="G263" s="465">
        <v>3</v>
      </c>
      <c r="H263" s="465">
        <v>3</v>
      </c>
      <c r="I263" s="765">
        <v>3</v>
      </c>
      <c r="J263" s="476">
        <v>3</v>
      </c>
      <c r="K263" s="465">
        <v>3</v>
      </c>
      <c r="L263" s="765">
        <v>3</v>
      </c>
      <c r="M263" s="476">
        <v>3</v>
      </c>
      <c r="N263" s="549"/>
    </row>
    <row r="264" spans="2:14">
      <c r="B264" s="912"/>
      <c r="C264" s="913"/>
      <c r="D264" s="915"/>
      <c r="E264" s="458" t="s">
        <v>39</v>
      </c>
      <c r="F264" s="765">
        <v>1.2</v>
      </c>
      <c r="G264" s="465">
        <v>1.2</v>
      </c>
      <c r="H264" s="465">
        <v>1.2</v>
      </c>
      <c r="I264" s="765">
        <v>1.2</v>
      </c>
      <c r="J264" s="465">
        <v>1.2</v>
      </c>
      <c r="K264" s="465">
        <v>1.2</v>
      </c>
      <c r="L264" s="765">
        <v>1.2</v>
      </c>
      <c r="M264" s="465">
        <v>1.2</v>
      </c>
      <c r="N264" s="549"/>
    </row>
    <row r="265" spans="2:14">
      <c r="B265" s="912"/>
      <c r="C265" s="913"/>
      <c r="D265" s="916"/>
      <c r="E265" s="889" t="s">
        <v>40</v>
      </c>
      <c r="F265" s="766" t="s">
        <v>41</v>
      </c>
      <c r="G265" s="456" t="s">
        <v>41</v>
      </c>
      <c r="H265" s="456" t="s">
        <v>41</v>
      </c>
      <c r="I265" s="766" t="s">
        <v>41</v>
      </c>
      <c r="J265" s="456" t="s">
        <v>41</v>
      </c>
      <c r="K265" s="456" t="s">
        <v>41</v>
      </c>
      <c r="L265" s="766" t="s">
        <v>41</v>
      </c>
      <c r="M265" s="456" t="s">
        <v>41</v>
      </c>
      <c r="N265" s="549"/>
    </row>
    <row r="266" spans="2:14">
      <c r="B266" s="451">
        <v>0</v>
      </c>
      <c r="C266" s="451">
        <v>0</v>
      </c>
      <c r="D266" s="452">
        <v>2400000</v>
      </c>
      <c r="E266" s="451" t="s">
        <v>42</v>
      </c>
      <c r="F266" s="767">
        <v>0.25</v>
      </c>
      <c r="G266" s="608">
        <v>0.28819444444444448</v>
      </c>
      <c r="H266" s="608">
        <v>0.34375</v>
      </c>
      <c r="I266" s="766">
        <v>0.4465277777777778</v>
      </c>
      <c r="J266" s="608">
        <v>0.49652777777777773</v>
      </c>
      <c r="K266" s="609">
        <v>0.67361111111111116</v>
      </c>
      <c r="L266" s="767">
        <v>0.70138888888888884</v>
      </c>
      <c r="M266" s="608">
        <v>0.77430555555555547</v>
      </c>
      <c r="N266" s="549"/>
    </row>
    <row r="267" spans="2:14">
      <c r="B267" s="455" t="s">
        <v>43</v>
      </c>
      <c r="C267" s="455" t="s">
        <v>43</v>
      </c>
      <c r="D267" s="889"/>
      <c r="E267" s="336" t="s">
        <v>44</v>
      </c>
      <c r="F267" s="768">
        <v>0.25208333333333333</v>
      </c>
      <c r="G267" s="610">
        <v>0.2902777777777778</v>
      </c>
      <c r="H267" s="610">
        <v>0.34583333333333338</v>
      </c>
      <c r="I267" s="808">
        <v>0.44861111111111113</v>
      </c>
      <c r="J267" s="610">
        <v>0.49861111111111112</v>
      </c>
      <c r="K267" s="611">
        <v>0.67569444444444438</v>
      </c>
      <c r="L267" s="768">
        <v>0.70347222222222217</v>
      </c>
      <c r="M267" s="610">
        <v>0.77708333333333324</v>
      </c>
      <c r="N267" s="549"/>
    </row>
    <row r="268" spans="2:14">
      <c r="B268" s="455">
        <v>9</v>
      </c>
      <c r="C268" s="455">
        <v>9</v>
      </c>
      <c r="D268" s="445">
        <v>2400446</v>
      </c>
      <c r="E268" s="337" t="s">
        <v>45</v>
      </c>
      <c r="F268" s="767">
        <v>0.25555555555555559</v>
      </c>
      <c r="G268" s="612">
        <v>0.29444444444444445</v>
      </c>
      <c r="H268" s="612">
        <v>0.34930555555555554</v>
      </c>
      <c r="I268" s="766">
        <v>0.45208333333333334</v>
      </c>
      <c r="J268" s="612">
        <v>0.50347222222222221</v>
      </c>
      <c r="K268" s="613">
        <v>0.6791666666666667</v>
      </c>
      <c r="L268" s="767">
        <v>0.70763888888888893</v>
      </c>
      <c r="M268" s="612">
        <v>0.78125</v>
      </c>
      <c r="N268" s="549"/>
    </row>
    <row r="269" spans="2:14">
      <c r="B269" s="455">
        <v>18</v>
      </c>
      <c r="C269" s="455">
        <v>17.8</v>
      </c>
      <c r="D269" s="445">
        <v>2400417</v>
      </c>
      <c r="E269" s="337" t="s">
        <v>46</v>
      </c>
      <c r="F269" s="767">
        <v>0.2590277777777778</v>
      </c>
      <c r="G269" s="612">
        <v>0.29791666666666666</v>
      </c>
      <c r="H269" s="612">
        <v>0.35347222222222219</v>
      </c>
      <c r="I269" s="766">
        <v>0.45555555555555555</v>
      </c>
      <c r="J269" s="612">
        <v>0.50694444444444442</v>
      </c>
      <c r="K269" s="613">
        <v>0.68263888888888891</v>
      </c>
      <c r="L269" s="767">
        <v>0.71250000000000002</v>
      </c>
      <c r="M269" s="612">
        <v>0.78472222222222221</v>
      </c>
      <c r="N269" s="549"/>
    </row>
    <row r="270" spans="2:14">
      <c r="B270" s="455">
        <v>41</v>
      </c>
      <c r="C270" s="455">
        <v>41.3</v>
      </c>
      <c r="D270" s="445">
        <v>2400456</v>
      </c>
      <c r="E270" s="337" t="s">
        <v>47</v>
      </c>
      <c r="F270" s="767">
        <v>0.26874999999999999</v>
      </c>
      <c r="G270" s="612">
        <v>0.30694444444444441</v>
      </c>
      <c r="H270" s="612">
        <v>0.36249999999999999</v>
      </c>
      <c r="I270" s="766">
        <v>0.46458333333333335</v>
      </c>
      <c r="J270" s="612">
        <v>0.51597222222222217</v>
      </c>
      <c r="K270" s="613">
        <v>0.69166666666666676</v>
      </c>
      <c r="L270" s="767">
        <v>0.72152777777777777</v>
      </c>
      <c r="M270" s="612">
        <v>0.79375000000000007</v>
      </c>
      <c r="N270" s="549"/>
    </row>
    <row r="271" spans="2:14">
      <c r="B271" s="455">
        <v>57</v>
      </c>
      <c r="C271" s="455">
        <v>57.3</v>
      </c>
      <c r="D271" s="445">
        <v>2400366</v>
      </c>
      <c r="E271" s="337" t="s">
        <v>48</v>
      </c>
      <c r="F271" s="767">
        <v>0.27499999999999997</v>
      </c>
      <c r="G271" s="612">
        <v>0.31319444444444444</v>
      </c>
      <c r="H271" s="612">
        <v>0.36874999999999997</v>
      </c>
      <c r="I271" s="766">
        <v>0.47083333333333338</v>
      </c>
      <c r="J271" s="612">
        <v>0.52222222222222225</v>
      </c>
      <c r="K271" s="613">
        <v>0.69791666666666663</v>
      </c>
      <c r="L271" s="767">
        <v>0.72777777777777775</v>
      </c>
      <c r="M271" s="612">
        <v>0.79999999999999993</v>
      </c>
      <c r="N271" s="549"/>
    </row>
    <row r="272" spans="2:14">
      <c r="B272" s="455">
        <v>67</v>
      </c>
      <c r="C272" s="455" t="s">
        <v>49</v>
      </c>
      <c r="D272" s="445">
        <v>2400416</v>
      </c>
      <c r="E272" s="337" t="s">
        <v>50</v>
      </c>
      <c r="F272" s="767">
        <v>0.27916666666666667</v>
      </c>
      <c r="G272" s="612" t="s">
        <v>51</v>
      </c>
      <c r="H272" s="612">
        <v>0.37222222222222223</v>
      </c>
      <c r="I272" s="766">
        <v>0.47500000000000003</v>
      </c>
      <c r="J272" s="612" t="s">
        <v>52</v>
      </c>
      <c r="K272" s="613">
        <v>0.70208333333333339</v>
      </c>
      <c r="L272" s="767">
        <v>0.7319444444444444</v>
      </c>
      <c r="M272" s="612" t="s">
        <v>53</v>
      </c>
      <c r="N272" s="549"/>
    </row>
    <row r="273" spans="2:14">
      <c r="B273" s="455">
        <v>78</v>
      </c>
      <c r="C273" s="455">
        <v>78.099999999999994</v>
      </c>
      <c r="D273" s="889">
        <v>2400779</v>
      </c>
      <c r="E273" s="337" t="s">
        <v>54</v>
      </c>
      <c r="F273" s="767">
        <v>0.28402777777777777</v>
      </c>
      <c r="G273" s="612">
        <v>0.32361111111111113</v>
      </c>
      <c r="H273" s="612">
        <v>0.37708333333333338</v>
      </c>
      <c r="I273" s="766">
        <v>0.47986111111111113</v>
      </c>
      <c r="J273" s="612">
        <v>0.53263888888888888</v>
      </c>
      <c r="K273" s="613">
        <v>0.70694444444444438</v>
      </c>
      <c r="L273" s="767">
        <v>0.7368055555555556</v>
      </c>
      <c r="M273" s="612">
        <v>0.81111111111111101</v>
      </c>
      <c r="N273" s="549"/>
    </row>
    <row r="274" spans="2:14">
      <c r="B274" s="455">
        <v>90</v>
      </c>
      <c r="C274" s="455" t="s">
        <v>55</v>
      </c>
      <c r="D274" s="889">
        <v>2400333</v>
      </c>
      <c r="E274" s="337" t="s">
        <v>56</v>
      </c>
      <c r="F274" s="767">
        <v>0.29305555555555557</v>
      </c>
      <c r="G274" s="612">
        <v>0.33263888888888887</v>
      </c>
      <c r="H274" s="612">
        <v>0.38611111111111113</v>
      </c>
      <c r="I274" s="766">
        <v>0.48888888888888887</v>
      </c>
      <c r="J274" s="612">
        <v>0.54166666666666663</v>
      </c>
      <c r="K274" s="613">
        <v>0.71597222222222223</v>
      </c>
      <c r="L274" s="767">
        <v>0.74583333333333324</v>
      </c>
      <c r="M274" s="612">
        <v>0.82013888888888886</v>
      </c>
      <c r="N274" s="549"/>
    </row>
    <row r="275" spans="2:14">
      <c r="B275" s="455">
        <v>97</v>
      </c>
      <c r="C275" s="455">
        <v>97</v>
      </c>
      <c r="D275" s="889">
        <v>2400414</v>
      </c>
      <c r="E275" s="337" t="s">
        <v>57</v>
      </c>
      <c r="F275" s="767" t="s">
        <v>58</v>
      </c>
      <c r="G275" s="612" t="s">
        <v>59</v>
      </c>
      <c r="H275" s="612">
        <v>0.38958333333333334</v>
      </c>
      <c r="I275" s="766">
        <v>0.49236111111111108</v>
      </c>
      <c r="J275" s="612" t="s">
        <v>60</v>
      </c>
      <c r="K275" s="613">
        <v>0.71944444444444444</v>
      </c>
      <c r="L275" s="767">
        <v>0.74930555555555556</v>
      </c>
      <c r="M275" s="612" t="s">
        <v>61</v>
      </c>
      <c r="N275" s="549"/>
    </row>
    <row r="276" spans="2:14">
      <c r="B276" s="455">
        <v>106</v>
      </c>
      <c r="C276" s="455">
        <v>106.1</v>
      </c>
      <c r="D276" s="889">
        <v>2400378</v>
      </c>
      <c r="E276" s="337" t="s">
        <v>62</v>
      </c>
      <c r="F276" s="767">
        <v>0.30208333333333331</v>
      </c>
      <c r="G276" s="612">
        <v>0.34236111111111112</v>
      </c>
      <c r="H276" s="612">
        <v>0.39305555555555555</v>
      </c>
      <c r="I276" s="766">
        <v>0.49583333333333335</v>
      </c>
      <c r="J276" s="612">
        <v>0.55138888888888882</v>
      </c>
      <c r="K276" s="613">
        <v>0.72291666666666676</v>
      </c>
      <c r="L276" s="767">
        <v>0.75277777777777777</v>
      </c>
      <c r="M276" s="612">
        <v>0.82986111111111116</v>
      </c>
      <c r="N276" s="549"/>
    </row>
    <row r="277" spans="2:14">
      <c r="B277" s="615">
        <v>116</v>
      </c>
      <c r="C277" s="615">
        <v>116.2</v>
      </c>
      <c r="D277" s="867">
        <v>2400379</v>
      </c>
      <c r="E277" s="336" t="s">
        <v>63</v>
      </c>
      <c r="F277" s="768">
        <v>0.30624999999999997</v>
      </c>
      <c r="G277" s="610">
        <v>0.34652777777777777</v>
      </c>
      <c r="H277" s="610">
        <v>0.3972222222222222</v>
      </c>
      <c r="I277" s="808">
        <v>0.5</v>
      </c>
      <c r="J277" s="610">
        <v>0.55555555555555558</v>
      </c>
      <c r="K277" s="611">
        <v>0.7270833333333333</v>
      </c>
      <c r="L277" s="768">
        <v>0.75694444444444453</v>
      </c>
      <c r="M277" s="610">
        <v>0.8340277777777777</v>
      </c>
      <c r="N277" s="549"/>
    </row>
    <row r="278" spans="2:14">
      <c r="B278" s="455">
        <v>122</v>
      </c>
      <c r="C278" s="455">
        <v>121.6</v>
      </c>
      <c r="D278" s="889">
        <v>2400002</v>
      </c>
      <c r="E278" s="337" t="s">
        <v>64</v>
      </c>
      <c r="F278" s="767">
        <v>0.30833333333333335</v>
      </c>
      <c r="G278" s="612">
        <v>0.34930555555555554</v>
      </c>
      <c r="H278" s="612">
        <v>0.39930555555555558</v>
      </c>
      <c r="I278" s="766">
        <v>0.50208333333333333</v>
      </c>
      <c r="J278" s="612">
        <v>0.55763888888888891</v>
      </c>
      <c r="K278" s="613">
        <v>0.72916666666666663</v>
      </c>
      <c r="L278" s="767">
        <v>0.75902777777777775</v>
      </c>
      <c r="M278" s="612">
        <v>0.83611111111111114</v>
      </c>
      <c r="N278" s="549"/>
    </row>
    <row r="279" spans="2:14">
      <c r="B279" s="455">
        <v>128</v>
      </c>
      <c r="C279" s="455">
        <v>128.1</v>
      </c>
      <c r="D279" s="889">
        <v>2400413</v>
      </c>
      <c r="E279" s="337" t="s">
        <v>65</v>
      </c>
      <c r="F279" s="767">
        <v>0.31111111111111112</v>
      </c>
      <c r="G279" s="612" t="s">
        <v>66</v>
      </c>
      <c r="H279" s="612">
        <v>0.40208333333333335</v>
      </c>
      <c r="I279" s="766">
        <v>0.50486111111111109</v>
      </c>
      <c r="J279" s="612" t="s">
        <v>67</v>
      </c>
      <c r="K279" s="613">
        <v>0.7319444444444444</v>
      </c>
      <c r="L279" s="767">
        <v>0.76180555555555562</v>
      </c>
      <c r="M279" s="612" t="s">
        <v>68</v>
      </c>
      <c r="N279" s="549"/>
    </row>
    <row r="280" spans="2:14">
      <c r="B280" s="455">
        <v>141</v>
      </c>
      <c r="C280" s="455">
        <v>140.9</v>
      </c>
      <c r="D280" s="889">
        <v>2400412</v>
      </c>
      <c r="E280" s="337" t="s">
        <v>69</v>
      </c>
      <c r="F280" s="767">
        <v>0.31597222222222221</v>
      </c>
      <c r="G280" s="612">
        <v>0.35902777777777778</v>
      </c>
      <c r="H280" s="612">
        <v>0.4069444444444445</v>
      </c>
      <c r="I280" s="766">
        <v>0.50972222222222219</v>
      </c>
      <c r="J280" s="612">
        <v>0.56736111111111109</v>
      </c>
      <c r="K280" s="613">
        <v>0.7368055555555556</v>
      </c>
      <c r="L280" s="767">
        <v>0.76666666666666661</v>
      </c>
      <c r="M280" s="612">
        <v>0.84583333333333333</v>
      </c>
      <c r="N280" s="549"/>
    </row>
    <row r="281" spans="2:14">
      <c r="B281" s="455">
        <v>155</v>
      </c>
      <c r="C281" s="455">
        <v>155.5</v>
      </c>
      <c r="D281" s="889">
        <v>2400380</v>
      </c>
      <c r="E281" s="337" t="s">
        <v>70</v>
      </c>
      <c r="F281" s="767">
        <v>0.3215277777777778</v>
      </c>
      <c r="G281" s="612">
        <v>0.36458333333333331</v>
      </c>
      <c r="H281" s="612">
        <v>0.41250000000000003</v>
      </c>
      <c r="I281" s="766">
        <v>0.51527777777777783</v>
      </c>
      <c r="J281" s="612">
        <v>0.57291666666666663</v>
      </c>
      <c r="K281" s="613">
        <v>0.74236111111111114</v>
      </c>
      <c r="L281" s="767">
        <v>0.77222222222222225</v>
      </c>
      <c r="M281" s="612">
        <v>0.85138888888888886</v>
      </c>
      <c r="N281" s="549"/>
    </row>
    <row r="282" spans="2:14">
      <c r="B282" s="455">
        <v>168</v>
      </c>
      <c r="C282" s="455">
        <v>167.5</v>
      </c>
      <c r="D282" s="889">
        <v>2400411</v>
      </c>
      <c r="E282" s="337" t="s">
        <v>71</v>
      </c>
      <c r="F282" s="767">
        <v>0.3263888888888889</v>
      </c>
      <c r="G282" s="612">
        <v>0.36944444444444446</v>
      </c>
      <c r="H282" s="612">
        <v>0.41736111111111113</v>
      </c>
      <c r="I282" s="766">
        <v>0.52013888888888882</v>
      </c>
      <c r="J282" s="612">
        <v>0.57777777777777783</v>
      </c>
      <c r="K282" s="613">
        <v>0.74722222222222223</v>
      </c>
      <c r="L282" s="767">
        <v>0.77708333333333324</v>
      </c>
      <c r="M282" s="612">
        <v>0.85625000000000007</v>
      </c>
      <c r="N282" s="549"/>
    </row>
    <row r="283" spans="2:14">
      <c r="B283" s="455">
        <v>180</v>
      </c>
      <c r="C283" s="455">
        <v>180.2</v>
      </c>
      <c r="D283" s="889">
        <v>2400381</v>
      </c>
      <c r="E283" s="337" t="s">
        <v>72</v>
      </c>
      <c r="F283" s="767">
        <v>0.33124999999999999</v>
      </c>
      <c r="G283" s="612">
        <v>0.375</v>
      </c>
      <c r="H283" s="612">
        <v>0.42222222222222222</v>
      </c>
      <c r="I283" s="766">
        <v>0.52500000000000002</v>
      </c>
      <c r="J283" s="612">
        <v>0.58333333333333337</v>
      </c>
      <c r="K283" s="613">
        <v>0.75208333333333333</v>
      </c>
      <c r="L283" s="767">
        <v>0.78194444444444444</v>
      </c>
      <c r="M283" s="612">
        <v>0.8618055555555556</v>
      </c>
      <c r="N283" s="549"/>
    </row>
    <row r="284" spans="2:14">
      <c r="B284" s="615">
        <v>187</v>
      </c>
      <c r="C284" s="615" t="s">
        <v>73</v>
      </c>
      <c r="D284" s="867">
        <v>2400382</v>
      </c>
      <c r="E284" s="336" t="s">
        <v>74</v>
      </c>
      <c r="F284" s="768">
        <v>0.33402777777777781</v>
      </c>
      <c r="G284" s="610">
        <v>0.37777777777777777</v>
      </c>
      <c r="H284" s="610">
        <v>0.42499999999999999</v>
      </c>
      <c r="I284" s="808">
        <v>0.52777777777777779</v>
      </c>
      <c r="J284" s="610">
        <v>0.58611111111111114</v>
      </c>
      <c r="K284" s="611">
        <v>0.75486111111111109</v>
      </c>
      <c r="L284" s="768">
        <v>0.78472222222222221</v>
      </c>
      <c r="M284" s="610">
        <v>0.86458333333333337</v>
      </c>
      <c r="N284" s="549"/>
    </row>
    <row r="285" spans="2:14">
      <c r="B285" s="455">
        <v>192</v>
      </c>
      <c r="C285" s="455">
        <v>192.5</v>
      </c>
      <c r="D285" s="889">
        <v>2400398</v>
      </c>
      <c r="E285" s="337" t="s">
        <v>75</v>
      </c>
      <c r="F285" s="767">
        <v>0.33749999999999997</v>
      </c>
      <c r="G285" s="612" t="s">
        <v>76</v>
      </c>
      <c r="H285" s="612">
        <v>0.4284722222222222</v>
      </c>
      <c r="I285" s="766">
        <v>0.53055555555555556</v>
      </c>
      <c r="J285" s="612" t="s">
        <v>77</v>
      </c>
      <c r="K285" s="613">
        <v>0.75763888888888886</v>
      </c>
      <c r="L285" s="767">
        <v>0.78749999999999998</v>
      </c>
      <c r="M285" s="612" t="s">
        <v>78</v>
      </c>
      <c r="N285" s="549"/>
    </row>
    <row r="286" spans="2:14">
      <c r="B286" s="455">
        <v>203</v>
      </c>
      <c r="C286" s="455">
        <v>203.1</v>
      </c>
      <c r="D286" s="889">
        <v>2400399</v>
      </c>
      <c r="E286" s="337" t="s">
        <v>79</v>
      </c>
      <c r="F286" s="767">
        <v>0.34236111111111112</v>
      </c>
      <c r="G286" s="612">
        <v>0.38750000000000001</v>
      </c>
      <c r="H286" s="612">
        <v>0.43333333333333335</v>
      </c>
      <c r="I286" s="766">
        <v>0.53541666666666665</v>
      </c>
      <c r="J286" s="612">
        <v>0.59652777777777777</v>
      </c>
      <c r="K286" s="613">
        <v>0.76250000000000007</v>
      </c>
      <c r="L286" s="767">
        <v>0.79236111111111107</v>
      </c>
      <c r="M286" s="612">
        <v>0.875</v>
      </c>
      <c r="N286" s="549"/>
    </row>
    <row r="287" spans="2:14">
      <c r="B287" s="455">
        <v>209</v>
      </c>
      <c r="C287" s="455">
        <v>208.2</v>
      </c>
      <c r="D287" s="889">
        <v>2400368</v>
      </c>
      <c r="E287" s="337" t="s">
        <v>80</v>
      </c>
      <c r="F287" s="767">
        <v>0.3444444444444445</v>
      </c>
      <c r="G287" s="612">
        <v>0.38958333333333334</v>
      </c>
      <c r="H287" s="612">
        <v>0.43541666666666662</v>
      </c>
      <c r="I287" s="766">
        <v>0.53749999999999998</v>
      </c>
      <c r="J287" s="612">
        <v>0.59861111111111109</v>
      </c>
      <c r="K287" s="613">
        <v>0.76458333333333339</v>
      </c>
      <c r="L287" s="767">
        <v>0.7944444444444444</v>
      </c>
      <c r="M287" s="612">
        <v>0.87708333333333333</v>
      </c>
      <c r="N287" s="549"/>
    </row>
    <row r="288" spans="2:14">
      <c r="B288" s="451">
        <v>212</v>
      </c>
      <c r="C288" s="451">
        <v>213.3</v>
      </c>
      <c r="D288" s="451">
        <v>2400420</v>
      </c>
      <c r="E288" s="392" t="s">
        <v>81</v>
      </c>
      <c r="F288" s="767" t="s">
        <v>82</v>
      </c>
      <c r="G288" s="608" t="s">
        <v>83</v>
      </c>
      <c r="H288" s="608">
        <v>0.4375</v>
      </c>
      <c r="I288" s="809" t="s">
        <v>84</v>
      </c>
      <c r="J288" s="608" t="s">
        <v>85</v>
      </c>
      <c r="K288" s="608">
        <v>0.76666666666666661</v>
      </c>
      <c r="L288" s="767" t="s">
        <v>86</v>
      </c>
      <c r="M288" s="608" t="s">
        <v>87</v>
      </c>
      <c r="N288" s="549"/>
    </row>
    <row r="289" spans="2:14">
      <c r="B289" s="455">
        <v>227</v>
      </c>
      <c r="C289" s="455">
        <v>226.7</v>
      </c>
      <c r="D289" s="889">
        <v>2400386</v>
      </c>
      <c r="E289" s="337" t="s">
        <v>88</v>
      </c>
      <c r="F289" s="767">
        <v>0.35555555555555557</v>
      </c>
      <c r="G289" s="612">
        <v>0.40069444444444446</v>
      </c>
      <c r="H289" s="612">
        <v>0.44444444444444442</v>
      </c>
      <c r="I289" s="766">
        <v>0.54861111111111105</v>
      </c>
      <c r="J289" s="612">
        <v>0.60972222222222217</v>
      </c>
      <c r="K289" s="612">
        <v>0.7729166666666667</v>
      </c>
      <c r="L289" s="767">
        <v>0.80555555555555547</v>
      </c>
      <c r="M289" s="612">
        <v>0.8881944444444444</v>
      </c>
      <c r="N289" s="549"/>
    </row>
    <row r="290" spans="2:14">
      <c r="B290" s="455">
        <v>239</v>
      </c>
      <c r="C290" s="455">
        <v>238.6</v>
      </c>
      <c r="D290" s="889">
        <v>2400406</v>
      </c>
      <c r="E290" s="337" t="s">
        <v>89</v>
      </c>
      <c r="F290" s="767">
        <v>0.36041666666666666</v>
      </c>
      <c r="G290" s="612">
        <v>0.4055555555555555</v>
      </c>
      <c r="H290" s="612">
        <v>0.45</v>
      </c>
      <c r="I290" s="766">
        <v>0.55277777777777781</v>
      </c>
      <c r="J290" s="612">
        <v>0.61458333333333337</v>
      </c>
      <c r="K290" s="612">
        <v>0.77777777777777779</v>
      </c>
      <c r="L290" s="767">
        <v>0.80972222222222223</v>
      </c>
      <c r="M290" s="612">
        <v>0.8930555555555556</v>
      </c>
      <c r="N290" s="549"/>
    </row>
    <row r="291" spans="2:14">
      <c r="B291" s="615"/>
      <c r="C291" s="616"/>
      <c r="D291" s="617"/>
      <c r="E291" s="336" t="s">
        <v>90</v>
      </c>
      <c r="F291" s="768">
        <v>0.36458333333333331</v>
      </c>
      <c r="G291" s="610">
        <v>0.40972222222222227</v>
      </c>
      <c r="H291" s="610">
        <v>0.45416666666666666</v>
      </c>
      <c r="I291" s="808">
        <v>0.55625000000000002</v>
      </c>
      <c r="J291" s="610">
        <v>0.61875000000000002</v>
      </c>
      <c r="K291" s="610">
        <v>0.78194444444444444</v>
      </c>
      <c r="L291" s="768">
        <v>0.81319444444444444</v>
      </c>
      <c r="M291" s="610">
        <v>0.89722222222222225</v>
      </c>
      <c r="N291" s="549"/>
    </row>
    <row r="292" spans="2:14">
      <c r="B292" s="455">
        <v>252</v>
      </c>
      <c r="C292" s="455">
        <v>252</v>
      </c>
      <c r="D292" s="889">
        <v>2401387</v>
      </c>
      <c r="E292" s="337" t="s">
        <v>91</v>
      </c>
      <c r="F292" s="767">
        <v>0.3659722222222222</v>
      </c>
      <c r="G292" s="612">
        <v>0.41111111111111115</v>
      </c>
      <c r="H292" s="613">
        <v>0.45555555555555555</v>
      </c>
      <c r="I292" s="766">
        <v>0.55833333333333335</v>
      </c>
      <c r="J292" s="612">
        <v>0.62013888888888891</v>
      </c>
      <c r="K292" s="612">
        <v>0.78333333333333333</v>
      </c>
      <c r="L292" s="766">
        <v>0.81527777777777777</v>
      </c>
      <c r="M292" s="612">
        <v>0.89861111111111114</v>
      </c>
      <c r="N292" s="549"/>
    </row>
    <row r="293" spans="2:14">
      <c r="B293" s="455">
        <v>261</v>
      </c>
      <c r="C293" s="455">
        <v>260.7</v>
      </c>
      <c r="D293" s="889">
        <v>2401388</v>
      </c>
      <c r="E293" s="337" t="s">
        <v>92</v>
      </c>
      <c r="F293" s="767">
        <v>0.36944444444444446</v>
      </c>
      <c r="G293" s="612">
        <v>0.4145833333333333</v>
      </c>
      <c r="H293" s="613">
        <v>0.45902777777777781</v>
      </c>
      <c r="I293" s="766">
        <v>0.56180555555555556</v>
      </c>
      <c r="J293" s="612">
        <v>0.62361111111111112</v>
      </c>
      <c r="K293" s="612">
        <v>0.78680555555555554</v>
      </c>
      <c r="L293" s="766">
        <v>0.81874999999999998</v>
      </c>
      <c r="M293" s="612">
        <v>0.90208333333333324</v>
      </c>
      <c r="N293" s="549"/>
    </row>
    <row r="294" spans="2:14">
      <c r="B294" s="455">
        <v>269</v>
      </c>
      <c r="C294" s="455">
        <v>269</v>
      </c>
      <c r="D294" s="889">
        <v>2401389</v>
      </c>
      <c r="E294" s="337" t="s">
        <v>93</v>
      </c>
      <c r="F294" s="767">
        <v>0.37291666666666662</v>
      </c>
      <c r="G294" s="612">
        <v>0.41805555555555557</v>
      </c>
      <c r="H294" s="613">
        <v>0.46249999999999997</v>
      </c>
      <c r="I294" s="766">
        <v>0.56527777777777777</v>
      </c>
      <c r="J294" s="612">
        <v>0.62708333333333333</v>
      </c>
      <c r="K294" s="612">
        <v>0.79027777777777775</v>
      </c>
      <c r="L294" s="766">
        <v>0.8222222222222223</v>
      </c>
      <c r="M294" s="612">
        <v>0.90555555555555556</v>
      </c>
      <c r="N294" s="549"/>
    </row>
    <row r="295" spans="2:14">
      <c r="B295" s="615"/>
      <c r="C295" s="616"/>
      <c r="D295" s="617"/>
      <c r="E295" s="336" t="s">
        <v>94</v>
      </c>
      <c r="F295" s="768">
        <v>0.37708333333333338</v>
      </c>
      <c r="G295" s="610">
        <v>0.42222222222222222</v>
      </c>
      <c r="H295" s="611">
        <v>0.46666666666666662</v>
      </c>
      <c r="I295" s="808">
        <v>0.56874999999999998</v>
      </c>
      <c r="J295" s="610">
        <v>0.63124999999999998</v>
      </c>
      <c r="K295" s="610">
        <v>0.7944444444444444</v>
      </c>
      <c r="L295" s="808">
        <v>0.8256944444444444</v>
      </c>
      <c r="M295" s="610">
        <v>0.90972222222222221</v>
      </c>
      <c r="N295" s="549"/>
    </row>
    <row r="296" spans="2:14">
      <c r="B296" s="455">
        <v>283</v>
      </c>
      <c r="C296" s="455">
        <v>282.7</v>
      </c>
      <c r="D296" s="889">
        <v>2400407</v>
      </c>
      <c r="E296" s="327" t="s">
        <v>95</v>
      </c>
      <c r="F296" s="767" t="s">
        <v>96</v>
      </c>
      <c r="G296" s="612" t="s">
        <v>97</v>
      </c>
      <c r="H296" s="612">
        <v>0.46875</v>
      </c>
      <c r="I296" s="766">
        <v>0.5708333333333333</v>
      </c>
      <c r="J296" s="612" t="s">
        <v>98</v>
      </c>
      <c r="K296" s="612">
        <v>0.79652777777777783</v>
      </c>
      <c r="L296" s="766" t="s">
        <v>99</v>
      </c>
      <c r="M296" s="612" t="s">
        <v>100</v>
      </c>
      <c r="N296" s="549"/>
    </row>
    <row r="297" spans="2:14">
      <c r="B297" s="455">
        <v>293</v>
      </c>
      <c r="C297" s="455">
        <v>293.2</v>
      </c>
      <c r="D297" s="889">
        <v>2400390</v>
      </c>
      <c r="E297" s="327" t="s">
        <v>101</v>
      </c>
      <c r="F297" s="767">
        <v>0.38541666666666669</v>
      </c>
      <c r="G297" s="612">
        <v>0.43055555555555558</v>
      </c>
      <c r="H297" s="612">
        <v>0.47291666666666665</v>
      </c>
      <c r="I297" s="766">
        <v>0.57500000000000007</v>
      </c>
      <c r="J297" s="612">
        <v>0.63958333333333328</v>
      </c>
      <c r="K297" s="612">
        <v>0.80069444444444438</v>
      </c>
      <c r="L297" s="767">
        <v>0.83194444444444438</v>
      </c>
      <c r="M297" s="612">
        <v>0.91805555555555562</v>
      </c>
      <c r="N297" s="549"/>
    </row>
    <row r="298" spans="2:14">
      <c r="B298" s="455">
        <v>302</v>
      </c>
      <c r="C298" s="455">
        <v>302.3</v>
      </c>
      <c r="D298" s="889">
        <v>2401391</v>
      </c>
      <c r="E298" s="327" t="s">
        <v>102</v>
      </c>
      <c r="F298" s="767">
        <v>0.38958333333333334</v>
      </c>
      <c r="G298" s="612">
        <v>0.43472222222222223</v>
      </c>
      <c r="H298" s="612">
        <v>0.4770833333333333</v>
      </c>
      <c r="I298" s="766">
        <v>0.57916666666666672</v>
      </c>
      <c r="J298" s="612">
        <v>0.64374999999999993</v>
      </c>
      <c r="K298" s="612">
        <v>0.80486111111111114</v>
      </c>
      <c r="L298" s="767">
        <v>0.83680555555555547</v>
      </c>
      <c r="M298" s="612">
        <v>0.92222222222222217</v>
      </c>
      <c r="N298" s="549"/>
    </row>
    <row r="299" spans="2:14">
      <c r="B299" s="455">
        <v>311</v>
      </c>
      <c r="C299" s="455">
        <v>310.89999999999998</v>
      </c>
      <c r="D299" s="889">
        <v>2400408</v>
      </c>
      <c r="E299" s="337" t="s">
        <v>103</v>
      </c>
      <c r="F299" s="767">
        <v>0.39305555555555555</v>
      </c>
      <c r="G299" s="612" t="s">
        <v>104</v>
      </c>
      <c r="H299" s="612">
        <v>0.48055555555555557</v>
      </c>
      <c r="I299" s="766">
        <v>0.58263888888888882</v>
      </c>
      <c r="J299" s="612" t="s">
        <v>105</v>
      </c>
      <c r="K299" s="612">
        <v>0.80833333333333324</v>
      </c>
      <c r="L299" s="767">
        <v>0.83958333333333324</v>
      </c>
      <c r="M299" s="612" t="s">
        <v>106</v>
      </c>
      <c r="N299" s="549"/>
    </row>
    <row r="300" spans="2:14">
      <c r="B300" s="455">
        <v>325</v>
      </c>
      <c r="C300" s="455">
        <v>324.8</v>
      </c>
      <c r="D300" s="889">
        <v>2400392</v>
      </c>
      <c r="E300" s="337" t="s">
        <v>107</v>
      </c>
      <c r="F300" s="767">
        <v>0.39861111111111108</v>
      </c>
      <c r="G300" s="612">
        <v>0.4458333333333333</v>
      </c>
      <c r="H300" s="612">
        <v>0.4861111111111111</v>
      </c>
      <c r="I300" s="766">
        <v>0.58819444444444446</v>
      </c>
      <c r="J300" s="612">
        <v>0.65486111111111112</v>
      </c>
      <c r="K300" s="612">
        <v>0.81388888888888899</v>
      </c>
      <c r="L300" s="767">
        <v>0.84513888888888899</v>
      </c>
      <c r="M300" s="612">
        <v>0.93333333333333324</v>
      </c>
      <c r="N300" s="549"/>
    </row>
    <row r="301" spans="2:14">
      <c r="B301" s="455">
        <v>336</v>
      </c>
      <c r="C301" s="455">
        <v>335.8</v>
      </c>
      <c r="D301" s="889">
        <v>2401393</v>
      </c>
      <c r="E301" s="337" t="s">
        <v>108</v>
      </c>
      <c r="F301" s="767">
        <v>0.40277777777777773</v>
      </c>
      <c r="G301" s="612">
        <v>0.45</v>
      </c>
      <c r="H301" s="612">
        <v>0.49027777777777781</v>
      </c>
      <c r="I301" s="766">
        <v>0.59236111111111112</v>
      </c>
      <c r="J301" s="612">
        <v>0.65902777777777777</v>
      </c>
      <c r="K301" s="612">
        <v>0.81805555555555554</v>
      </c>
      <c r="L301" s="767">
        <v>0.84930555555555554</v>
      </c>
      <c r="M301" s="612">
        <v>0.9375</v>
      </c>
      <c r="N301" s="549"/>
    </row>
    <row r="302" spans="2:14">
      <c r="B302" s="615"/>
      <c r="C302" s="616"/>
      <c r="D302" s="617"/>
      <c r="E302" s="336" t="s">
        <v>109</v>
      </c>
      <c r="F302" s="768">
        <v>0.40625</v>
      </c>
      <c r="G302" s="610">
        <v>0.45347222222222222</v>
      </c>
      <c r="H302" s="610">
        <v>0.49374999999999997</v>
      </c>
      <c r="I302" s="808">
        <v>0.59583333333333333</v>
      </c>
      <c r="J302" s="610">
        <v>0.66249999999999998</v>
      </c>
      <c r="K302" s="610">
        <v>0.82152777777777775</v>
      </c>
      <c r="L302" s="768">
        <v>0.85277777777777775</v>
      </c>
      <c r="M302" s="610">
        <v>0.94097222222222221</v>
      </c>
      <c r="N302" s="549"/>
    </row>
    <row r="303" spans="2:14">
      <c r="B303" s="455">
        <v>354</v>
      </c>
      <c r="C303" s="455">
        <v>353.9</v>
      </c>
      <c r="D303" s="889">
        <v>2400403</v>
      </c>
      <c r="E303" s="337" t="s">
        <v>110</v>
      </c>
      <c r="F303" s="767">
        <v>0.40972222222222227</v>
      </c>
      <c r="G303" s="612" t="s">
        <v>111</v>
      </c>
      <c r="H303" s="612" t="s">
        <v>112</v>
      </c>
      <c r="I303" s="766">
        <v>0.59930555555555554</v>
      </c>
      <c r="J303" s="612" t="s">
        <v>113</v>
      </c>
      <c r="K303" s="612" t="s">
        <v>114</v>
      </c>
      <c r="L303" s="766">
        <v>0.85625000000000007</v>
      </c>
      <c r="M303" s="612" t="s">
        <v>115</v>
      </c>
      <c r="N303" s="549"/>
    </row>
    <row r="304" spans="2:14">
      <c r="B304" s="615" t="s">
        <v>43</v>
      </c>
      <c r="C304" s="615">
        <v>358</v>
      </c>
      <c r="D304" s="867"/>
      <c r="E304" s="336" t="s">
        <v>116</v>
      </c>
      <c r="F304" s="768">
        <v>0.41180555555555554</v>
      </c>
      <c r="G304" s="610">
        <v>0.46111111111111108</v>
      </c>
      <c r="H304" s="610">
        <v>0.50138888888888888</v>
      </c>
      <c r="I304" s="808">
        <v>0.60138888888888886</v>
      </c>
      <c r="J304" s="610">
        <v>0.67013888888888884</v>
      </c>
      <c r="K304" s="610">
        <v>0.82916666666666661</v>
      </c>
      <c r="L304" s="808">
        <v>0.85833333333333339</v>
      </c>
      <c r="M304" s="610">
        <v>0.94861111111111107</v>
      </c>
      <c r="N304" s="549"/>
    </row>
    <row r="305" spans="2:14">
      <c r="B305" s="455">
        <v>360</v>
      </c>
      <c r="C305" s="455">
        <v>360.6</v>
      </c>
      <c r="D305" s="889">
        <v>2400315</v>
      </c>
      <c r="E305" s="337" t="s">
        <v>117</v>
      </c>
      <c r="F305" s="767">
        <v>0.41319444444444442</v>
      </c>
      <c r="G305" s="612">
        <v>0.46249999999999997</v>
      </c>
      <c r="H305" s="612">
        <v>0.50277777777777777</v>
      </c>
      <c r="I305" s="766">
        <v>0.60277777777777775</v>
      </c>
      <c r="J305" s="612">
        <v>0.67152777777777783</v>
      </c>
      <c r="K305" s="612">
        <v>0.8305555555555556</v>
      </c>
      <c r="L305" s="766">
        <v>0.85972222222222217</v>
      </c>
      <c r="M305" s="612">
        <v>0.95000000000000007</v>
      </c>
      <c r="N305" s="549"/>
    </row>
    <row r="306" spans="2:14">
      <c r="B306" s="615">
        <v>367</v>
      </c>
      <c r="C306" s="615">
        <v>367</v>
      </c>
      <c r="D306" s="867">
        <v>2400316</v>
      </c>
      <c r="E306" s="336" t="s">
        <v>118</v>
      </c>
      <c r="F306" s="768">
        <v>0.41597222222222219</v>
      </c>
      <c r="G306" s="610">
        <v>0.46527777777777773</v>
      </c>
      <c r="H306" s="610">
        <v>0.50555555555555554</v>
      </c>
      <c r="I306" s="808">
        <v>0.60555555555555551</v>
      </c>
      <c r="J306" s="610">
        <v>0.6743055555555556</v>
      </c>
      <c r="K306" s="610">
        <v>0.83333333333333337</v>
      </c>
      <c r="L306" s="808">
        <v>0.86249999999999993</v>
      </c>
      <c r="M306" s="610">
        <v>0.95277777777777783</v>
      </c>
      <c r="N306" s="549"/>
    </row>
    <row r="307" spans="2:14">
      <c r="B307" s="455">
        <v>370</v>
      </c>
      <c r="C307" s="455">
        <v>369.8</v>
      </c>
      <c r="D307" s="889">
        <v>2400317</v>
      </c>
      <c r="E307" s="337" t="s">
        <v>119</v>
      </c>
      <c r="F307" s="767">
        <v>0.41736111111111113</v>
      </c>
      <c r="G307" s="612">
        <v>0.46666666666666662</v>
      </c>
      <c r="H307" s="612">
        <v>0.50694444444444442</v>
      </c>
      <c r="I307" s="766">
        <v>0.6069444444444444</v>
      </c>
      <c r="J307" s="612">
        <v>0.67569444444444438</v>
      </c>
      <c r="K307" s="612">
        <v>0.83472222222222225</v>
      </c>
      <c r="L307" s="766">
        <v>0.86388888888888893</v>
      </c>
      <c r="M307" s="612">
        <v>0.95416666666666661</v>
      </c>
      <c r="N307" s="549"/>
    </row>
    <row r="308" spans="2:14">
      <c r="B308" s="615">
        <v>373</v>
      </c>
      <c r="C308" s="615">
        <v>373.3</v>
      </c>
      <c r="D308" s="867">
        <v>2400016</v>
      </c>
      <c r="E308" s="336" t="s">
        <v>120</v>
      </c>
      <c r="F308" s="768">
        <v>0.41875000000000001</v>
      </c>
      <c r="G308" s="610">
        <v>0.4680555555555555</v>
      </c>
      <c r="H308" s="610">
        <v>0.5083333333333333</v>
      </c>
      <c r="I308" s="808">
        <v>0.60833333333333328</v>
      </c>
      <c r="J308" s="610">
        <v>0.6777777777777777</v>
      </c>
      <c r="K308" s="610">
        <v>0.83611111111111114</v>
      </c>
      <c r="L308" s="808">
        <v>0.8652777777777777</v>
      </c>
      <c r="M308" s="610">
        <v>0.95624999999999993</v>
      </c>
      <c r="N308" s="549"/>
    </row>
    <row r="309" spans="2:14">
      <c r="B309" s="451">
        <v>376</v>
      </c>
      <c r="C309" s="451">
        <v>376.4</v>
      </c>
      <c r="D309" s="451">
        <v>2400430</v>
      </c>
      <c r="E309" s="392" t="s">
        <v>121</v>
      </c>
      <c r="F309" s="767">
        <v>0.42222222222222222</v>
      </c>
      <c r="G309" s="608">
        <v>0.47152777777777777</v>
      </c>
      <c r="H309" s="608">
        <v>0.51180555555555551</v>
      </c>
      <c r="I309" s="766">
        <v>0.6118055555555556</v>
      </c>
      <c r="J309" s="608">
        <v>0.68263888888888891</v>
      </c>
      <c r="K309" s="608">
        <v>0.83958333333333324</v>
      </c>
      <c r="L309" s="766">
        <v>0.86875000000000002</v>
      </c>
      <c r="M309" s="608">
        <v>0.96111111111111114</v>
      </c>
      <c r="N309" s="549"/>
    </row>
    <row r="310" spans="2:14">
      <c r="B310" s="917" t="s">
        <v>123</v>
      </c>
      <c r="C310" s="917"/>
      <c r="D310" s="917"/>
      <c r="E310" s="917"/>
      <c r="F310" s="791">
        <v>780</v>
      </c>
      <c r="G310" s="359">
        <v>18</v>
      </c>
      <c r="H310" s="359">
        <v>782</v>
      </c>
      <c r="I310" s="791">
        <v>782</v>
      </c>
      <c r="J310" s="814">
        <v>20</v>
      </c>
      <c r="K310" s="359">
        <v>20</v>
      </c>
      <c r="L310" s="810">
        <v>780</v>
      </c>
      <c r="M310" s="359">
        <v>16</v>
      </c>
      <c r="N310" s="549"/>
    </row>
    <row r="311" spans="2:14">
      <c r="B311" s="908" t="s">
        <v>125</v>
      </c>
      <c r="C311" s="908"/>
      <c r="D311" s="908"/>
      <c r="E311" s="908"/>
      <c r="F311" s="764">
        <v>3</v>
      </c>
      <c r="G311" s="888">
        <v>8</v>
      </c>
      <c r="H311" s="888">
        <v>1</v>
      </c>
      <c r="I311" s="764">
        <v>1</v>
      </c>
      <c r="J311" s="888">
        <v>8</v>
      </c>
      <c r="K311" s="888">
        <v>1</v>
      </c>
      <c r="L311" s="764">
        <v>2</v>
      </c>
      <c r="M311" s="888">
        <v>8</v>
      </c>
      <c r="N311" s="549"/>
    </row>
    <row r="312" spans="2:14">
      <c r="B312" s="909" t="s">
        <v>126</v>
      </c>
      <c r="C312" s="909"/>
      <c r="D312" s="909"/>
      <c r="E312" s="909"/>
      <c r="F312" s="699">
        <v>3.472222222222222E-3</v>
      </c>
      <c r="G312" s="706">
        <v>6.9444444444444441E-3</v>
      </c>
      <c r="H312" s="706">
        <v>6.9444444444444447E-4</v>
      </c>
      <c r="I312" s="699">
        <v>2.0833333333333333E-3</v>
      </c>
      <c r="J312" s="706">
        <v>6.9444444444444441E-3</v>
      </c>
      <c r="K312" s="706">
        <v>6.9444444444444447E-4</v>
      </c>
      <c r="L312" s="699">
        <v>2.7777777777777779E-3</v>
      </c>
      <c r="M312" s="706">
        <v>6.9444444444444441E-3</v>
      </c>
      <c r="N312" s="549"/>
    </row>
    <row r="313" spans="2:14">
      <c r="B313" s="910" t="s">
        <v>127</v>
      </c>
      <c r="C313" s="910"/>
      <c r="D313" s="910"/>
      <c r="E313" s="910"/>
      <c r="F313" s="696">
        <f t="shared" ref="F313:M313" si="16">F309-F266</f>
        <v>0.17222222222222222</v>
      </c>
      <c r="G313" s="526">
        <f t="shared" si="16"/>
        <v>0.18333333333333329</v>
      </c>
      <c r="H313" s="526">
        <f t="shared" si="16"/>
        <v>0.16805555555555551</v>
      </c>
      <c r="I313" s="696">
        <f t="shared" si="16"/>
        <v>0.1652777777777778</v>
      </c>
      <c r="J313" s="526">
        <f t="shared" si="16"/>
        <v>0.18611111111111117</v>
      </c>
      <c r="K313" s="526">
        <f t="shared" si="16"/>
        <v>0.16597222222222208</v>
      </c>
      <c r="L313" s="696">
        <f t="shared" si="16"/>
        <v>0.16736111111111118</v>
      </c>
      <c r="M313" s="526">
        <f t="shared" si="16"/>
        <v>0.18680555555555567</v>
      </c>
      <c r="N313" s="549"/>
    </row>
    <row r="314" spans="2:14">
      <c r="B314" s="907" t="s">
        <v>128</v>
      </c>
      <c r="C314" s="907"/>
      <c r="D314" s="907"/>
      <c r="E314" s="907"/>
      <c r="F314" s="697">
        <f t="shared" ref="F314:M314" si="17">$B$58/SUM(HOUR(F309-F266),MINUTE(F309-F266)/60)</f>
        <v>90.967741935483858</v>
      </c>
      <c r="G314" s="485">
        <f t="shared" si="17"/>
        <v>85.454545454545453</v>
      </c>
      <c r="H314" s="485">
        <f t="shared" si="17"/>
        <v>93.223140495867767</v>
      </c>
      <c r="I314" s="697">
        <f t="shared" si="17"/>
        <v>94.789915966386545</v>
      </c>
      <c r="J314" s="485">
        <f t="shared" si="17"/>
        <v>84.179104477611943</v>
      </c>
      <c r="K314" s="485">
        <f t="shared" si="17"/>
        <v>94.393305439330547</v>
      </c>
      <c r="L314" s="697">
        <f t="shared" si="17"/>
        <v>93.609958506224061</v>
      </c>
      <c r="M314" s="485">
        <f t="shared" si="17"/>
        <v>83.866171003717469</v>
      </c>
      <c r="N314" s="549"/>
    </row>
    <row r="315" spans="2:14">
      <c r="B315" s="911" t="s">
        <v>129</v>
      </c>
      <c r="C315" s="911"/>
      <c r="D315" s="911"/>
      <c r="E315" s="911"/>
      <c r="F315" s="696">
        <f t="shared" ref="F315:M315" si="18">F309-F266-F312</f>
        <v>0.16875000000000001</v>
      </c>
      <c r="G315" s="483">
        <f t="shared" si="18"/>
        <v>0.17638888888888885</v>
      </c>
      <c r="H315" s="483">
        <f t="shared" si="18"/>
        <v>0.16736111111111107</v>
      </c>
      <c r="I315" s="696">
        <f t="shared" si="18"/>
        <v>0.16319444444444448</v>
      </c>
      <c r="J315" s="483">
        <f t="shared" si="18"/>
        <v>0.17916666666666672</v>
      </c>
      <c r="K315" s="483">
        <f t="shared" si="18"/>
        <v>0.16527777777777763</v>
      </c>
      <c r="L315" s="696">
        <f t="shared" si="18"/>
        <v>0.16458333333333341</v>
      </c>
      <c r="M315" s="483">
        <f t="shared" si="18"/>
        <v>0.17986111111111122</v>
      </c>
      <c r="N315" s="549"/>
    </row>
    <row r="316" spans="2:14">
      <c r="B316" s="907" t="s">
        <v>130</v>
      </c>
      <c r="C316" s="907"/>
      <c r="D316" s="907"/>
      <c r="E316" s="907"/>
      <c r="F316" s="697">
        <f t="shared" ref="F316:M316" si="19">$B$58/SUM(HOUR(F309-F266-F312),MINUTE(F309-F266-F312)/60)</f>
        <v>92.839506172839506</v>
      </c>
      <c r="G316" s="485">
        <f t="shared" si="19"/>
        <v>88.818897637795274</v>
      </c>
      <c r="H316" s="485">
        <f t="shared" si="19"/>
        <v>93.609958506224061</v>
      </c>
      <c r="I316" s="697">
        <f t="shared" si="19"/>
        <v>96</v>
      </c>
      <c r="J316" s="485">
        <f t="shared" si="19"/>
        <v>87.441860465116278</v>
      </c>
      <c r="K316" s="485">
        <f t="shared" si="19"/>
        <v>94.789915966386545</v>
      </c>
      <c r="L316" s="697">
        <f t="shared" si="19"/>
        <v>95.189873417721515</v>
      </c>
      <c r="M316" s="485">
        <f t="shared" si="19"/>
        <v>87.104247104247108</v>
      </c>
      <c r="N316" s="549"/>
    </row>
    <row r="317" spans="2:14">
      <c r="B317" s="762"/>
      <c r="C317" s="762"/>
      <c r="D317" s="762"/>
      <c r="E317" s="762"/>
      <c r="F317" s="769"/>
      <c r="G317" s="769"/>
      <c r="H317" s="769"/>
      <c r="I317" s="769"/>
      <c r="J317" s="769"/>
      <c r="K317" s="769"/>
      <c r="L317" s="769"/>
      <c r="M317" s="769"/>
      <c r="N317" s="549"/>
    </row>
    <row r="318" spans="2:14" ht="15.75">
      <c r="B318" s="747" t="s">
        <v>131</v>
      </c>
      <c r="C318" s="748"/>
      <c r="D318" s="749"/>
      <c r="E318" s="750"/>
      <c r="F318" s="751"/>
      <c r="G318" s="751"/>
      <c r="H318" s="752"/>
      <c r="I318" s="752"/>
      <c r="J318" s="753"/>
      <c r="K318" s="753"/>
      <c r="L318" s="770"/>
      <c r="M318" s="771"/>
      <c r="N318" s="549"/>
    </row>
    <row r="319" spans="2:14" ht="15.75">
      <c r="B319" s="755" t="s">
        <v>132</v>
      </c>
      <c r="C319" s="741"/>
      <c r="D319" s="742"/>
      <c r="E319" s="742"/>
      <c r="F319" s="742"/>
      <c r="G319" s="743"/>
      <c r="H319" s="744"/>
      <c r="I319" s="745"/>
      <c r="J319" s="746"/>
      <c r="K319" s="746"/>
      <c r="L319" s="772"/>
      <c r="M319" s="773"/>
      <c r="N319" s="549"/>
    </row>
    <row r="320" spans="2:14" s="549" customFormat="1" ht="15.75">
      <c r="B320" s="876"/>
      <c r="C320" s="881" t="s">
        <v>185</v>
      </c>
      <c r="D320" s="882"/>
      <c r="E320" s="883"/>
      <c r="F320" s="877"/>
      <c r="G320" s="877"/>
      <c r="H320" s="878"/>
      <c r="I320" s="879"/>
      <c r="J320" s="880"/>
      <c r="K320" s="880"/>
      <c r="L320" s="778"/>
      <c r="M320" s="773"/>
    </row>
    <row r="321" spans="2:14">
      <c r="B321" s="774"/>
      <c r="C321" s="775"/>
      <c r="D321" s="776"/>
      <c r="E321" s="777"/>
      <c r="F321" s="777"/>
      <c r="G321" s="778"/>
      <c r="H321" s="778"/>
      <c r="I321" s="778"/>
      <c r="J321" s="778"/>
      <c r="K321" s="778"/>
      <c r="L321" s="779"/>
      <c r="M321" s="780"/>
      <c r="N321" s="549"/>
    </row>
    <row r="322" spans="2:14" ht="23.25">
      <c r="B322" s="549"/>
      <c r="C322" s="549"/>
      <c r="D322" s="549"/>
      <c r="E322" s="323" t="s">
        <v>186</v>
      </c>
      <c r="F322" s="324"/>
      <c r="G322" s="776"/>
      <c r="H322" s="781"/>
      <c r="I322" s="781"/>
      <c r="J322" s="782"/>
      <c r="K322" s="781"/>
      <c r="L322" s="781"/>
      <c r="M322" s="783"/>
      <c r="N322" s="549"/>
    </row>
    <row r="323" spans="2:14" ht="30">
      <c r="B323" s="549"/>
      <c r="C323" s="549"/>
      <c r="D323" s="549"/>
      <c r="E323" s="549"/>
      <c r="F323" s="863" t="s">
        <v>179</v>
      </c>
      <c r="G323" s="647"/>
      <c r="H323" s="761" t="s">
        <v>187</v>
      </c>
      <c r="I323" s="732"/>
      <c r="J323" s="761" t="s">
        <v>179</v>
      </c>
      <c r="K323" s="724"/>
      <c r="L323" s="733"/>
      <c r="M323" s="549"/>
      <c r="N323" s="549"/>
    </row>
    <row r="324" spans="2:14">
      <c r="B324" s="912" t="s">
        <v>22</v>
      </c>
      <c r="C324" s="913" t="s">
        <v>23</v>
      </c>
      <c r="D324" s="914" t="s">
        <v>24</v>
      </c>
      <c r="E324" s="446" t="s">
        <v>25</v>
      </c>
      <c r="F324" s="784" t="s">
        <v>134</v>
      </c>
      <c r="G324" s="459" t="s">
        <v>135</v>
      </c>
      <c r="H324" s="784" t="s">
        <v>136</v>
      </c>
      <c r="I324" s="460" t="s">
        <v>137</v>
      </c>
      <c r="J324" s="813" t="s">
        <v>138</v>
      </c>
      <c r="K324" s="460" t="s">
        <v>139</v>
      </c>
      <c r="L324" s="459" t="s">
        <v>140</v>
      </c>
      <c r="M324" s="549"/>
      <c r="N324" s="549" t="s">
        <v>141</v>
      </c>
    </row>
    <row r="325" spans="2:14">
      <c r="B325" s="912"/>
      <c r="C325" s="913"/>
      <c r="D325" s="915"/>
      <c r="E325" s="461" t="s">
        <v>34</v>
      </c>
      <c r="F325" s="764" t="s">
        <v>35</v>
      </c>
      <c r="G325" s="889" t="s">
        <v>35</v>
      </c>
      <c r="H325" s="698" t="s">
        <v>35</v>
      </c>
      <c r="I325" s="889" t="s">
        <v>35</v>
      </c>
      <c r="J325" s="764" t="s">
        <v>35</v>
      </c>
      <c r="K325" s="463" t="s">
        <v>35</v>
      </c>
      <c r="L325" s="889" t="s">
        <v>142</v>
      </c>
      <c r="M325" s="549"/>
      <c r="N325" s="549"/>
    </row>
    <row r="326" spans="2:14">
      <c r="B326" s="912"/>
      <c r="C326" s="913"/>
      <c r="D326" s="915"/>
      <c r="E326" s="464" t="s">
        <v>38</v>
      </c>
      <c r="F326" s="765">
        <v>3</v>
      </c>
      <c r="G326" s="476">
        <v>3</v>
      </c>
      <c r="H326" s="765">
        <v>3</v>
      </c>
      <c r="I326" s="465">
        <v>3</v>
      </c>
      <c r="J326" s="765">
        <v>3</v>
      </c>
      <c r="K326" s="476">
        <v>3</v>
      </c>
      <c r="L326" s="465">
        <v>3</v>
      </c>
      <c r="M326" s="549"/>
      <c r="N326" s="549"/>
    </row>
    <row r="327" spans="2:14">
      <c r="B327" s="912"/>
      <c r="C327" s="913"/>
      <c r="D327" s="915"/>
      <c r="E327" s="458" t="s">
        <v>39</v>
      </c>
      <c r="F327" s="765">
        <v>1.2</v>
      </c>
      <c r="G327" s="465">
        <v>1.2</v>
      </c>
      <c r="H327" s="765">
        <v>1.2</v>
      </c>
      <c r="I327" s="465">
        <v>1.2</v>
      </c>
      <c r="J327" s="765">
        <v>1.2</v>
      </c>
      <c r="K327" s="465">
        <v>1.2</v>
      </c>
      <c r="L327" s="465">
        <v>1.2</v>
      </c>
      <c r="M327" s="549"/>
      <c r="N327" s="549"/>
    </row>
    <row r="328" spans="2:14">
      <c r="B328" s="912"/>
      <c r="C328" s="913"/>
      <c r="D328" s="916"/>
      <c r="E328" s="889" t="s">
        <v>40</v>
      </c>
      <c r="F328" s="785" t="s">
        <v>143</v>
      </c>
      <c r="G328" s="457" t="s">
        <v>143</v>
      </c>
      <c r="H328" s="785" t="s">
        <v>143</v>
      </c>
      <c r="I328" s="457" t="s">
        <v>143</v>
      </c>
      <c r="J328" s="785" t="s">
        <v>143</v>
      </c>
      <c r="K328" s="457" t="s">
        <v>143</v>
      </c>
      <c r="L328" s="457" t="s">
        <v>143</v>
      </c>
      <c r="M328" s="549"/>
      <c r="N328" s="549"/>
    </row>
    <row r="329" spans="2:14">
      <c r="B329" s="451">
        <v>376</v>
      </c>
      <c r="C329" s="451">
        <v>376.4</v>
      </c>
      <c r="D329" s="451">
        <v>2400430</v>
      </c>
      <c r="E329" s="400" t="s">
        <v>121</v>
      </c>
      <c r="F329" s="767">
        <v>0.22569444444444445</v>
      </c>
      <c r="G329" s="608">
        <v>0.27083333333333331</v>
      </c>
      <c r="H329" s="766">
        <v>0.47569444444444442</v>
      </c>
      <c r="I329" s="608">
        <v>0.52083333333333337</v>
      </c>
      <c r="J329" s="767">
        <v>0.70833333333333337</v>
      </c>
      <c r="K329" s="608">
        <v>0.74652777777777779</v>
      </c>
      <c r="L329" s="609">
        <v>0.78819444444444453</v>
      </c>
      <c r="M329" s="20"/>
      <c r="N329" s="549"/>
    </row>
    <row r="330" spans="2:14">
      <c r="B330" s="615">
        <v>373</v>
      </c>
      <c r="C330" s="615">
        <v>373.3</v>
      </c>
      <c r="D330" s="867">
        <v>2400016</v>
      </c>
      <c r="E330" s="333" t="s">
        <v>120</v>
      </c>
      <c r="F330" s="768">
        <v>0.22916666666666666</v>
      </c>
      <c r="G330" s="610">
        <v>0.27430555555555552</v>
      </c>
      <c r="H330" s="808">
        <v>0.47916666666666669</v>
      </c>
      <c r="I330" s="610">
        <v>0.52500000000000002</v>
      </c>
      <c r="J330" s="768">
        <v>0.71180555555555547</v>
      </c>
      <c r="K330" s="610">
        <v>0.75069444444444444</v>
      </c>
      <c r="L330" s="611">
        <v>0.7909722222222223</v>
      </c>
      <c r="M330" s="20"/>
      <c r="N330" s="549"/>
    </row>
    <row r="331" spans="2:14">
      <c r="B331" s="455">
        <v>370</v>
      </c>
      <c r="C331" s="455">
        <v>369.8</v>
      </c>
      <c r="D331" s="889">
        <v>2400317</v>
      </c>
      <c r="E331" s="326" t="s">
        <v>119</v>
      </c>
      <c r="F331" s="767">
        <v>0.23124999999999998</v>
      </c>
      <c r="G331" s="612">
        <v>0.27638888888888885</v>
      </c>
      <c r="H331" s="766">
        <v>0.48055555555555557</v>
      </c>
      <c r="I331" s="612">
        <v>0.52708333333333335</v>
      </c>
      <c r="J331" s="767">
        <v>0.71319444444444446</v>
      </c>
      <c r="K331" s="612">
        <v>0.75277777777777777</v>
      </c>
      <c r="L331" s="613">
        <v>0.79236111111111107</v>
      </c>
      <c r="M331" s="20"/>
      <c r="N331" s="549"/>
    </row>
    <row r="332" spans="2:14">
      <c r="B332" s="615">
        <v>367</v>
      </c>
      <c r="C332" s="615">
        <v>367</v>
      </c>
      <c r="D332" s="867">
        <v>2400316</v>
      </c>
      <c r="E332" s="333" t="s">
        <v>118</v>
      </c>
      <c r="F332" s="768">
        <v>0.23263888888888887</v>
      </c>
      <c r="G332" s="610">
        <v>0.27777777777777779</v>
      </c>
      <c r="H332" s="808">
        <v>0.48194444444444445</v>
      </c>
      <c r="I332" s="610">
        <v>0.52847222222222223</v>
      </c>
      <c r="J332" s="768">
        <v>0.71458333333333324</v>
      </c>
      <c r="K332" s="610">
        <v>0.75416666666666676</v>
      </c>
      <c r="L332" s="611">
        <v>0.79375000000000007</v>
      </c>
      <c r="M332" s="20"/>
      <c r="N332" s="549"/>
    </row>
    <row r="333" spans="2:14">
      <c r="B333" s="455">
        <v>360</v>
      </c>
      <c r="C333" s="455">
        <v>360.6</v>
      </c>
      <c r="D333" s="889">
        <v>2400315</v>
      </c>
      <c r="E333" s="326" t="s">
        <v>117</v>
      </c>
      <c r="F333" s="767">
        <v>0.23541666666666669</v>
      </c>
      <c r="G333" s="612">
        <v>0.28055555555555556</v>
      </c>
      <c r="H333" s="766">
        <v>0.48402777777777778</v>
      </c>
      <c r="I333" s="612">
        <v>0.53125</v>
      </c>
      <c r="J333" s="767">
        <v>0.71666666666666667</v>
      </c>
      <c r="K333" s="612">
        <v>0.75694444444444453</v>
      </c>
      <c r="L333" s="613">
        <v>0.79583333333333339</v>
      </c>
      <c r="M333" s="20"/>
      <c r="N333" s="549"/>
    </row>
    <row r="334" spans="2:14">
      <c r="B334" s="615" t="s">
        <v>43</v>
      </c>
      <c r="C334" s="615">
        <v>358</v>
      </c>
      <c r="D334" s="867"/>
      <c r="E334" s="333" t="s">
        <v>116</v>
      </c>
      <c r="F334" s="768">
        <v>0.23680555555555557</v>
      </c>
      <c r="G334" s="610">
        <v>0.28194444444444444</v>
      </c>
      <c r="H334" s="808">
        <v>0.48541666666666666</v>
      </c>
      <c r="I334" s="610">
        <v>0.53263888888888888</v>
      </c>
      <c r="J334" s="768">
        <v>0.71805555555555556</v>
      </c>
      <c r="K334" s="610">
        <v>0.7583333333333333</v>
      </c>
      <c r="L334" s="611">
        <v>0.79722222222222217</v>
      </c>
      <c r="M334" s="20"/>
      <c r="N334" s="549"/>
    </row>
    <row r="335" spans="2:14">
      <c r="B335" s="455">
        <v>354</v>
      </c>
      <c r="C335" s="455">
        <v>353.9</v>
      </c>
      <c r="D335" s="889">
        <v>2400403</v>
      </c>
      <c r="E335" s="326" t="s">
        <v>110</v>
      </c>
      <c r="F335" s="767">
        <v>0.2388888888888889</v>
      </c>
      <c r="G335" s="612" t="s">
        <v>144</v>
      </c>
      <c r="H335" s="766">
        <v>0.48680555555555555</v>
      </c>
      <c r="I335" s="612" t="s">
        <v>145</v>
      </c>
      <c r="J335" s="767">
        <v>0.71944444444444444</v>
      </c>
      <c r="K335" s="612" t="s">
        <v>146</v>
      </c>
      <c r="L335" s="620" t="s">
        <v>147</v>
      </c>
      <c r="M335" s="20"/>
      <c r="N335" s="549"/>
    </row>
    <row r="336" spans="2:14">
      <c r="B336" s="615"/>
      <c r="C336" s="615"/>
      <c r="D336" s="867"/>
      <c r="E336" s="333" t="s">
        <v>109</v>
      </c>
      <c r="F336" s="768">
        <v>0.24236111111111111</v>
      </c>
      <c r="G336" s="610">
        <v>0.28958333333333336</v>
      </c>
      <c r="H336" s="808">
        <v>0.49027777777777781</v>
      </c>
      <c r="I336" s="610">
        <v>0.54027777777777775</v>
      </c>
      <c r="J336" s="768">
        <v>0.72291666666666676</v>
      </c>
      <c r="K336" s="610">
        <v>0.76666666666666661</v>
      </c>
      <c r="L336" s="611">
        <v>0.80486111111111114</v>
      </c>
      <c r="M336" s="20"/>
      <c r="N336" s="549"/>
    </row>
    <row r="337" spans="2:14">
      <c r="B337" s="455">
        <v>336</v>
      </c>
      <c r="C337" s="455">
        <v>335.8</v>
      </c>
      <c r="D337" s="889">
        <v>2401393</v>
      </c>
      <c r="E337" s="346" t="s">
        <v>108</v>
      </c>
      <c r="F337" s="767">
        <v>0.24583333333333335</v>
      </c>
      <c r="G337" s="612">
        <v>0.29305555555555557</v>
      </c>
      <c r="H337" s="766">
        <v>0.49374999999999997</v>
      </c>
      <c r="I337" s="612">
        <v>0.54375000000000007</v>
      </c>
      <c r="J337" s="767">
        <v>0.72638888888888886</v>
      </c>
      <c r="K337" s="612">
        <v>0.77083333333333337</v>
      </c>
      <c r="L337" s="613">
        <v>0.80833333333333324</v>
      </c>
      <c r="M337" s="20"/>
      <c r="N337" s="549"/>
    </row>
    <row r="338" spans="2:14">
      <c r="B338" s="455">
        <v>325</v>
      </c>
      <c r="C338" s="455">
        <v>324.8</v>
      </c>
      <c r="D338" s="889">
        <v>2400392</v>
      </c>
      <c r="E338" s="346" t="s">
        <v>107</v>
      </c>
      <c r="F338" s="767">
        <v>0.25</v>
      </c>
      <c r="G338" s="612">
        <v>0.29722222222222222</v>
      </c>
      <c r="H338" s="766">
        <v>0.49722222222222223</v>
      </c>
      <c r="I338" s="612">
        <v>0.54791666666666672</v>
      </c>
      <c r="J338" s="767">
        <v>0.72986111111111107</v>
      </c>
      <c r="K338" s="612">
        <v>0.77500000000000002</v>
      </c>
      <c r="L338" s="613">
        <v>0.8125</v>
      </c>
      <c r="M338" s="20"/>
      <c r="N338" s="549"/>
    </row>
    <row r="339" spans="2:14">
      <c r="B339" s="455">
        <v>311</v>
      </c>
      <c r="C339" s="455">
        <v>310.89999999999998</v>
      </c>
      <c r="D339" s="889">
        <v>2400408</v>
      </c>
      <c r="E339" s="346" t="s">
        <v>103</v>
      </c>
      <c r="F339" s="767" t="s">
        <v>148</v>
      </c>
      <c r="G339" s="612" t="s">
        <v>149</v>
      </c>
      <c r="H339" s="766">
        <v>0.50277777777777777</v>
      </c>
      <c r="I339" s="612" t="s">
        <v>150</v>
      </c>
      <c r="J339" s="767">
        <v>0.73541666666666661</v>
      </c>
      <c r="K339" s="612" t="s">
        <v>151</v>
      </c>
      <c r="L339" s="613">
        <v>0.81805555555555554</v>
      </c>
      <c r="M339" s="549"/>
      <c r="N339" s="549"/>
    </row>
    <row r="340" spans="2:14">
      <c r="B340" s="455">
        <v>302</v>
      </c>
      <c r="C340" s="455">
        <v>302.3</v>
      </c>
      <c r="D340" s="889">
        <v>2401391</v>
      </c>
      <c r="E340" s="346" t="s">
        <v>102</v>
      </c>
      <c r="F340" s="767">
        <v>0.26111111111111113</v>
      </c>
      <c r="G340" s="612">
        <v>0.30833333333333335</v>
      </c>
      <c r="H340" s="766">
        <v>0.50624999999999998</v>
      </c>
      <c r="I340" s="612">
        <v>0.55902777777777779</v>
      </c>
      <c r="J340" s="767">
        <v>0.73888888888888893</v>
      </c>
      <c r="K340" s="612">
        <v>0.78749999999999998</v>
      </c>
      <c r="L340" s="613">
        <v>0.82152777777777775</v>
      </c>
      <c r="M340" s="549"/>
      <c r="N340" s="549"/>
    </row>
    <row r="341" spans="2:14">
      <c r="B341" s="455">
        <v>293</v>
      </c>
      <c r="C341" s="455">
        <v>293.2</v>
      </c>
      <c r="D341" s="889">
        <v>2400390</v>
      </c>
      <c r="E341" s="346" t="s">
        <v>101</v>
      </c>
      <c r="F341" s="767">
        <v>0.26527777777777778</v>
      </c>
      <c r="G341" s="612">
        <v>0.3125</v>
      </c>
      <c r="H341" s="766">
        <v>0.50972222222222219</v>
      </c>
      <c r="I341" s="612">
        <v>0.56319444444444444</v>
      </c>
      <c r="J341" s="767">
        <v>0.74236111111111114</v>
      </c>
      <c r="K341" s="612">
        <v>0.79166666666666663</v>
      </c>
      <c r="L341" s="613">
        <v>0.8256944444444444</v>
      </c>
      <c r="M341" s="549"/>
      <c r="N341" s="549"/>
    </row>
    <row r="342" spans="2:14">
      <c r="B342" s="455">
        <v>283</v>
      </c>
      <c r="C342" s="455">
        <v>282.7</v>
      </c>
      <c r="D342" s="889">
        <v>2400407</v>
      </c>
      <c r="E342" s="346" t="s">
        <v>95</v>
      </c>
      <c r="F342" s="767" t="s">
        <v>152</v>
      </c>
      <c r="G342" s="612" t="s">
        <v>153</v>
      </c>
      <c r="H342" s="767">
        <v>0.51388888888888895</v>
      </c>
      <c r="I342" s="612" t="s">
        <v>154</v>
      </c>
      <c r="J342" s="767">
        <v>0.74652777777777779</v>
      </c>
      <c r="K342" s="612" t="s">
        <v>155</v>
      </c>
      <c r="L342" s="613">
        <v>0.82986111111111116</v>
      </c>
      <c r="M342" s="549"/>
      <c r="N342" s="549"/>
    </row>
    <row r="343" spans="2:14">
      <c r="B343" s="615"/>
      <c r="C343" s="615"/>
      <c r="D343" s="867"/>
      <c r="E343" s="325" t="s">
        <v>156</v>
      </c>
      <c r="F343" s="768">
        <v>0.27361111111111108</v>
      </c>
      <c r="G343" s="610">
        <v>0.32083333333333336</v>
      </c>
      <c r="H343" s="808">
        <v>0.51597222222222217</v>
      </c>
      <c r="I343" s="610">
        <v>0.57152777777777775</v>
      </c>
      <c r="J343" s="768">
        <v>0.74861111111111101</v>
      </c>
      <c r="K343" s="610">
        <v>0.80069444444444438</v>
      </c>
      <c r="L343" s="611">
        <v>0.83194444444444438</v>
      </c>
      <c r="M343" s="549"/>
      <c r="N343" s="549"/>
    </row>
    <row r="344" spans="2:14">
      <c r="B344" s="455">
        <v>269</v>
      </c>
      <c r="C344" s="455">
        <v>269</v>
      </c>
      <c r="D344" s="889">
        <v>2401389</v>
      </c>
      <c r="E344" s="346" t="s">
        <v>93</v>
      </c>
      <c r="F344" s="767">
        <v>0.27708333333333335</v>
      </c>
      <c r="G344" s="612">
        <v>0.32430555555555557</v>
      </c>
      <c r="H344" s="766">
        <v>0.51944444444444449</v>
      </c>
      <c r="I344" s="612">
        <v>0.57500000000000007</v>
      </c>
      <c r="J344" s="767">
        <v>0.75208333333333333</v>
      </c>
      <c r="K344" s="612">
        <v>0.80486111111111114</v>
      </c>
      <c r="L344" s="613">
        <v>0.8354166666666667</v>
      </c>
      <c r="M344" s="549"/>
      <c r="N344" s="549"/>
    </row>
    <row r="345" spans="2:14">
      <c r="B345" s="455">
        <v>261</v>
      </c>
      <c r="C345" s="455">
        <v>260.7</v>
      </c>
      <c r="D345" s="889">
        <v>2401388</v>
      </c>
      <c r="E345" s="346" t="s">
        <v>92</v>
      </c>
      <c r="F345" s="767">
        <v>0.28055555555555556</v>
      </c>
      <c r="G345" s="612">
        <v>0.32777777777777778</v>
      </c>
      <c r="H345" s="766">
        <v>0.5229166666666667</v>
      </c>
      <c r="I345" s="612">
        <v>0.57847222222222217</v>
      </c>
      <c r="J345" s="767">
        <v>0.75555555555555554</v>
      </c>
      <c r="K345" s="612">
        <v>0.80833333333333324</v>
      </c>
      <c r="L345" s="613">
        <v>0.83888888888888891</v>
      </c>
      <c r="M345" s="549"/>
      <c r="N345" s="549"/>
    </row>
    <row r="346" spans="2:14">
      <c r="B346" s="455">
        <v>252</v>
      </c>
      <c r="C346" s="455">
        <v>252</v>
      </c>
      <c r="D346" s="889">
        <v>2401387</v>
      </c>
      <c r="E346" s="346" t="s">
        <v>91</v>
      </c>
      <c r="F346" s="767">
        <v>0.28472222222222221</v>
      </c>
      <c r="G346" s="612">
        <v>0.33194444444444443</v>
      </c>
      <c r="H346" s="766">
        <v>0.52638888888888891</v>
      </c>
      <c r="I346" s="612">
        <v>0.58194444444444449</v>
      </c>
      <c r="J346" s="767">
        <v>0.75902777777777775</v>
      </c>
      <c r="K346" s="612">
        <v>0.8125</v>
      </c>
      <c r="L346" s="613">
        <v>0.84236111111111101</v>
      </c>
      <c r="M346" s="549"/>
      <c r="N346" s="549"/>
    </row>
    <row r="347" spans="2:14">
      <c r="B347" s="615"/>
      <c r="C347" s="615"/>
      <c r="D347" s="867"/>
      <c r="E347" s="325" t="s">
        <v>90</v>
      </c>
      <c r="F347" s="768">
        <v>0.28680555555555554</v>
      </c>
      <c r="G347" s="610">
        <v>0.33402777777777781</v>
      </c>
      <c r="H347" s="808">
        <v>0.52847222222222223</v>
      </c>
      <c r="I347" s="610">
        <v>0.58472222222222225</v>
      </c>
      <c r="J347" s="768">
        <v>0.76111111111111107</v>
      </c>
      <c r="K347" s="610">
        <v>0.81527777777777777</v>
      </c>
      <c r="L347" s="611">
        <v>0.84444444444444444</v>
      </c>
      <c r="M347" s="549"/>
      <c r="N347" s="549"/>
    </row>
    <row r="348" spans="2:14">
      <c r="B348" s="455">
        <v>239</v>
      </c>
      <c r="C348" s="455">
        <v>238.6</v>
      </c>
      <c r="D348" s="889">
        <v>2400406</v>
      </c>
      <c r="E348" s="346" t="s">
        <v>89</v>
      </c>
      <c r="F348" s="767">
        <v>0.29097222222222224</v>
      </c>
      <c r="G348" s="612">
        <v>0.33819444444444446</v>
      </c>
      <c r="H348" s="766">
        <v>0.53194444444444444</v>
      </c>
      <c r="I348" s="612">
        <v>0.58888888888888891</v>
      </c>
      <c r="J348" s="767">
        <v>0.76458333333333339</v>
      </c>
      <c r="K348" s="612">
        <v>0.81944444444444453</v>
      </c>
      <c r="L348" s="613">
        <v>0.84791666666666676</v>
      </c>
      <c r="M348" s="549"/>
      <c r="N348" s="549"/>
    </row>
    <row r="349" spans="2:14">
      <c r="B349" s="455">
        <v>227</v>
      </c>
      <c r="C349" s="455">
        <v>226.7</v>
      </c>
      <c r="D349" s="889">
        <v>2400386</v>
      </c>
      <c r="E349" s="346" t="s">
        <v>88</v>
      </c>
      <c r="F349" s="767">
        <v>0.29583333333333334</v>
      </c>
      <c r="G349" s="612">
        <v>0.3430555555555555</v>
      </c>
      <c r="H349" s="766">
        <v>0.53680555555555554</v>
      </c>
      <c r="I349" s="612">
        <v>0.59375</v>
      </c>
      <c r="J349" s="767">
        <v>0.76944444444444438</v>
      </c>
      <c r="K349" s="612">
        <v>0.82430555555555562</v>
      </c>
      <c r="L349" s="613">
        <v>0.85277777777777775</v>
      </c>
      <c r="M349" s="549"/>
      <c r="N349" s="549"/>
    </row>
    <row r="350" spans="2:14">
      <c r="B350" s="451">
        <v>212</v>
      </c>
      <c r="C350" s="451">
        <v>213.3</v>
      </c>
      <c r="D350" s="451">
        <v>2400420</v>
      </c>
      <c r="E350" s="400" t="s">
        <v>81</v>
      </c>
      <c r="F350" s="767" t="s">
        <v>157</v>
      </c>
      <c r="G350" s="608" t="s">
        <v>158</v>
      </c>
      <c r="H350" s="809" t="s">
        <v>159</v>
      </c>
      <c r="I350" s="608" t="s">
        <v>85</v>
      </c>
      <c r="J350" s="767" t="s">
        <v>160</v>
      </c>
      <c r="K350" s="608" t="s">
        <v>161</v>
      </c>
      <c r="L350" s="609">
        <v>0.85902777777777783</v>
      </c>
      <c r="M350" s="549"/>
      <c r="N350" s="549"/>
    </row>
    <row r="351" spans="2:14">
      <c r="B351" s="455">
        <v>209</v>
      </c>
      <c r="C351" s="455">
        <v>208.2</v>
      </c>
      <c r="D351" s="889">
        <v>2400368</v>
      </c>
      <c r="E351" s="326" t="s">
        <v>80</v>
      </c>
      <c r="F351" s="767">
        <v>0.30694444444444441</v>
      </c>
      <c r="G351" s="612">
        <v>0.35486111111111113</v>
      </c>
      <c r="H351" s="766">
        <v>0.54791666666666672</v>
      </c>
      <c r="I351" s="612">
        <v>0.60625000000000007</v>
      </c>
      <c r="J351" s="767">
        <v>0.78055555555555556</v>
      </c>
      <c r="K351" s="612">
        <v>0.8354166666666667</v>
      </c>
      <c r="L351" s="613">
        <v>0.8618055555555556</v>
      </c>
      <c r="M351" s="549"/>
      <c r="N351" s="549"/>
    </row>
    <row r="352" spans="2:14">
      <c r="B352" s="455">
        <v>203</v>
      </c>
      <c r="C352" s="455">
        <v>203.1</v>
      </c>
      <c r="D352" s="889">
        <v>2400399</v>
      </c>
      <c r="E352" s="326" t="s">
        <v>79</v>
      </c>
      <c r="F352" s="767">
        <v>0.30902777777777779</v>
      </c>
      <c r="G352" s="612">
        <v>0.35694444444444445</v>
      </c>
      <c r="H352" s="766">
        <v>0.54999999999999993</v>
      </c>
      <c r="I352" s="612">
        <v>0.60833333333333328</v>
      </c>
      <c r="J352" s="767">
        <v>0.78263888888888899</v>
      </c>
      <c r="K352" s="612">
        <v>0.83750000000000002</v>
      </c>
      <c r="L352" s="613">
        <v>0.86388888888888893</v>
      </c>
      <c r="M352" s="549"/>
      <c r="N352" s="549"/>
    </row>
    <row r="353" spans="2:14">
      <c r="B353" s="455">
        <v>192</v>
      </c>
      <c r="C353" s="455">
        <v>192.5</v>
      </c>
      <c r="D353" s="889">
        <v>2400398</v>
      </c>
      <c r="E353" s="346" t="s">
        <v>75</v>
      </c>
      <c r="F353" s="767">
        <v>0.31527777777777777</v>
      </c>
      <c r="G353" s="612" t="s">
        <v>162</v>
      </c>
      <c r="H353" s="766">
        <v>0.55625000000000002</v>
      </c>
      <c r="I353" s="612" t="s">
        <v>163</v>
      </c>
      <c r="J353" s="767">
        <v>0.78888888888888886</v>
      </c>
      <c r="K353" s="612" t="s">
        <v>164</v>
      </c>
      <c r="L353" s="613">
        <v>0.87013888888888891</v>
      </c>
      <c r="M353" s="549"/>
      <c r="N353" s="549"/>
    </row>
    <row r="354" spans="2:14">
      <c r="B354" s="615">
        <v>187</v>
      </c>
      <c r="C354" s="615" t="s">
        <v>73</v>
      </c>
      <c r="D354" s="867">
        <v>2400382</v>
      </c>
      <c r="E354" s="325" t="s">
        <v>74</v>
      </c>
      <c r="F354" s="768">
        <v>0.31805555555555554</v>
      </c>
      <c r="G354" s="610">
        <v>0.36736111111111108</v>
      </c>
      <c r="H354" s="808">
        <v>0.55902777777777779</v>
      </c>
      <c r="I354" s="610">
        <v>0.61944444444444446</v>
      </c>
      <c r="J354" s="768">
        <v>0.79166666666666663</v>
      </c>
      <c r="K354" s="610">
        <v>0.84861111111111109</v>
      </c>
      <c r="L354" s="611">
        <v>0.87291666666666667</v>
      </c>
      <c r="M354" s="549"/>
      <c r="N354" s="549"/>
    </row>
    <row r="355" spans="2:14">
      <c r="B355" s="455">
        <v>180</v>
      </c>
      <c r="C355" s="455">
        <v>180.2</v>
      </c>
      <c r="D355" s="889">
        <v>2400381</v>
      </c>
      <c r="E355" s="346" t="s">
        <v>72</v>
      </c>
      <c r="F355" s="767">
        <v>0.32083333333333336</v>
      </c>
      <c r="G355" s="612">
        <v>0.37013888888888885</v>
      </c>
      <c r="H355" s="766">
        <v>0.56180555555555556</v>
      </c>
      <c r="I355" s="612">
        <v>0.62222222222222223</v>
      </c>
      <c r="J355" s="767">
        <v>0.7944444444444444</v>
      </c>
      <c r="K355" s="612">
        <v>0.85138888888888886</v>
      </c>
      <c r="L355" s="613">
        <v>0.87569444444444444</v>
      </c>
      <c r="M355" s="549"/>
      <c r="N355" s="549"/>
    </row>
    <row r="356" spans="2:14">
      <c r="B356" s="455">
        <v>168</v>
      </c>
      <c r="C356" s="455">
        <v>167.5</v>
      </c>
      <c r="D356" s="889">
        <v>2400411</v>
      </c>
      <c r="E356" s="346" t="s">
        <v>71</v>
      </c>
      <c r="F356" s="767">
        <v>0.32569444444444445</v>
      </c>
      <c r="G356" s="612">
        <v>0.375</v>
      </c>
      <c r="H356" s="766">
        <v>0.56666666666666665</v>
      </c>
      <c r="I356" s="612">
        <v>0.62708333333333333</v>
      </c>
      <c r="J356" s="767">
        <v>0.7993055555555556</v>
      </c>
      <c r="K356" s="612">
        <v>0.85625000000000007</v>
      </c>
      <c r="L356" s="613">
        <v>0.88055555555555554</v>
      </c>
      <c r="M356" s="549"/>
      <c r="N356" s="549"/>
    </row>
    <row r="357" spans="2:14">
      <c r="B357" s="455">
        <v>155</v>
      </c>
      <c r="C357" s="455">
        <v>155.5</v>
      </c>
      <c r="D357" s="889">
        <v>2400380</v>
      </c>
      <c r="E357" s="346" t="s">
        <v>70</v>
      </c>
      <c r="F357" s="767">
        <v>0.33055555555555555</v>
      </c>
      <c r="G357" s="612">
        <v>0.37986111111111115</v>
      </c>
      <c r="H357" s="766">
        <v>0.57152777777777775</v>
      </c>
      <c r="I357" s="612">
        <v>0.63194444444444442</v>
      </c>
      <c r="J357" s="767">
        <v>0.8041666666666667</v>
      </c>
      <c r="K357" s="612">
        <v>0.86111111111111116</v>
      </c>
      <c r="L357" s="613">
        <v>0.88541666666666663</v>
      </c>
      <c r="M357" s="549"/>
      <c r="N357" s="549"/>
    </row>
    <row r="358" spans="2:14">
      <c r="B358" s="455">
        <v>141</v>
      </c>
      <c r="C358" s="455">
        <v>140.9</v>
      </c>
      <c r="D358" s="889">
        <v>2400412</v>
      </c>
      <c r="E358" s="346" t="s">
        <v>69</v>
      </c>
      <c r="F358" s="767">
        <v>0.33611111111111108</v>
      </c>
      <c r="G358" s="612">
        <v>0.38541666666666669</v>
      </c>
      <c r="H358" s="766">
        <v>0.57638888888888895</v>
      </c>
      <c r="I358" s="612">
        <v>0.63750000000000007</v>
      </c>
      <c r="J358" s="767">
        <v>0.80902777777777779</v>
      </c>
      <c r="K358" s="612">
        <v>0.86597222222222225</v>
      </c>
      <c r="L358" s="613">
        <v>0.89027777777777783</v>
      </c>
      <c r="M358" s="549"/>
      <c r="N358" s="549"/>
    </row>
    <row r="359" spans="2:14">
      <c r="B359" s="455">
        <v>128</v>
      </c>
      <c r="C359" s="455">
        <v>128.1</v>
      </c>
      <c r="D359" s="889">
        <v>2400413</v>
      </c>
      <c r="E359" s="346" t="s">
        <v>65</v>
      </c>
      <c r="F359" s="767" t="s">
        <v>165</v>
      </c>
      <c r="G359" s="612" t="s">
        <v>166</v>
      </c>
      <c r="H359" s="766">
        <v>0.58263888888888882</v>
      </c>
      <c r="I359" s="612" t="s">
        <v>167</v>
      </c>
      <c r="J359" s="767">
        <v>0.81527777777777777</v>
      </c>
      <c r="K359" s="612" t="s">
        <v>168</v>
      </c>
      <c r="L359" s="613">
        <v>0.8965277777777777</v>
      </c>
      <c r="M359" s="20"/>
      <c r="N359" s="549"/>
    </row>
    <row r="360" spans="2:14">
      <c r="B360" s="455">
        <v>122</v>
      </c>
      <c r="C360" s="455">
        <v>121.6</v>
      </c>
      <c r="D360" s="889">
        <v>2400002</v>
      </c>
      <c r="E360" s="346" t="s">
        <v>64</v>
      </c>
      <c r="F360" s="767">
        <v>0.34652777777777777</v>
      </c>
      <c r="G360" s="612">
        <v>0.39652777777777781</v>
      </c>
      <c r="H360" s="766">
        <v>0.5854166666666667</v>
      </c>
      <c r="I360" s="612">
        <v>0.64930555555555558</v>
      </c>
      <c r="J360" s="767">
        <v>0.81805555555555554</v>
      </c>
      <c r="K360" s="612">
        <v>0.87777777777777777</v>
      </c>
      <c r="L360" s="613">
        <v>0.89930555555555547</v>
      </c>
      <c r="M360" s="20"/>
      <c r="N360" s="549"/>
    </row>
    <row r="361" spans="2:14">
      <c r="B361" s="615">
        <v>116</v>
      </c>
      <c r="C361" s="615">
        <v>116.2</v>
      </c>
      <c r="D361" s="867">
        <v>2400379</v>
      </c>
      <c r="E361" s="325" t="s">
        <v>63</v>
      </c>
      <c r="F361" s="768">
        <v>0.34930555555555554</v>
      </c>
      <c r="G361" s="610">
        <v>0.39930555555555558</v>
      </c>
      <c r="H361" s="808">
        <v>0.58819444444444446</v>
      </c>
      <c r="I361" s="610">
        <v>0.65208333333333335</v>
      </c>
      <c r="J361" s="768">
        <v>0.8208333333333333</v>
      </c>
      <c r="K361" s="610">
        <v>0.88055555555555554</v>
      </c>
      <c r="L361" s="611">
        <v>0.90208333333333324</v>
      </c>
      <c r="M361" s="20"/>
      <c r="N361" s="549"/>
    </row>
    <row r="362" spans="2:14">
      <c r="B362" s="455">
        <v>106</v>
      </c>
      <c r="C362" s="455">
        <v>106.1</v>
      </c>
      <c r="D362" s="889">
        <v>2400378</v>
      </c>
      <c r="E362" s="346" t="s">
        <v>62</v>
      </c>
      <c r="F362" s="767">
        <v>0.35347222222222219</v>
      </c>
      <c r="G362" s="612">
        <v>0.40347222222222223</v>
      </c>
      <c r="H362" s="766">
        <v>0.59236111111111112</v>
      </c>
      <c r="I362" s="612">
        <v>0.65625</v>
      </c>
      <c r="J362" s="767">
        <v>0.82500000000000007</v>
      </c>
      <c r="K362" s="612">
        <v>0.8847222222222223</v>
      </c>
      <c r="L362" s="613">
        <v>0.90625</v>
      </c>
      <c r="M362" s="20"/>
      <c r="N362" s="549"/>
    </row>
    <row r="363" spans="2:14">
      <c r="B363" s="455">
        <v>97</v>
      </c>
      <c r="C363" s="455">
        <v>97</v>
      </c>
      <c r="D363" s="889">
        <v>2400414</v>
      </c>
      <c r="E363" s="346" t="s">
        <v>57</v>
      </c>
      <c r="F363" s="767" t="s">
        <v>169</v>
      </c>
      <c r="G363" s="612" t="s">
        <v>170</v>
      </c>
      <c r="H363" s="766">
        <v>0.59583333333333333</v>
      </c>
      <c r="I363" s="455" t="s">
        <v>171</v>
      </c>
      <c r="J363" s="767">
        <v>0.82847222222222217</v>
      </c>
      <c r="K363" s="612" t="s">
        <v>172</v>
      </c>
      <c r="L363" s="612">
        <v>0.90972222222222221</v>
      </c>
      <c r="M363" s="20"/>
      <c r="N363" s="549"/>
    </row>
    <row r="364" spans="2:14">
      <c r="B364" s="455">
        <v>90</v>
      </c>
      <c r="C364" s="455" t="s">
        <v>55</v>
      </c>
      <c r="D364" s="889">
        <v>2400333</v>
      </c>
      <c r="E364" s="346" t="s">
        <v>56</v>
      </c>
      <c r="F364" s="767">
        <v>0.36249999999999999</v>
      </c>
      <c r="G364" s="612">
        <v>0.41250000000000003</v>
      </c>
      <c r="H364" s="766">
        <v>0.59930555555555554</v>
      </c>
      <c r="I364" s="613">
        <v>0.6645833333333333</v>
      </c>
      <c r="J364" s="767">
        <v>0.83194444444444438</v>
      </c>
      <c r="K364" s="612">
        <v>0.89374999999999993</v>
      </c>
      <c r="L364" s="612">
        <v>0.91319444444444453</v>
      </c>
      <c r="M364" s="20"/>
      <c r="N364" s="549"/>
    </row>
    <row r="365" spans="2:14">
      <c r="B365" s="455">
        <v>78</v>
      </c>
      <c r="C365" s="455">
        <v>78.099999999999994</v>
      </c>
      <c r="D365" s="889">
        <v>2400779</v>
      </c>
      <c r="E365" s="346" t="s">
        <v>54</v>
      </c>
      <c r="F365" s="767">
        <v>0.37152777777777773</v>
      </c>
      <c r="G365" s="612">
        <v>0.42152777777777778</v>
      </c>
      <c r="H365" s="766">
        <v>0.60833333333333328</v>
      </c>
      <c r="I365" s="613">
        <v>0.67361111111111116</v>
      </c>
      <c r="J365" s="767">
        <v>0.84097222222222223</v>
      </c>
      <c r="K365" s="612">
        <v>0.90277777777777779</v>
      </c>
      <c r="L365" s="612">
        <v>0.92222222222222217</v>
      </c>
      <c r="M365" s="20"/>
      <c r="N365" s="549"/>
    </row>
    <row r="366" spans="2:14">
      <c r="B366" s="455">
        <v>67</v>
      </c>
      <c r="C366" s="455" t="s">
        <v>49</v>
      </c>
      <c r="D366" s="445">
        <v>2400416</v>
      </c>
      <c r="E366" s="326" t="s">
        <v>50</v>
      </c>
      <c r="F366" s="767">
        <v>0.37638888888888888</v>
      </c>
      <c r="G366" s="612" t="s">
        <v>173</v>
      </c>
      <c r="H366" s="766">
        <v>0.61319444444444449</v>
      </c>
      <c r="I366" s="455" t="s">
        <v>174</v>
      </c>
      <c r="J366" s="767">
        <v>0.84583333333333333</v>
      </c>
      <c r="K366" s="612" t="s">
        <v>175</v>
      </c>
      <c r="L366" s="612">
        <v>0.92708333333333337</v>
      </c>
      <c r="M366" s="549"/>
      <c r="N366" s="549"/>
    </row>
    <row r="367" spans="2:14">
      <c r="B367" s="455">
        <v>57</v>
      </c>
      <c r="C367" s="455">
        <v>57.3</v>
      </c>
      <c r="D367" s="445">
        <v>2400366</v>
      </c>
      <c r="E367" s="326" t="s">
        <v>48</v>
      </c>
      <c r="F367" s="767">
        <v>0.38055555555555554</v>
      </c>
      <c r="G367" s="612">
        <v>0.43333333333333335</v>
      </c>
      <c r="H367" s="811">
        <v>0.61736111111111114</v>
      </c>
      <c r="I367" s="613">
        <v>0.68472222222222223</v>
      </c>
      <c r="J367" s="767">
        <v>0.85</v>
      </c>
      <c r="K367" s="612">
        <v>0.91319444444444453</v>
      </c>
      <c r="L367" s="612">
        <v>0.93055555555555547</v>
      </c>
      <c r="M367" s="549"/>
      <c r="N367" s="549"/>
    </row>
    <row r="368" spans="2:14">
      <c r="B368" s="455">
        <v>41</v>
      </c>
      <c r="C368" s="455">
        <v>41.3</v>
      </c>
      <c r="D368" s="445">
        <v>2400456</v>
      </c>
      <c r="E368" s="326" t="s">
        <v>47</v>
      </c>
      <c r="F368" s="767">
        <v>0.38680555555555557</v>
      </c>
      <c r="G368" s="612">
        <v>0.43958333333333338</v>
      </c>
      <c r="H368" s="811">
        <v>0.62361111111111112</v>
      </c>
      <c r="I368" s="613">
        <v>0.69097222222222221</v>
      </c>
      <c r="J368" s="767">
        <v>0.85625000000000007</v>
      </c>
      <c r="K368" s="612">
        <v>0.9194444444444444</v>
      </c>
      <c r="L368" s="612">
        <v>0.93680555555555556</v>
      </c>
      <c r="M368" s="549"/>
      <c r="N368" s="549"/>
    </row>
    <row r="369" spans="2:14">
      <c r="B369" s="455">
        <v>18</v>
      </c>
      <c r="C369" s="455">
        <v>17.8</v>
      </c>
      <c r="D369" s="445">
        <v>2400417</v>
      </c>
      <c r="E369" s="326" t="s">
        <v>46</v>
      </c>
      <c r="F369" s="767">
        <v>0.39583333333333331</v>
      </c>
      <c r="G369" s="612">
        <v>0.44861111111111113</v>
      </c>
      <c r="H369" s="811">
        <v>0.63263888888888886</v>
      </c>
      <c r="I369" s="613">
        <v>0.70000000000000007</v>
      </c>
      <c r="J369" s="767">
        <v>0.8652777777777777</v>
      </c>
      <c r="K369" s="612">
        <v>0.92847222222222225</v>
      </c>
      <c r="L369" s="612">
        <v>0.9458333333333333</v>
      </c>
      <c r="M369" s="549"/>
      <c r="N369" s="549"/>
    </row>
    <row r="370" spans="2:14">
      <c r="B370" s="455">
        <v>9</v>
      </c>
      <c r="C370" s="455">
        <v>9</v>
      </c>
      <c r="D370" s="445">
        <v>2400446</v>
      </c>
      <c r="E370" s="326" t="s">
        <v>176</v>
      </c>
      <c r="F370" s="767">
        <v>0.39930555555555558</v>
      </c>
      <c r="G370" s="612">
        <v>0.45208333333333334</v>
      </c>
      <c r="H370" s="811">
        <v>0.63611111111111118</v>
      </c>
      <c r="I370" s="613">
        <v>0.70347222222222217</v>
      </c>
      <c r="J370" s="767">
        <v>0.86875000000000002</v>
      </c>
      <c r="K370" s="612">
        <v>0.93194444444444446</v>
      </c>
      <c r="L370" s="612">
        <v>0.94930555555555562</v>
      </c>
      <c r="M370" s="549"/>
      <c r="N370" s="549"/>
    </row>
    <row r="371" spans="2:14">
      <c r="B371" s="615" t="s">
        <v>43</v>
      </c>
      <c r="C371" s="615" t="s">
        <v>43</v>
      </c>
      <c r="D371" s="889"/>
      <c r="E371" s="336" t="s">
        <v>44</v>
      </c>
      <c r="F371" s="768">
        <v>0.40277777777777773</v>
      </c>
      <c r="G371" s="610">
        <v>0.45555555555555555</v>
      </c>
      <c r="H371" s="812">
        <v>0.64027777777777783</v>
      </c>
      <c r="I371" s="611">
        <v>0.70694444444444438</v>
      </c>
      <c r="J371" s="768">
        <v>0.87222222222222223</v>
      </c>
      <c r="K371" s="610">
        <v>0.93541666666666667</v>
      </c>
      <c r="L371" s="610">
        <v>0.95277777777777783</v>
      </c>
      <c r="M371" s="549"/>
      <c r="N371" s="549"/>
    </row>
    <row r="372" spans="2:14">
      <c r="B372" s="451">
        <v>0</v>
      </c>
      <c r="C372" s="451">
        <v>0</v>
      </c>
      <c r="D372" s="400">
        <v>2400000</v>
      </c>
      <c r="E372" s="451" t="s">
        <v>42</v>
      </c>
      <c r="F372" s="767">
        <v>0.4055555555555555</v>
      </c>
      <c r="G372" s="608">
        <v>0.45833333333333331</v>
      </c>
      <c r="H372" s="811">
        <v>0.6430555555555556</v>
      </c>
      <c r="I372" s="609">
        <v>0.70972222222222225</v>
      </c>
      <c r="J372" s="767">
        <v>0.875</v>
      </c>
      <c r="K372" s="608">
        <v>0.93819444444444444</v>
      </c>
      <c r="L372" s="608">
        <v>0.9555555555555556</v>
      </c>
      <c r="M372" s="20"/>
      <c r="N372" s="549"/>
    </row>
    <row r="373" spans="2:14">
      <c r="B373" s="908" t="s">
        <v>125</v>
      </c>
      <c r="C373" s="908"/>
      <c r="D373" s="908"/>
      <c r="E373" s="908"/>
      <c r="F373" s="698">
        <v>5</v>
      </c>
      <c r="G373" s="786">
        <v>8</v>
      </c>
      <c r="H373" s="698">
        <v>1</v>
      </c>
      <c r="I373" s="786">
        <v>8</v>
      </c>
      <c r="J373" s="698">
        <v>1</v>
      </c>
      <c r="K373" s="786">
        <v>8</v>
      </c>
      <c r="L373" s="786">
        <v>1</v>
      </c>
      <c r="M373" s="549"/>
      <c r="N373" s="549"/>
    </row>
    <row r="374" spans="2:14">
      <c r="B374" s="909" t="s">
        <v>126</v>
      </c>
      <c r="C374" s="909"/>
      <c r="D374" s="909"/>
      <c r="E374" s="909"/>
      <c r="F374" s="699">
        <v>4.8611111111111112E-3</v>
      </c>
      <c r="G374" s="706">
        <v>6.9444444444444441E-3</v>
      </c>
      <c r="H374" s="699">
        <v>2.0833333333333333E-3</v>
      </c>
      <c r="I374" s="706">
        <v>6.9444444444444441E-3</v>
      </c>
      <c r="J374" s="699">
        <v>2.0833333333333333E-3</v>
      </c>
      <c r="K374" s="706">
        <v>6.9444444444444441E-3</v>
      </c>
      <c r="L374" s="706">
        <v>6.9444444444444447E-4</v>
      </c>
      <c r="M374" s="549"/>
      <c r="N374" s="549"/>
    </row>
    <row r="375" spans="2:14">
      <c r="B375" s="910" t="s">
        <v>127</v>
      </c>
      <c r="C375" s="910"/>
      <c r="D375" s="910"/>
      <c r="E375" s="910"/>
      <c r="F375" s="696">
        <f t="shared" ref="F375:L375" si="20">F372-F329</f>
        <v>0.17986111111111105</v>
      </c>
      <c r="G375" s="526">
        <f t="shared" si="20"/>
        <v>0.1875</v>
      </c>
      <c r="H375" s="696">
        <f t="shared" si="20"/>
        <v>0.16736111111111118</v>
      </c>
      <c r="I375" s="526">
        <f t="shared" si="20"/>
        <v>0.18888888888888888</v>
      </c>
      <c r="J375" s="696">
        <f t="shared" si="20"/>
        <v>0.16666666666666663</v>
      </c>
      <c r="K375" s="526">
        <f t="shared" si="20"/>
        <v>0.19166666666666665</v>
      </c>
      <c r="L375" s="526">
        <f t="shared" si="20"/>
        <v>0.16736111111111107</v>
      </c>
      <c r="M375" s="549"/>
      <c r="N375" s="549"/>
    </row>
    <row r="376" spans="2:14">
      <c r="B376" s="907" t="s">
        <v>128</v>
      </c>
      <c r="C376" s="907"/>
      <c r="D376" s="907"/>
      <c r="E376" s="907"/>
      <c r="F376" s="697">
        <f t="shared" ref="F376:L376" si="21">$B$78/SUM(HOUR(F372-F329),MINUTE(F372-F329)/60)</f>
        <v>87.104247104247108</v>
      </c>
      <c r="G376" s="485">
        <f t="shared" si="21"/>
        <v>83.555555555555557</v>
      </c>
      <c r="H376" s="697">
        <f t="shared" si="21"/>
        <v>93.609958506224061</v>
      </c>
      <c r="I376" s="485">
        <f t="shared" si="21"/>
        <v>82.941176470588232</v>
      </c>
      <c r="J376" s="697">
        <f t="shared" si="21"/>
        <v>94</v>
      </c>
      <c r="K376" s="485">
        <f t="shared" si="21"/>
        <v>81.739130434782609</v>
      </c>
      <c r="L376" s="485">
        <f t="shared" si="21"/>
        <v>93.609958506224061</v>
      </c>
      <c r="M376" s="549"/>
      <c r="N376" s="549"/>
    </row>
    <row r="377" spans="2:14">
      <c r="B377" s="911" t="s">
        <v>129</v>
      </c>
      <c r="C377" s="911"/>
      <c r="D377" s="911"/>
      <c r="E377" s="911"/>
      <c r="F377" s="696">
        <f t="shared" ref="F377:L377" si="22">F372-F329-F374</f>
        <v>0.17499999999999993</v>
      </c>
      <c r="G377" s="483">
        <f t="shared" si="22"/>
        <v>0.18055555555555555</v>
      </c>
      <c r="H377" s="696">
        <f t="shared" si="22"/>
        <v>0.16527777777777786</v>
      </c>
      <c r="I377" s="483">
        <f t="shared" si="22"/>
        <v>0.18194444444444444</v>
      </c>
      <c r="J377" s="696">
        <f t="shared" si="22"/>
        <v>0.1645833333333333</v>
      </c>
      <c r="K377" s="483">
        <f t="shared" si="22"/>
        <v>0.1847222222222222</v>
      </c>
      <c r="L377" s="483">
        <f t="shared" si="22"/>
        <v>0.16666666666666663</v>
      </c>
      <c r="M377" s="549"/>
      <c r="N377" s="549"/>
    </row>
    <row r="378" spans="2:14">
      <c r="B378" s="907" t="s">
        <v>130</v>
      </c>
      <c r="C378" s="907"/>
      <c r="D378" s="907"/>
      <c r="E378" s="907"/>
      <c r="F378" s="697">
        <f t="shared" ref="F378:L378" si="23">$B$78/SUM(HOUR(F372-F329-F374),MINUTE(F372-F329-F374)/60)</f>
        <v>89.523809523809518</v>
      </c>
      <c r="G378" s="485">
        <f t="shared" si="23"/>
        <v>86.769230769230774</v>
      </c>
      <c r="H378" s="697">
        <f t="shared" si="23"/>
        <v>94.789915966386545</v>
      </c>
      <c r="I378" s="485">
        <f t="shared" si="23"/>
        <v>86.10687022900764</v>
      </c>
      <c r="J378" s="697">
        <f t="shared" si="23"/>
        <v>95.189873417721515</v>
      </c>
      <c r="K378" s="485">
        <f t="shared" si="23"/>
        <v>84.812030075187963</v>
      </c>
      <c r="L378" s="485">
        <f t="shared" si="23"/>
        <v>94</v>
      </c>
      <c r="M378" s="549"/>
      <c r="N378" s="549"/>
    </row>
    <row r="379" spans="2:14">
      <c r="B379" s="549"/>
      <c r="C379" s="549"/>
      <c r="D379" s="549"/>
      <c r="E379" s="787"/>
      <c r="F379" s="788"/>
      <c r="G379" s="788"/>
      <c r="H379" s="788"/>
      <c r="I379" s="788"/>
      <c r="J379" s="788"/>
      <c r="K379" s="788"/>
      <c r="L379" s="788"/>
      <c r="M379" s="549"/>
      <c r="N379" s="549"/>
    </row>
    <row r="380" spans="2:14" ht="15.75">
      <c r="B380" s="561" t="s">
        <v>182</v>
      </c>
      <c r="C380" s="549"/>
      <c r="D380" s="549"/>
      <c r="E380" s="549"/>
      <c r="F380" s="723"/>
      <c r="G380" s="758"/>
      <c r="H380" s="759"/>
      <c r="I380" s="759"/>
      <c r="J380" s="759"/>
      <c r="K380" s="759"/>
      <c r="L380" s="789"/>
      <c r="M380" s="549"/>
      <c r="N380" s="549"/>
    </row>
    <row r="381" spans="2:14" ht="15.75">
      <c r="B381" s="881" t="s">
        <v>188</v>
      </c>
      <c r="C381" s="882"/>
      <c r="D381" s="883"/>
      <c r="E381" s="877"/>
      <c r="F381" s="549"/>
      <c r="G381" s="549"/>
      <c r="H381" s="549"/>
      <c r="I381" s="549"/>
      <c r="J381" s="549"/>
      <c r="K381" s="549"/>
      <c r="L381" s="549"/>
      <c r="M381" s="549"/>
      <c r="N381" s="549"/>
    </row>
    <row r="382" spans="2:14" s="549" customFormat="1"/>
    <row r="385" spans="2:14" ht="23.25">
      <c r="B385" s="1"/>
      <c r="C385" s="1"/>
      <c r="D385" s="1"/>
      <c r="E385" s="323" t="s">
        <v>189</v>
      </c>
      <c r="F385" s="324"/>
      <c r="G385" s="725"/>
      <c r="H385" s="324"/>
      <c r="I385" s="727"/>
      <c r="J385" s="728"/>
      <c r="K385" s="1"/>
      <c r="L385" s="1"/>
      <c r="M385" s="1"/>
      <c r="N385" s="1"/>
    </row>
    <row r="386" spans="2:14">
      <c r="B386" s="549"/>
      <c r="C386" s="549"/>
      <c r="D386" s="549"/>
      <c r="E386" s="5"/>
      <c r="F386" s="6"/>
      <c r="G386" s="8"/>
      <c r="H386" s="6"/>
      <c r="I386" s="6"/>
      <c r="J386" s="8"/>
      <c r="K386" s="6"/>
      <c r="L386" s="6"/>
      <c r="M386" s="549"/>
      <c r="N386" s="549"/>
    </row>
    <row r="387" spans="2:14">
      <c r="B387" s="549"/>
      <c r="C387" s="549"/>
      <c r="D387" s="549"/>
      <c r="E387" s="549"/>
      <c r="F387" s="863" t="s">
        <v>179</v>
      </c>
      <c r="G387" s="700"/>
      <c r="H387" s="726"/>
      <c r="I387" s="761" t="s">
        <v>179</v>
      </c>
      <c r="J387" s="700"/>
      <c r="K387" s="729"/>
      <c r="L387" s="869" t="s">
        <v>190</v>
      </c>
      <c r="M387" s="730"/>
      <c r="N387" s="549"/>
    </row>
    <row r="388" spans="2:14">
      <c r="B388" s="912" t="s">
        <v>22</v>
      </c>
      <c r="C388" s="913" t="s">
        <v>23</v>
      </c>
      <c r="D388" s="914" t="s">
        <v>24</v>
      </c>
      <c r="E388" s="466" t="s">
        <v>25</v>
      </c>
      <c r="F388" s="705" t="s">
        <v>26</v>
      </c>
      <c r="G388" s="467" t="s">
        <v>27</v>
      </c>
      <c r="H388" s="468" t="s">
        <v>28</v>
      </c>
      <c r="I388" s="705" t="s">
        <v>29</v>
      </c>
      <c r="J388" s="467" t="s">
        <v>30</v>
      </c>
      <c r="K388" s="468" t="s">
        <v>31</v>
      </c>
      <c r="L388" s="467" t="s">
        <v>32</v>
      </c>
      <c r="M388" s="467" t="s">
        <v>33</v>
      </c>
      <c r="N388" s="549"/>
    </row>
    <row r="389" spans="2:14">
      <c r="B389" s="912"/>
      <c r="C389" s="913"/>
      <c r="D389" s="915"/>
      <c r="E389" s="469" t="s">
        <v>34</v>
      </c>
      <c r="F389" s="764" t="s">
        <v>35</v>
      </c>
      <c r="G389" s="462" t="s">
        <v>35</v>
      </c>
      <c r="H389" s="868" t="s">
        <v>36</v>
      </c>
      <c r="I389" s="764" t="s">
        <v>35</v>
      </c>
      <c r="J389" s="462" t="s">
        <v>35</v>
      </c>
      <c r="K389" s="868" t="s">
        <v>37</v>
      </c>
      <c r="L389" s="463" t="s">
        <v>35</v>
      </c>
      <c r="M389" s="463" t="s">
        <v>35</v>
      </c>
      <c r="N389" s="549"/>
    </row>
    <row r="390" spans="2:14">
      <c r="B390" s="912"/>
      <c r="C390" s="913"/>
      <c r="D390" s="915"/>
      <c r="E390" s="458" t="s">
        <v>38</v>
      </c>
      <c r="F390" s="765">
        <v>3</v>
      </c>
      <c r="G390" s="465">
        <v>3</v>
      </c>
      <c r="H390" s="465">
        <v>3</v>
      </c>
      <c r="I390" s="765">
        <v>3</v>
      </c>
      <c r="J390" s="476">
        <v>3</v>
      </c>
      <c r="K390" s="465">
        <v>3</v>
      </c>
      <c r="L390" s="465">
        <v>3</v>
      </c>
      <c r="M390" s="476">
        <v>3</v>
      </c>
      <c r="N390" s="549"/>
    </row>
    <row r="391" spans="2:14">
      <c r="B391" s="912"/>
      <c r="C391" s="913"/>
      <c r="D391" s="915"/>
      <c r="E391" s="458" t="s">
        <v>39</v>
      </c>
      <c r="F391" s="765">
        <v>1.2</v>
      </c>
      <c r="G391" s="465">
        <v>1.2</v>
      </c>
      <c r="H391" s="465">
        <v>1.2</v>
      </c>
      <c r="I391" s="765">
        <v>1.2</v>
      </c>
      <c r="J391" s="465">
        <v>1.2</v>
      </c>
      <c r="K391" s="465">
        <v>1.2</v>
      </c>
      <c r="L391" s="465">
        <v>1.2</v>
      </c>
      <c r="M391" s="465">
        <v>1.2</v>
      </c>
      <c r="N391" s="549"/>
    </row>
    <row r="392" spans="2:14">
      <c r="B392" s="912"/>
      <c r="C392" s="913"/>
      <c r="D392" s="916"/>
      <c r="E392" s="889" t="s">
        <v>40</v>
      </c>
      <c r="F392" s="766" t="s">
        <v>41</v>
      </c>
      <c r="G392" s="456" t="s">
        <v>41</v>
      </c>
      <c r="H392" s="456" t="s">
        <v>41</v>
      </c>
      <c r="I392" s="766" t="s">
        <v>41</v>
      </c>
      <c r="J392" s="456" t="s">
        <v>41</v>
      </c>
      <c r="K392" s="456" t="s">
        <v>41</v>
      </c>
      <c r="L392" s="456" t="s">
        <v>41</v>
      </c>
      <c r="M392" s="456" t="s">
        <v>41</v>
      </c>
      <c r="N392" s="549"/>
    </row>
    <row r="393" spans="2:14">
      <c r="B393" s="451">
        <v>0</v>
      </c>
      <c r="C393" s="451">
        <v>0</v>
      </c>
      <c r="D393" s="452">
        <v>2400000</v>
      </c>
      <c r="E393" s="451" t="s">
        <v>42</v>
      </c>
      <c r="F393" s="767">
        <v>0.25</v>
      </c>
      <c r="G393" s="608">
        <v>0.28819444444444448</v>
      </c>
      <c r="H393" s="608">
        <v>0.34375</v>
      </c>
      <c r="I393" s="766">
        <v>0.4465277777777778</v>
      </c>
      <c r="J393" s="608">
        <v>0.49652777777777773</v>
      </c>
      <c r="K393" s="609">
        <v>0.67361111111111116</v>
      </c>
      <c r="L393" s="608">
        <v>0.70138888888888884</v>
      </c>
      <c r="M393" s="608">
        <v>0.77430555555555547</v>
      </c>
      <c r="N393" s="549"/>
    </row>
    <row r="394" spans="2:14">
      <c r="B394" s="455" t="s">
        <v>43</v>
      </c>
      <c r="C394" s="455" t="s">
        <v>43</v>
      </c>
      <c r="D394" s="889"/>
      <c r="E394" s="336" t="s">
        <v>44</v>
      </c>
      <c r="F394" s="768">
        <v>0.25208333333333333</v>
      </c>
      <c r="G394" s="610">
        <v>0.2902777777777778</v>
      </c>
      <c r="H394" s="610">
        <v>0.34583333333333338</v>
      </c>
      <c r="I394" s="808">
        <v>0.44861111111111113</v>
      </c>
      <c r="J394" s="610">
        <v>0.49861111111111112</v>
      </c>
      <c r="K394" s="611">
        <v>0.67569444444444438</v>
      </c>
      <c r="L394" s="610">
        <v>0.70347222222222217</v>
      </c>
      <c r="M394" s="610">
        <v>0.77708333333333324</v>
      </c>
      <c r="N394" s="549"/>
    </row>
    <row r="395" spans="2:14">
      <c r="B395" s="455">
        <v>9</v>
      </c>
      <c r="C395" s="455">
        <v>9</v>
      </c>
      <c r="D395" s="445">
        <v>2400446</v>
      </c>
      <c r="E395" s="337" t="s">
        <v>45</v>
      </c>
      <c r="F395" s="767">
        <v>0.25555555555555559</v>
      </c>
      <c r="G395" s="612">
        <v>0.29444444444444445</v>
      </c>
      <c r="H395" s="612">
        <v>0.34930555555555554</v>
      </c>
      <c r="I395" s="766">
        <v>0.45208333333333334</v>
      </c>
      <c r="J395" s="612">
        <v>0.50347222222222221</v>
      </c>
      <c r="K395" s="613">
        <v>0.6791666666666667</v>
      </c>
      <c r="L395" s="612">
        <v>0.70763888888888893</v>
      </c>
      <c r="M395" s="612">
        <v>0.78125</v>
      </c>
      <c r="N395" s="549"/>
    </row>
    <row r="396" spans="2:14">
      <c r="B396" s="455">
        <v>18</v>
      </c>
      <c r="C396" s="455">
        <v>17.8</v>
      </c>
      <c r="D396" s="445">
        <v>2400417</v>
      </c>
      <c r="E396" s="337" t="s">
        <v>46</v>
      </c>
      <c r="F396" s="767">
        <v>0.2590277777777778</v>
      </c>
      <c r="G396" s="612">
        <v>0.29791666666666666</v>
      </c>
      <c r="H396" s="612">
        <v>0.35347222222222219</v>
      </c>
      <c r="I396" s="766">
        <v>0.45555555555555555</v>
      </c>
      <c r="J396" s="612">
        <v>0.50694444444444442</v>
      </c>
      <c r="K396" s="613">
        <v>0.68263888888888891</v>
      </c>
      <c r="L396" s="612">
        <v>0.71250000000000002</v>
      </c>
      <c r="M396" s="612">
        <v>0.78472222222222221</v>
      </c>
      <c r="N396" s="549"/>
    </row>
    <row r="397" spans="2:14">
      <c r="B397" s="455">
        <v>41</v>
      </c>
      <c r="C397" s="455">
        <v>41.3</v>
      </c>
      <c r="D397" s="445">
        <v>2400456</v>
      </c>
      <c r="E397" s="337" t="s">
        <v>47</v>
      </c>
      <c r="F397" s="767">
        <v>0.26874999999999999</v>
      </c>
      <c r="G397" s="612">
        <v>0.30694444444444441</v>
      </c>
      <c r="H397" s="612">
        <v>0.36249999999999999</v>
      </c>
      <c r="I397" s="766">
        <v>0.46458333333333335</v>
      </c>
      <c r="J397" s="612">
        <v>0.51597222222222217</v>
      </c>
      <c r="K397" s="613">
        <v>0.69166666666666676</v>
      </c>
      <c r="L397" s="612">
        <v>0.72152777777777777</v>
      </c>
      <c r="M397" s="612">
        <v>0.79375000000000007</v>
      </c>
      <c r="N397" s="549"/>
    </row>
    <row r="398" spans="2:14">
      <c r="B398" s="455">
        <v>57</v>
      </c>
      <c r="C398" s="455">
        <v>57.3</v>
      </c>
      <c r="D398" s="445">
        <v>2400366</v>
      </c>
      <c r="E398" s="337" t="s">
        <v>48</v>
      </c>
      <c r="F398" s="767">
        <v>0.27499999999999997</v>
      </c>
      <c r="G398" s="612">
        <v>0.31319444444444444</v>
      </c>
      <c r="H398" s="612">
        <v>0.36874999999999997</v>
      </c>
      <c r="I398" s="766">
        <v>0.47083333333333338</v>
      </c>
      <c r="J398" s="612">
        <v>0.52222222222222225</v>
      </c>
      <c r="K398" s="613">
        <v>0.69791666666666663</v>
      </c>
      <c r="L398" s="612">
        <v>0.72777777777777775</v>
      </c>
      <c r="M398" s="612">
        <v>0.79999999999999993</v>
      </c>
      <c r="N398" s="549"/>
    </row>
    <row r="399" spans="2:14">
      <c r="B399" s="455">
        <v>67</v>
      </c>
      <c r="C399" s="455" t="s">
        <v>49</v>
      </c>
      <c r="D399" s="445">
        <v>2400416</v>
      </c>
      <c r="E399" s="337" t="s">
        <v>50</v>
      </c>
      <c r="F399" s="767">
        <v>0.27916666666666667</v>
      </c>
      <c r="G399" s="612" t="s">
        <v>51</v>
      </c>
      <c r="H399" s="612">
        <v>0.37222222222222223</v>
      </c>
      <c r="I399" s="766">
        <v>0.47500000000000003</v>
      </c>
      <c r="J399" s="612" t="s">
        <v>52</v>
      </c>
      <c r="K399" s="613">
        <v>0.70208333333333339</v>
      </c>
      <c r="L399" s="612">
        <v>0.7319444444444444</v>
      </c>
      <c r="M399" s="612" t="s">
        <v>53</v>
      </c>
      <c r="N399" s="549"/>
    </row>
    <row r="400" spans="2:14">
      <c r="B400" s="455">
        <v>78</v>
      </c>
      <c r="C400" s="455">
        <v>78.099999999999994</v>
      </c>
      <c r="D400" s="889">
        <v>2400779</v>
      </c>
      <c r="E400" s="337" t="s">
        <v>54</v>
      </c>
      <c r="F400" s="767">
        <v>0.28402777777777777</v>
      </c>
      <c r="G400" s="612">
        <v>0.32361111111111113</v>
      </c>
      <c r="H400" s="612">
        <v>0.37708333333333338</v>
      </c>
      <c r="I400" s="766">
        <v>0.47986111111111113</v>
      </c>
      <c r="J400" s="612">
        <v>0.53263888888888888</v>
      </c>
      <c r="K400" s="613">
        <v>0.70694444444444438</v>
      </c>
      <c r="L400" s="612">
        <v>0.7368055555555556</v>
      </c>
      <c r="M400" s="612">
        <v>0.81111111111111101</v>
      </c>
      <c r="N400" s="549"/>
    </row>
    <row r="401" spans="2:14">
      <c r="B401" s="455">
        <v>90</v>
      </c>
      <c r="C401" s="455" t="s">
        <v>55</v>
      </c>
      <c r="D401" s="889">
        <v>2400333</v>
      </c>
      <c r="E401" s="337" t="s">
        <v>56</v>
      </c>
      <c r="F401" s="767">
        <v>0.29305555555555557</v>
      </c>
      <c r="G401" s="612">
        <v>0.33263888888888887</v>
      </c>
      <c r="H401" s="612">
        <v>0.38611111111111113</v>
      </c>
      <c r="I401" s="766">
        <v>0.48888888888888887</v>
      </c>
      <c r="J401" s="612">
        <v>0.54166666666666663</v>
      </c>
      <c r="K401" s="613">
        <v>0.71597222222222223</v>
      </c>
      <c r="L401" s="612">
        <v>0.74583333333333324</v>
      </c>
      <c r="M401" s="612">
        <v>0.82013888888888886</v>
      </c>
      <c r="N401" s="549"/>
    </row>
    <row r="402" spans="2:14">
      <c r="B402" s="455">
        <v>97</v>
      </c>
      <c r="C402" s="455">
        <v>97</v>
      </c>
      <c r="D402" s="889">
        <v>2400414</v>
      </c>
      <c r="E402" s="337" t="s">
        <v>57</v>
      </c>
      <c r="F402" s="767" t="s">
        <v>58</v>
      </c>
      <c r="G402" s="612" t="s">
        <v>59</v>
      </c>
      <c r="H402" s="612">
        <v>0.38958333333333334</v>
      </c>
      <c r="I402" s="766">
        <v>0.49236111111111108</v>
      </c>
      <c r="J402" s="612" t="s">
        <v>60</v>
      </c>
      <c r="K402" s="613">
        <v>0.71944444444444444</v>
      </c>
      <c r="L402" s="612">
        <v>0.74930555555555556</v>
      </c>
      <c r="M402" s="612" t="s">
        <v>61</v>
      </c>
      <c r="N402" s="549"/>
    </row>
    <row r="403" spans="2:14">
      <c r="B403" s="455">
        <v>106</v>
      </c>
      <c r="C403" s="455">
        <v>106.1</v>
      </c>
      <c r="D403" s="889">
        <v>2400378</v>
      </c>
      <c r="E403" s="337" t="s">
        <v>62</v>
      </c>
      <c r="F403" s="767">
        <v>0.30208333333333331</v>
      </c>
      <c r="G403" s="612">
        <v>0.34236111111111112</v>
      </c>
      <c r="H403" s="612">
        <v>0.39305555555555555</v>
      </c>
      <c r="I403" s="766">
        <v>0.49583333333333335</v>
      </c>
      <c r="J403" s="612">
        <v>0.55138888888888882</v>
      </c>
      <c r="K403" s="613">
        <v>0.72291666666666676</v>
      </c>
      <c r="L403" s="612">
        <v>0.75277777777777777</v>
      </c>
      <c r="M403" s="612">
        <v>0.82986111111111116</v>
      </c>
      <c r="N403" s="549"/>
    </row>
    <row r="404" spans="2:14">
      <c r="B404" s="615">
        <v>116</v>
      </c>
      <c r="C404" s="615">
        <v>116.2</v>
      </c>
      <c r="D404" s="867">
        <v>2400379</v>
      </c>
      <c r="E404" s="336" t="s">
        <v>63</v>
      </c>
      <c r="F404" s="768">
        <v>0.30624999999999997</v>
      </c>
      <c r="G404" s="610">
        <v>0.34652777777777777</v>
      </c>
      <c r="H404" s="610">
        <v>0.3972222222222222</v>
      </c>
      <c r="I404" s="808">
        <v>0.5</v>
      </c>
      <c r="J404" s="610">
        <v>0.55555555555555558</v>
      </c>
      <c r="K404" s="611">
        <v>0.7270833333333333</v>
      </c>
      <c r="L404" s="610">
        <v>0.75694444444444453</v>
      </c>
      <c r="M404" s="610">
        <v>0.8340277777777777</v>
      </c>
      <c r="N404" s="549"/>
    </row>
    <row r="405" spans="2:14">
      <c r="B405" s="455">
        <v>122</v>
      </c>
      <c r="C405" s="455">
        <v>121.6</v>
      </c>
      <c r="D405" s="889">
        <v>2400002</v>
      </c>
      <c r="E405" s="337" t="s">
        <v>64</v>
      </c>
      <c r="F405" s="767">
        <v>0.30833333333333335</v>
      </c>
      <c r="G405" s="612">
        <v>0.34930555555555554</v>
      </c>
      <c r="H405" s="612">
        <v>0.39930555555555558</v>
      </c>
      <c r="I405" s="766">
        <v>0.50208333333333333</v>
      </c>
      <c r="J405" s="612">
        <v>0.55763888888888891</v>
      </c>
      <c r="K405" s="613">
        <v>0.72916666666666663</v>
      </c>
      <c r="L405" s="612">
        <v>0.75902777777777775</v>
      </c>
      <c r="M405" s="612">
        <v>0.83611111111111114</v>
      </c>
      <c r="N405" s="549"/>
    </row>
    <row r="406" spans="2:14">
      <c r="B406" s="455">
        <v>128</v>
      </c>
      <c r="C406" s="455">
        <v>128.1</v>
      </c>
      <c r="D406" s="889">
        <v>2400413</v>
      </c>
      <c r="E406" s="337" t="s">
        <v>65</v>
      </c>
      <c r="F406" s="767">
        <v>0.31111111111111112</v>
      </c>
      <c r="G406" s="612" t="s">
        <v>66</v>
      </c>
      <c r="H406" s="612">
        <v>0.40208333333333335</v>
      </c>
      <c r="I406" s="766">
        <v>0.50486111111111109</v>
      </c>
      <c r="J406" s="612" t="s">
        <v>67</v>
      </c>
      <c r="K406" s="613">
        <v>0.7319444444444444</v>
      </c>
      <c r="L406" s="612">
        <v>0.76180555555555562</v>
      </c>
      <c r="M406" s="612" t="s">
        <v>68</v>
      </c>
      <c r="N406" s="549"/>
    </row>
    <row r="407" spans="2:14">
      <c r="B407" s="455">
        <v>141</v>
      </c>
      <c r="C407" s="455">
        <v>140.9</v>
      </c>
      <c r="D407" s="889">
        <v>2400412</v>
      </c>
      <c r="E407" s="337" t="s">
        <v>69</v>
      </c>
      <c r="F407" s="767">
        <v>0.31597222222222221</v>
      </c>
      <c r="G407" s="612">
        <v>0.35902777777777778</v>
      </c>
      <c r="H407" s="612">
        <v>0.4069444444444445</v>
      </c>
      <c r="I407" s="766">
        <v>0.50972222222222219</v>
      </c>
      <c r="J407" s="612">
        <v>0.56736111111111109</v>
      </c>
      <c r="K407" s="613">
        <v>0.7368055555555556</v>
      </c>
      <c r="L407" s="612">
        <v>0.76666666666666661</v>
      </c>
      <c r="M407" s="612">
        <v>0.84583333333333333</v>
      </c>
      <c r="N407" s="549"/>
    </row>
    <row r="408" spans="2:14">
      <c r="B408" s="455">
        <v>155</v>
      </c>
      <c r="C408" s="455">
        <v>155.5</v>
      </c>
      <c r="D408" s="889">
        <v>2400380</v>
      </c>
      <c r="E408" s="337" t="s">
        <v>70</v>
      </c>
      <c r="F408" s="767">
        <v>0.3215277777777778</v>
      </c>
      <c r="G408" s="612">
        <v>0.36458333333333331</v>
      </c>
      <c r="H408" s="612">
        <v>0.41250000000000003</v>
      </c>
      <c r="I408" s="766">
        <v>0.51527777777777783</v>
      </c>
      <c r="J408" s="612">
        <v>0.57291666666666663</v>
      </c>
      <c r="K408" s="613">
        <v>0.74236111111111114</v>
      </c>
      <c r="L408" s="612">
        <v>0.77222222222222225</v>
      </c>
      <c r="M408" s="612">
        <v>0.85138888888888886</v>
      </c>
      <c r="N408" s="549"/>
    </row>
    <row r="409" spans="2:14">
      <c r="B409" s="455">
        <v>168</v>
      </c>
      <c r="C409" s="455">
        <v>167.5</v>
      </c>
      <c r="D409" s="889">
        <v>2400411</v>
      </c>
      <c r="E409" s="337" t="s">
        <v>71</v>
      </c>
      <c r="F409" s="767">
        <v>0.3263888888888889</v>
      </c>
      <c r="G409" s="612">
        <v>0.36944444444444446</v>
      </c>
      <c r="H409" s="612">
        <v>0.41736111111111113</v>
      </c>
      <c r="I409" s="766">
        <v>0.52013888888888882</v>
      </c>
      <c r="J409" s="612">
        <v>0.57777777777777783</v>
      </c>
      <c r="K409" s="613">
        <v>0.74722222222222223</v>
      </c>
      <c r="L409" s="612">
        <v>0.77708333333333324</v>
      </c>
      <c r="M409" s="612">
        <v>0.85625000000000007</v>
      </c>
      <c r="N409" s="549"/>
    </row>
    <row r="410" spans="2:14">
      <c r="B410" s="455">
        <v>180</v>
      </c>
      <c r="C410" s="455">
        <v>180.2</v>
      </c>
      <c r="D410" s="889">
        <v>2400381</v>
      </c>
      <c r="E410" s="337" t="s">
        <v>72</v>
      </c>
      <c r="F410" s="767">
        <v>0.33124999999999999</v>
      </c>
      <c r="G410" s="612">
        <v>0.375</v>
      </c>
      <c r="H410" s="612">
        <v>0.42222222222222222</v>
      </c>
      <c r="I410" s="766">
        <v>0.52500000000000002</v>
      </c>
      <c r="J410" s="612">
        <v>0.58333333333333337</v>
      </c>
      <c r="K410" s="613">
        <v>0.75208333333333333</v>
      </c>
      <c r="L410" s="612">
        <v>0.78194444444444444</v>
      </c>
      <c r="M410" s="612">
        <v>0.8618055555555556</v>
      </c>
      <c r="N410" s="549"/>
    </row>
    <row r="411" spans="2:14">
      <c r="B411" s="615">
        <v>187</v>
      </c>
      <c r="C411" s="615" t="s">
        <v>73</v>
      </c>
      <c r="D411" s="867">
        <v>2400382</v>
      </c>
      <c r="E411" s="336" t="s">
        <v>74</v>
      </c>
      <c r="F411" s="768">
        <v>0.33402777777777781</v>
      </c>
      <c r="G411" s="610">
        <v>0.37777777777777777</v>
      </c>
      <c r="H411" s="610">
        <v>0.42499999999999999</v>
      </c>
      <c r="I411" s="808">
        <v>0.52777777777777779</v>
      </c>
      <c r="J411" s="610">
        <v>0.58611111111111114</v>
      </c>
      <c r="K411" s="611">
        <v>0.75486111111111109</v>
      </c>
      <c r="L411" s="610">
        <v>0.78472222222222221</v>
      </c>
      <c r="M411" s="610">
        <v>0.86458333333333337</v>
      </c>
      <c r="N411" s="549"/>
    </row>
    <row r="412" spans="2:14">
      <c r="B412" s="455">
        <v>192</v>
      </c>
      <c r="C412" s="455">
        <v>192.5</v>
      </c>
      <c r="D412" s="889">
        <v>2400398</v>
      </c>
      <c r="E412" s="337" t="s">
        <v>75</v>
      </c>
      <c r="F412" s="767">
        <v>0.33749999999999997</v>
      </c>
      <c r="G412" s="612" t="s">
        <v>76</v>
      </c>
      <c r="H412" s="612">
        <v>0.4284722222222222</v>
      </c>
      <c r="I412" s="766">
        <v>0.53055555555555556</v>
      </c>
      <c r="J412" s="612" t="s">
        <v>77</v>
      </c>
      <c r="K412" s="613">
        <v>0.75763888888888886</v>
      </c>
      <c r="L412" s="612">
        <v>0.78749999999999998</v>
      </c>
      <c r="M412" s="612" t="s">
        <v>78</v>
      </c>
      <c r="N412" s="549"/>
    </row>
    <row r="413" spans="2:14">
      <c r="B413" s="455">
        <v>203</v>
      </c>
      <c r="C413" s="455">
        <v>203.1</v>
      </c>
      <c r="D413" s="889">
        <v>2400399</v>
      </c>
      <c r="E413" s="337" t="s">
        <v>79</v>
      </c>
      <c r="F413" s="767">
        <v>0.34236111111111112</v>
      </c>
      <c r="G413" s="612">
        <v>0.38750000000000001</v>
      </c>
      <c r="H413" s="612">
        <v>0.43333333333333335</v>
      </c>
      <c r="I413" s="766">
        <v>0.53541666666666665</v>
      </c>
      <c r="J413" s="612">
        <v>0.59652777777777777</v>
      </c>
      <c r="K413" s="613">
        <v>0.76250000000000007</v>
      </c>
      <c r="L413" s="612">
        <v>0.79236111111111107</v>
      </c>
      <c r="M413" s="612">
        <v>0.875</v>
      </c>
      <c r="N413" s="549"/>
    </row>
    <row r="414" spans="2:14">
      <c r="B414" s="455">
        <v>209</v>
      </c>
      <c r="C414" s="455">
        <v>208.2</v>
      </c>
      <c r="D414" s="889">
        <v>2400368</v>
      </c>
      <c r="E414" s="337" t="s">
        <v>80</v>
      </c>
      <c r="F414" s="767">
        <v>0.3444444444444445</v>
      </c>
      <c r="G414" s="612">
        <v>0.38958333333333334</v>
      </c>
      <c r="H414" s="612">
        <v>0.43541666666666662</v>
      </c>
      <c r="I414" s="766">
        <v>0.53749999999999998</v>
      </c>
      <c r="J414" s="612">
        <v>0.59861111111111109</v>
      </c>
      <c r="K414" s="613">
        <v>0.76458333333333339</v>
      </c>
      <c r="L414" s="612">
        <v>0.7944444444444444</v>
      </c>
      <c r="M414" s="612">
        <v>0.87708333333333333</v>
      </c>
      <c r="N414" s="549"/>
    </row>
    <row r="415" spans="2:14">
      <c r="B415" s="451">
        <v>212</v>
      </c>
      <c r="C415" s="451">
        <v>213.3</v>
      </c>
      <c r="D415" s="451">
        <v>2400420</v>
      </c>
      <c r="E415" s="392" t="s">
        <v>81</v>
      </c>
      <c r="F415" s="767" t="s">
        <v>82</v>
      </c>
      <c r="G415" s="608" t="s">
        <v>83</v>
      </c>
      <c r="H415" s="608">
        <v>0.4375</v>
      </c>
      <c r="I415" s="809" t="s">
        <v>84</v>
      </c>
      <c r="J415" s="608" t="s">
        <v>85</v>
      </c>
      <c r="K415" s="608">
        <v>0.76666666666666661</v>
      </c>
      <c r="L415" s="608" t="s">
        <v>86</v>
      </c>
      <c r="M415" s="608" t="s">
        <v>87</v>
      </c>
      <c r="N415" s="549"/>
    </row>
    <row r="416" spans="2:14">
      <c r="B416" s="455">
        <v>227</v>
      </c>
      <c r="C416" s="455">
        <v>226.7</v>
      </c>
      <c r="D416" s="889">
        <v>2400386</v>
      </c>
      <c r="E416" s="337" t="s">
        <v>88</v>
      </c>
      <c r="F416" s="767">
        <v>0.35555555555555557</v>
      </c>
      <c r="G416" s="612">
        <v>0.40069444444444446</v>
      </c>
      <c r="H416" s="612">
        <v>0.44444444444444442</v>
      </c>
      <c r="I416" s="766">
        <v>0.54861111111111105</v>
      </c>
      <c r="J416" s="612">
        <v>0.60972222222222217</v>
      </c>
      <c r="K416" s="612">
        <v>0.7729166666666667</v>
      </c>
      <c r="L416" s="612">
        <v>0.80555555555555547</v>
      </c>
      <c r="M416" s="612">
        <v>0.8881944444444444</v>
      </c>
      <c r="N416" s="549"/>
    </row>
    <row r="417" spans="2:14">
      <c r="B417" s="455">
        <v>239</v>
      </c>
      <c r="C417" s="455">
        <v>238.6</v>
      </c>
      <c r="D417" s="889">
        <v>2400406</v>
      </c>
      <c r="E417" s="337" t="s">
        <v>89</v>
      </c>
      <c r="F417" s="767">
        <v>0.36041666666666666</v>
      </c>
      <c r="G417" s="612">
        <v>0.4055555555555555</v>
      </c>
      <c r="H417" s="612">
        <v>0.45</v>
      </c>
      <c r="I417" s="766">
        <v>0.55277777777777781</v>
      </c>
      <c r="J417" s="612">
        <v>0.61458333333333337</v>
      </c>
      <c r="K417" s="612">
        <v>0.77777777777777779</v>
      </c>
      <c r="L417" s="612">
        <v>0.80972222222222223</v>
      </c>
      <c r="M417" s="612">
        <v>0.8930555555555556</v>
      </c>
      <c r="N417" s="549"/>
    </row>
    <row r="418" spans="2:14">
      <c r="B418" s="615"/>
      <c r="C418" s="616"/>
      <c r="D418" s="617"/>
      <c r="E418" s="336" t="s">
        <v>90</v>
      </c>
      <c r="F418" s="768">
        <v>0.36458333333333331</v>
      </c>
      <c r="G418" s="610">
        <v>0.40972222222222227</v>
      </c>
      <c r="H418" s="610">
        <v>0.45416666666666666</v>
      </c>
      <c r="I418" s="808">
        <v>0.55625000000000002</v>
      </c>
      <c r="J418" s="610">
        <v>0.61875000000000002</v>
      </c>
      <c r="K418" s="610">
        <v>0.78194444444444444</v>
      </c>
      <c r="L418" s="610">
        <v>0.81319444444444444</v>
      </c>
      <c r="M418" s="610">
        <v>0.89722222222222225</v>
      </c>
      <c r="N418" s="549"/>
    </row>
    <row r="419" spans="2:14">
      <c r="B419" s="455">
        <v>252</v>
      </c>
      <c r="C419" s="455">
        <v>252</v>
      </c>
      <c r="D419" s="889">
        <v>2401387</v>
      </c>
      <c r="E419" s="337" t="s">
        <v>91</v>
      </c>
      <c r="F419" s="767">
        <v>0.3659722222222222</v>
      </c>
      <c r="G419" s="612">
        <v>0.41111111111111115</v>
      </c>
      <c r="H419" s="613">
        <v>0.45555555555555555</v>
      </c>
      <c r="I419" s="766">
        <v>0.55833333333333335</v>
      </c>
      <c r="J419" s="612">
        <v>0.62013888888888891</v>
      </c>
      <c r="K419" s="612">
        <v>0.78333333333333333</v>
      </c>
      <c r="L419" s="613">
        <v>0.81527777777777777</v>
      </c>
      <c r="M419" s="612">
        <v>0.89861111111111114</v>
      </c>
      <c r="N419" s="549"/>
    </row>
    <row r="420" spans="2:14">
      <c r="B420" s="455">
        <v>261</v>
      </c>
      <c r="C420" s="455">
        <v>260.7</v>
      </c>
      <c r="D420" s="889">
        <v>2401388</v>
      </c>
      <c r="E420" s="337" t="s">
        <v>92</v>
      </c>
      <c r="F420" s="767">
        <v>0.36944444444444446</v>
      </c>
      <c r="G420" s="612">
        <v>0.4145833333333333</v>
      </c>
      <c r="H420" s="613">
        <v>0.45902777777777781</v>
      </c>
      <c r="I420" s="766">
        <v>0.56180555555555556</v>
      </c>
      <c r="J420" s="612">
        <v>0.62361111111111112</v>
      </c>
      <c r="K420" s="612">
        <v>0.78680555555555554</v>
      </c>
      <c r="L420" s="613">
        <v>0.81874999999999998</v>
      </c>
      <c r="M420" s="612">
        <v>0.90208333333333324</v>
      </c>
      <c r="N420" s="549"/>
    </row>
    <row r="421" spans="2:14">
      <c r="B421" s="455">
        <v>269</v>
      </c>
      <c r="C421" s="455">
        <v>269</v>
      </c>
      <c r="D421" s="889">
        <v>2401389</v>
      </c>
      <c r="E421" s="337" t="s">
        <v>93</v>
      </c>
      <c r="F421" s="767">
        <v>0.37291666666666662</v>
      </c>
      <c r="G421" s="612">
        <v>0.41805555555555557</v>
      </c>
      <c r="H421" s="613">
        <v>0.46249999999999997</v>
      </c>
      <c r="I421" s="766">
        <v>0.56527777777777777</v>
      </c>
      <c r="J421" s="612">
        <v>0.62708333333333333</v>
      </c>
      <c r="K421" s="612">
        <v>0.79027777777777775</v>
      </c>
      <c r="L421" s="613">
        <v>0.8222222222222223</v>
      </c>
      <c r="M421" s="612">
        <v>0.90555555555555556</v>
      </c>
      <c r="N421" s="549"/>
    </row>
    <row r="422" spans="2:14">
      <c r="B422" s="615"/>
      <c r="C422" s="616"/>
      <c r="D422" s="617"/>
      <c r="E422" s="336" t="s">
        <v>94</v>
      </c>
      <c r="F422" s="768">
        <v>0.37708333333333338</v>
      </c>
      <c r="G422" s="610">
        <v>0.42222222222222222</v>
      </c>
      <c r="H422" s="611">
        <v>0.46666666666666662</v>
      </c>
      <c r="I422" s="808">
        <v>0.56874999999999998</v>
      </c>
      <c r="J422" s="610">
        <v>0.63124999999999998</v>
      </c>
      <c r="K422" s="610">
        <v>0.7944444444444444</v>
      </c>
      <c r="L422" s="611">
        <v>0.8256944444444444</v>
      </c>
      <c r="M422" s="610">
        <v>0.90972222222222221</v>
      </c>
      <c r="N422" s="549"/>
    </row>
    <row r="423" spans="2:14">
      <c r="B423" s="455">
        <v>283</v>
      </c>
      <c r="C423" s="455">
        <v>282.7</v>
      </c>
      <c r="D423" s="889">
        <v>2400407</v>
      </c>
      <c r="E423" s="327" t="s">
        <v>95</v>
      </c>
      <c r="F423" s="767" t="s">
        <v>96</v>
      </c>
      <c r="G423" s="612" t="s">
        <v>97</v>
      </c>
      <c r="H423" s="612">
        <v>0.46875</v>
      </c>
      <c r="I423" s="766">
        <v>0.5708333333333333</v>
      </c>
      <c r="J423" s="612" t="s">
        <v>98</v>
      </c>
      <c r="K423" s="612">
        <v>0.79652777777777783</v>
      </c>
      <c r="L423" s="613" t="s">
        <v>99</v>
      </c>
      <c r="M423" s="612" t="s">
        <v>100</v>
      </c>
      <c r="N423" s="549"/>
    </row>
    <row r="424" spans="2:14">
      <c r="B424" s="455">
        <v>293</v>
      </c>
      <c r="C424" s="455">
        <v>293.2</v>
      </c>
      <c r="D424" s="889">
        <v>2400390</v>
      </c>
      <c r="E424" s="327" t="s">
        <v>101</v>
      </c>
      <c r="F424" s="767">
        <v>0.38541666666666669</v>
      </c>
      <c r="G424" s="612">
        <v>0.43055555555555558</v>
      </c>
      <c r="H424" s="612">
        <v>0.47291666666666665</v>
      </c>
      <c r="I424" s="766">
        <v>0.57500000000000007</v>
      </c>
      <c r="J424" s="612">
        <v>0.63958333333333328</v>
      </c>
      <c r="K424" s="612">
        <v>0.80069444444444438</v>
      </c>
      <c r="L424" s="612">
        <v>0.83194444444444438</v>
      </c>
      <c r="M424" s="612">
        <v>0.91805555555555562</v>
      </c>
      <c r="N424" s="549"/>
    </row>
    <row r="425" spans="2:14">
      <c r="B425" s="455">
        <v>302</v>
      </c>
      <c r="C425" s="455">
        <v>302.3</v>
      </c>
      <c r="D425" s="889">
        <v>2401391</v>
      </c>
      <c r="E425" s="327" t="s">
        <v>102</v>
      </c>
      <c r="F425" s="767">
        <v>0.38958333333333334</v>
      </c>
      <c r="G425" s="612">
        <v>0.43472222222222223</v>
      </c>
      <c r="H425" s="612">
        <v>0.4770833333333333</v>
      </c>
      <c r="I425" s="766">
        <v>0.57916666666666672</v>
      </c>
      <c r="J425" s="612">
        <v>0.64374999999999993</v>
      </c>
      <c r="K425" s="612">
        <v>0.80486111111111114</v>
      </c>
      <c r="L425" s="612">
        <v>0.83680555555555547</v>
      </c>
      <c r="M425" s="612">
        <v>0.92222222222222217</v>
      </c>
      <c r="N425" s="549"/>
    </row>
    <row r="426" spans="2:14">
      <c r="B426" s="455">
        <v>311</v>
      </c>
      <c r="C426" s="455">
        <v>310.89999999999998</v>
      </c>
      <c r="D426" s="889">
        <v>2400408</v>
      </c>
      <c r="E426" s="337" t="s">
        <v>103</v>
      </c>
      <c r="F426" s="767">
        <v>0.39305555555555555</v>
      </c>
      <c r="G426" s="612" t="s">
        <v>104</v>
      </c>
      <c r="H426" s="612">
        <v>0.48055555555555557</v>
      </c>
      <c r="I426" s="766">
        <v>0.58263888888888882</v>
      </c>
      <c r="J426" s="612" t="s">
        <v>105</v>
      </c>
      <c r="K426" s="612">
        <v>0.80833333333333324</v>
      </c>
      <c r="L426" s="612">
        <v>0.83958333333333324</v>
      </c>
      <c r="M426" s="612" t="s">
        <v>106</v>
      </c>
      <c r="N426" s="549"/>
    </row>
    <row r="427" spans="2:14">
      <c r="B427" s="455">
        <v>325</v>
      </c>
      <c r="C427" s="455">
        <v>324.8</v>
      </c>
      <c r="D427" s="889">
        <v>2400392</v>
      </c>
      <c r="E427" s="337" t="s">
        <v>107</v>
      </c>
      <c r="F427" s="767">
        <v>0.39861111111111108</v>
      </c>
      <c r="G427" s="612">
        <v>0.4458333333333333</v>
      </c>
      <c r="H427" s="612">
        <v>0.4861111111111111</v>
      </c>
      <c r="I427" s="766">
        <v>0.58819444444444446</v>
      </c>
      <c r="J427" s="612">
        <v>0.65486111111111112</v>
      </c>
      <c r="K427" s="612">
        <v>0.81388888888888899</v>
      </c>
      <c r="L427" s="612">
        <v>0.84513888888888899</v>
      </c>
      <c r="M427" s="612">
        <v>0.93333333333333324</v>
      </c>
      <c r="N427" s="549"/>
    </row>
    <row r="428" spans="2:14">
      <c r="B428" s="455">
        <v>336</v>
      </c>
      <c r="C428" s="455">
        <v>335.8</v>
      </c>
      <c r="D428" s="889">
        <v>2401393</v>
      </c>
      <c r="E428" s="337" t="s">
        <v>108</v>
      </c>
      <c r="F428" s="767">
        <v>0.40277777777777773</v>
      </c>
      <c r="G428" s="612">
        <v>0.45</v>
      </c>
      <c r="H428" s="612">
        <v>0.49027777777777781</v>
      </c>
      <c r="I428" s="766">
        <v>0.59236111111111112</v>
      </c>
      <c r="J428" s="612">
        <v>0.65902777777777777</v>
      </c>
      <c r="K428" s="612">
        <v>0.81805555555555554</v>
      </c>
      <c r="L428" s="612">
        <v>0.84930555555555554</v>
      </c>
      <c r="M428" s="612">
        <v>0.9375</v>
      </c>
      <c r="N428" s="549"/>
    </row>
    <row r="429" spans="2:14">
      <c r="B429" s="615"/>
      <c r="C429" s="616"/>
      <c r="D429" s="617"/>
      <c r="E429" s="336" t="s">
        <v>109</v>
      </c>
      <c r="F429" s="768">
        <v>0.40625</v>
      </c>
      <c r="G429" s="610">
        <v>0.45347222222222222</v>
      </c>
      <c r="H429" s="610">
        <v>0.49374999999999997</v>
      </c>
      <c r="I429" s="808">
        <v>0.59583333333333333</v>
      </c>
      <c r="J429" s="610">
        <v>0.66249999999999998</v>
      </c>
      <c r="K429" s="610">
        <v>0.82152777777777775</v>
      </c>
      <c r="L429" s="610">
        <v>0.85277777777777775</v>
      </c>
      <c r="M429" s="610">
        <v>0.94097222222222221</v>
      </c>
      <c r="N429" s="549"/>
    </row>
    <row r="430" spans="2:14">
      <c r="B430" s="455">
        <v>354</v>
      </c>
      <c r="C430" s="455">
        <v>353.9</v>
      </c>
      <c r="D430" s="889">
        <v>2400403</v>
      </c>
      <c r="E430" s="337" t="s">
        <v>110</v>
      </c>
      <c r="F430" s="767">
        <v>0.40972222222222227</v>
      </c>
      <c r="G430" s="612" t="s">
        <v>111</v>
      </c>
      <c r="H430" s="612" t="s">
        <v>112</v>
      </c>
      <c r="I430" s="766">
        <v>0.59930555555555554</v>
      </c>
      <c r="J430" s="612" t="s">
        <v>113</v>
      </c>
      <c r="K430" s="612" t="s">
        <v>114</v>
      </c>
      <c r="L430" s="613">
        <v>0.85625000000000007</v>
      </c>
      <c r="M430" s="612" t="s">
        <v>115</v>
      </c>
      <c r="N430" s="549"/>
    </row>
    <row r="431" spans="2:14">
      <c r="B431" s="615" t="s">
        <v>43</v>
      </c>
      <c r="C431" s="615">
        <v>358</v>
      </c>
      <c r="D431" s="867"/>
      <c r="E431" s="336" t="s">
        <v>116</v>
      </c>
      <c r="F431" s="768">
        <v>0.41180555555555554</v>
      </c>
      <c r="G431" s="610">
        <v>0.46111111111111108</v>
      </c>
      <c r="H431" s="610">
        <v>0.50138888888888888</v>
      </c>
      <c r="I431" s="808">
        <v>0.60138888888888886</v>
      </c>
      <c r="J431" s="610">
        <v>0.67013888888888884</v>
      </c>
      <c r="K431" s="610">
        <v>0.82916666666666661</v>
      </c>
      <c r="L431" s="611">
        <v>0.85833333333333339</v>
      </c>
      <c r="M431" s="610">
        <v>0.94861111111111107</v>
      </c>
      <c r="N431" s="549"/>
    </row>
    <row r="432" spans="2:14">
      <c r="B432" s="455">
        <v>360</v>
      </c>
      <c r="C432" s="455">
        <v>360.6</v>
      </c>
      <c r="D432" s="889">
        <v>2400315</v>
      </c>
      <c r="E432" s="337" t="s">
        <v>117</v>
      </c>
      <c r="F432" s="767">
        <v>0.41319444444444442</v>
      </c>
      <c r="G432" s="612">
        <v>0.46249999999999997</v>
      </c>
      <c r="H432" s="612">
        <v>0.50277777777777777</v>
      </c>
      <c r="I432" s="766">
        <v>0.60277777777777775</v>
      </c>
      <c r="J432" s="612">
        <v>0.67152777777777783</v>
      </c>
      <c r="K432" s="612">
        <v>0.8305555555555556</v>
      </c>
      <c r="L432" s="613">
        <v>0.85972222222222217</v>
      </c>
      <c r="M432" s="612">
        <v>0.95000000000000007</v>
      </c>
      <c r="N432" s="549"/>
    </row>
    <row r="433" spans="2:14">
      <c r="B433" s="615">
        <v>367</v>
      </c>
      <c r="C433" s="615">
        <v>367</v>
      </c>
      <c r="D433" s="867">
        <v>2400316</v>
      </c>
      <c r="E433" s="336" t="s">
        <v>118</v>
      </c>
      <c r="F433" s="768">
        <v>0.41597222222222219</v>
      </c>
      <c r="G433" s="610">
        <v>0.46527777777777773</v>
      </c>
      <c r="H433" s="610">
        <v>0.50555555555555554</v>
      </c>
      <c r="I433" s="808">
        <v>0.60555555555555551</v>
      </c>
      <c r="J433" s="610">
        <v>0.6743055555555556</v>
      </c>
      <c r="K433" s="610">
        <v>0.83333333333333337</v>
      </c>
      <c r="L433" s="611">
        <v>0.86249999999999993</v>
      </c>
      <c r="M433" s="610">
        <v>0.95277777777777783</v>
      </c>
      <c r="N433" s="549"/>
    </row>
    <row r="434" spans="2:14">
      <c r="B434" s="455">
        <v>370</v>
      </c>
      <c r="C434" s="455">
        <v>369.8</v>
      </c>
      <c r="D434" s="889">
        <v>2400317</v>
      </c>
      <c r="E434" s="337" t="s">
        <v>119</v>
      </c>
      <c r="F434" s="767">
        <v>0.41736111111111113</v>
      </c>
      <c r="G434" s="612">
        <v>0.46666666666666662</v>
      </c>
      <c r="H434" s="612">
        <v>0.50694444444444442</v>
      </c>
      <c r="I434" s="766">
        <v>0.6069444444444444</v>
      </c>
      <c r="J434" s="612">
        <v>0.67569444444444438</v>
      </c>
      <c r="K434" s="612">
        <v>0.83472222222222225</v>
      </c>
      <c r="L434" s="613">
        <v>0.86388888888888893</v>
      </c>
      <c r="M434" s="612">
        <v>0.95416666666666661</v>
      </c>
      <c r="N434" s="549"/>
    </row>
    <row r="435" spans="2:14">
      <c r="B435" s="615">
        <v>373</v>
      </c>
      <c r="C435" s="615">
        <v>373.3</v>
      </c>
      <c r="D435" s="867">
        <v>2400016</v>
      </c>
      <c r="E435" s="336" t="s">
        <v>120</v>
      </c>
      <c r="F435" s="768">
        <v>0.41875000000000001</v>
      </c>
      <c r="G435" s="610">
        <v>0.4680555555555555</v>
      </c>
      <c r="H435" s="610">
        <v>0.5083333333333333</v>
      </c>
      <c r="I435" s="808">
        <v>0.60833333333333328</v>
      </c>
      <c r="J435" s="610">
        <v>0.6777777777777777</v>
      </c>
      <c r="K435" s="610">
        <v>0.83611111111111114</v>
      </c>
      <c r="L435" s="611">
        <v>0.8652777777777777</v>
      </c>
      <c r="M435" s="610">
        <v>0.95624999999999993</v>
      </c>
      <c r="N435" s="549"/>
    </row>
    <row r="436" spans="2:14">
      <c r="B436" s="451">
        <v>376</v>
      </c>
      <c r="C436" s="451">
        <v>376.4</v>
      </c>
      <c r="D436" s="451">
        <v>2400430</v>
      </c>
      <c r="E436" s="392" t="s">
        <v>121</v>
      </c>
      <c r="F436" s="767">
        <v>0.42222222222222222</v>
      </c>
      <c r="G436" s="608">
        <v>0.47152777777777777</v>
      </c>
      <c r="H436" s="608">
        <v>0.51180555555555551</v>
      </c>
      <c r="I436" s="766">
        <v>0.6118055555555556</v>
      </c>
      <c r="J436" s="608">
        <v>0.68263888888888891</v>
      </c>
      <c r="K436" s="608">
        <v>0.83958333333333324</v>
      </c>
      <c r="L436" s="609">
        <v>0.86875000000000002</v>
      </c>
      <c r="M436" s="608">
        <v>0.96111111111111114</v>
      </c>
      <c r="N436" s="549"/>
    </row>
    <row r="437" spans="2:14">
      <c r="B437" s="917" t="s">
        <v>123</v>
      </c>
      <c r="C437" s="917"/>
      <c r="D437" s="917"/>
      <c r="E437" s="917"/>
      <c r="F437" s="791">
        <v>780</v>
      </c>
      <c r="G437" s="359">
        <v>18</v>
      </c>
      <c r="H437" s="359">
        <v>782</v>
      </c>
      <c r="I437" s="791">
        <v>782</v>
      </c>
      <c r="J437" s="814">
        <v>20</v>
      </c>
      <c r="K437" s="359">
        <v>20</v>
      </c>
      <c r="L437" s="790">
        <v>780</v>
      </c>
      <c r="M437" s="359">
        <v>16</v>
      </c>
      <c r="N437" s="549"/>
    </row>
    <row r="438" spans="2:14">
      <c r="B438" s="908" t="s">
        <v>125</v>
      </c>
      <c r="C438" s="908"/>
      <c r="D438" s="908"/>
      <c r="E438" s="908"/>
      <c r="F438" s="764">
        <v>3</v>
      </c>
      <c r="G438" s="888">
        <v>8</v>
      </c>
      <c r="H438" s="888">
        <v>1</v>
      </c>
      <c r="I438" s="764">
        <v>1</v>
      </c>
      <c r="J438" s="888">
        <v>8</v>
      </c>
      <c r="K438" s="888">
        <v>1</v>
      </c>
      <c r="L438" s="603">
        <v>2</v>
      </c>
      <c r="M438" s="888">
        <v>8</v>
      </c>
      <c r="N438" s="549"/>
    </row>
    <row r="439" spans="2:14">
      <c r="B439" s="909" t="s">
        <v>126</v>
      </c>
      <c r="C439" s="909"/>
      <c r="D439" s="909"/>
      <c r="E439" s="909"/>
      <c r="F439" s="699">
        <v>3.472222222222222E-3</v>
      </c>
      <c r="G439" s="706">
        <v>6.9444444444444441E-3</v>
      </c>
      <c r="H439" s="706">
        <v>6.9444444444444447E-4</v>
      </c>
      <c r="I439" s="699">
        <v>2.0833333333333333E-3</v>
      </c>
      <c r="J439" s="706">
        <v>6.9444444444444441E-3</v>
      </c>
      <c r="K439" s="706">
        <v>6.9444444444444447E-4</v>
      </c>
      <c r="L439" s="625">
        <v>2.7777777777777779E-3</v>
      </c>
      <c r="M439" s="706">
        <v>6.9444444444444441E-3</v>
      </c>
      <c r="N439" s="549"/>
    </row>
    <row r="440" spans="2:14">
      <c r="B440" s="910" t="s">
        <v>127</v>
      </c>
      <c r="C440" s="910"/>
      <c r="D440" s="910"/>
      <c r="E440" s="910"/>
      <c r="F440" s="696">
        <f t="shared" ref="F440:M440" si="24">F436-F393</f>
        <v>0.17222222222222222</v>
      </c>
      <c r="G440" s="526">
        <f t="shared" si="24"/>
        <v>0.18333333333333329</v>
      </c>
      <c r="H440" s="526">
        <f t="shared" si="24"/>
        <v>0.16805555555555551</v>
      </c>
      <c r="I440" s="696">
        <f t="shared" si="24"/>
        <v>0.1652777777777778</v>
      </c>
      <c r="J440" s="526">
        <f t="shared" si="24"/>
        <v>0.18611111111111117</v>
      </c>
      <c r="K440" s="526">
        <f t="shared" si="24"/>
        <v>0.16597222222222208</v>
      </c>
      <c r="L440" s="483">
        <f t="shared" si="24"/>
        <v>0.16736111111111118</v>
      </c>
      <c r="M440" s="526">
        <f t="shared" si="24"/>
        <v>0.18680555555555567</v>
      </c>
      <c r="N440" s="549"/>
    </row>
    <row r="441" spans="2:14">
      <c r="B441" s="907" t="s">
        <v>128</v>
      </c>
      <c r="C441" s="907"/>
      <c r="D441" s="907"/>
      <c r="E441" s="907"/>
      <c r="F441" s="697">
        <f t="shared" ref="F441:M441" si="25">$B$58/SUM(HOUR(F436-F393),MINUTE(F436-F393)/60)</f>
        <v>90.967741935483858</v>
      </c>
      <c r="G441" s="485">
        <f t="shared" si="25"/>
        <v>85.454545454545453</v>
      </c>
      <c r="H441" s="485">
        <f t="shared" si="25"/>
        <v>93.223140495867767</v>
      </c>
      <c r="I441" s="697">
        <f t="shared" si="25"/>
        <v>94.789915966386545</v>
      </c>
      <c r="J441" s="485">
        <f t="shared" si="25"/>
        <v>84.179104477611943</v>
      </c>
      <c r="K441" s="485">
        <f t="shared" si="25"/>
        <v>94.393305439330547</v>
      </c>
      <c r="L441" s="485">
        <f t="shared" si="25"/>
        <v>93.609958506224061</v>
      </c>
      <c r="M441" s="485">
        <f t="shared" si="25"/>
        <v>83.866171003717469</v>
      </c>
      <c r="N441" s="549"/>
    </row>
    <row r="442" spans="2:14">
      <c r="B442" s="911" t="s">
        <v>129</v>
      </c>
      <c r="C442" s="911"/>
      <c r="D442" s="911"/>
      <c r="E442" s="911"/>
      <c r="F442" s="696">
        <f t="shared" ref="F442:M442" si="26">F436-F393-F439</f>
        <v>0.16875000000000001</v>
      </c>
      <c r="G442" s="483">
        <f t="shared" si="26"/>
        <v>0.17638888888888885</v>
      </c>
      <c r="H442" s="483">
        <f t="shared" si="26"/>
        <v>0.16736111111111107</v>
      </c>
      <c r="I442" s="696">
        <f t="shared" si="26"/>
        <v>0.16319444444444448</v>
      </c>
      <c r="J442" s="483">
        <f t="shared" si="26"/>
        <v>0.17916666666666672</v>
      </c>
      <c r="K442" s="483">
        <f t="shared" si="26"/>
        <v>0.16527777777777763</v>
      </c>
      <c r="L442" s="483">
        <f t="shared" si="26"/>
        <v>0.16458333333333341</v>
      </c>
      <c r="M442" s="483">
        <f t="shared" si="26"/>
        <v>0.17986111111111122</v>
      </c>
      <c r="N442" s="549"/>
    </row>
    <row r="443" spans="2:14">
      <c r="B443" s="907" t="s">
        <v>130</v>
      </c>
      <c r="C443" s="907"/>
      <c r="D443" s="907"/>
      <c r="E443" s="907"/>
      <c r="F443" s="697">
        <f t="shared" ref="F443:M443" si="27">$B$58/SUM(HOUR(F436-F393-F439),MINUTE(F436-F393-F439)/60)</f>
        <v>92.839506172839506</v>
      </c>
      <c r="G443" s="485">
        <f t="shared" si="27"/>
        <v>88.818897637795274</v>
      </c>
      <c r="H443" s="485">
        <f t="shared" si="27"/>
        <v>93.609958506224061</v>
      </c>
      <c r="I443" s="697">
        <f t="shared" si="27"/>
        <v>96</v>
      </c>
      <c r="J443" s="485">
        <f t="shared" si="27"/>
        <v>87.441860465116278</v>
      </c>
      <c r="K443" s="485">
        <f t="shared" si="27"/>
        <v>94.789915966386545</v>
      </c>
      <c r="L443" s="485">
        <f t="shared" si="27"/>
        <v>95.189873417721515</v>
      </c>
      <c r="M443" s="485">
        <f t="shared" si="27"/>
        <v>87.104247104247108</v>
      </c>
      <c r="N443" s="549"/>
    </row>
    <row r="444" spans="2:14">
      <c r="B444" s="762"/>
      <c r="C444" s="762"/>
      <c r="D444" s="762"/>
      <c r="E444" s="762"/>
      <c r="F444" s="769"/>
      <c r="G444" s="769"/>
      <c r="H444" s="769"/>
      <c r="I444" s="769"/>
      <c r="J444" s="769"/>
      <c r="K444" s="769"/>
      <c r="L444" s="769"/>
      <c r="M444" s="769"/>
      <c r="N444" s="549"/>
    </row>
    <row r="445" spans="2:14" ht="15.75">
      <c r="B445" s="747" t="s">
        <v>131</v>
      </c>
      <c r="C445" s="748"/>
      <c r="D445" s="749"/>
      <c r="E445" s="750"/>
      <c r="F445" s="751"/>
      <c r="G445" s="751"/>
      <c r="H445" s="752"/>
      <c r="I445" s="752"/>
      <c r="J445" s="753"/>
      <c r="K445" s="753"/>
      <c r="L445" s="770"/>
      <c r="M445" s="771"/>
      <c r="N445" s="549"/>
    </row>
    <row r="446" spans="2:14" ht="15.75">
      <c r="B446" s="755" t="s">
        <v>132</v>
      </c>
      <c r="C446" s="741"/>
      <c r="D446" s="742"/>
      <c r="E446" s="742"/>
      <c r="F446" s="742"/>
      <c r="G446" s="743"/>
      <c r="H446" s="744"/>
      <c r="I446" s="745"/>
      <c r="J446" s="746"/>
      <c r="K446" s="746"/>
      <c r="L446" s="772"/>
      <c r="M446" s="773"/>
      <c r="N446" s="549"/>
    </row>
    <row r="447" spans="2:14" s="549" customFormat="1" ht="15.75">
      <c r="B447" s="876"/>
      <c r="C447" s="881" t="s">
        <v>191</v>
      </c>
      <c r="D447" s="882"/>
      <c r="E447" s="883"/>
      <c r="F447" s="877"/>
      <c r="G447" s="877"/>
      <c r="H447" s="878"/>
      <c r="I447" s="879"/>
      <c r="J447" s="880"/>
      <c r="K447" s="880"/>
      <c r="L447" s="778"/>
      <c r="M447" s="773"/>
    </row>
    <row r="448" spans="2:14">
      <c r="B448" s="774"/>
      <c r="C448" s="775"/>
      <c r="D448" s="776"/>
      <c r="E448" s="777"/>
      <c r="F448" s="777"/>
      <c r="G448" s="778"/>
      <c r="H448" s="778"/>
      <c r="I448" s="778"/>
      <c r="J448" s="778"/>
      <c r="K448" s="778"/>
      <c r="L448" s="779"/>
      <c r="M448" s="780"/>
      <c r="N448" s="549"/>
    </row>
    <row r="449" spans="2:14" ht="23.25">
      <c r="B449" s="549"/>
      <c r="C449" s="549"/>
      <c r="D449" s="549"/>
      <c r="E449" s="323" t="s">
        <v>192</v>
      </c>
      <c r="F449" s="324"/>
      <c r="G449" s="776"/>
      <c r="H449" s="781"/>
      <c r="I449" s="781"/>
      <c r="J449" s="782"/>
      <c r="K449" s="781"/>
      <c r="L449" s="781"/>
      <c r="M449" s="783"/>
      <c r="N449" s="549"/>
    </row>
    <row r="450" spans="2:14">
      <c r="B450" s="549"/>
      <c r="C450" s="549"/>
      <c r="D450" s="549"/>
      <c r="E450" s="549"/>
      <c r="F450" s="863" t="s">
        <v>179</v>
      </c>
      <c r="G450" s="647"/>
      <c r="H450" s="869" t="s">
        <v>190</v>
      </c>
      <c r="I450" s="732"/>
      <c r="J450" s="761" t="s">
        <v>179</v>
      </c>
      <c r="K450" s="724"/>
      <c r="L450" s="733"/>
      <c r="M450" s="549"/>
      <c r="N450" s="549"/>
    </row>
    <row r="451" spans="2:14">
      <c r="B451" s="912" t="s">
        <v>22</v>
      </c>
      <c r="C451" s="913" t="s">
        <v>23</v>
      </c>
      <c r="D451" s="914" t="s">
        <v>24</v>
      </c>
      <c r="E451" s="446" t="s">
        <v>25</v>
      </c>
      <c r="F451" s="784" t="s">
        <v>134</v>
      </c>
      <c r="G451" s="459" t="s">
        <v>135</v>
      </c>
      <c r="H451" s="459" t="s">
        <v>136</v>
      </c>
      <c r="I451" s="460" t="s">
        <v>137</v>
      </c>
      <c r="J451" s="813" t="s">
        <v>138</v>
      </c>
      <c r="K451" s="460" t="s">
        <v>139</v>
      </c>
      <c r="L451" s="459" t="s">
        <v>140</v>
      </c>
      <c r="M451" s="549"/>
      <c r="N451" s="549" t="s">
        <v>141</v>
      </c>
    </row>
    <row r="452" spans="2:14">
      <c r="B452" s="912"/>
      <c r="C452" s="913"/>
      <c r="D452" s="915"/>
      <c r="E452" s="461" t="s">
        <v>34</v>
      </c>
      <c r="F452" s="764" t="s">
        <v>35</v>
      </c>
      <c r="G452" s="889" t="s">
        <v>35</v>
      </c>
      <c r="H452" s="889" t="s">
        <v>35</v>
      </c>
      <c r="I452" s="889" t="s">
        <v>35</v>
      </c>
      <c r="J452" s="764" t="s">
        <v>35</v>
      </c>
      <c r="K452" s="463" t="s">
        <v>35</v>
      </c>
      <c r="L452" s="889" t="s">
        <v>142</v>
      </c>
      <c r="M452" s="549"/>
      <c r="N452" s="549"/>
    </row>
    <row r="453" spans="2:14">
      <c r="B453" s="912"/>
      <c r="C453" s="913"/>
      <c r="D453" s="915"/>
      <c r="E453" s="464" t="s">
        <v>38</v>
      </c>
      <c r="F453" s="765">
        <v>3</v>
      </c>
      <c r="G453" s="476">
        <v>3</v>
      </c>
      <c r="H453" s="465">
        <v>3</v>
      </c>
      <c r="I453" s="465">
        <v>3</v>
      </c>
      <c r="J453" s="765">
        <v>3</v>
      </c>
      <c r="K453" s="476">
        <v>3</v>
      </c>
      <c r="L453" s="465">
        <v>3</v>
      </c>
      <c r="M453" s="549"/>
      <c r="N453" s="549"/>
    </row>
    <row r="454" spans="2:14">
      <c r="B454" s="912"/>
      <c r="C454" s="913"/>
      <c r="D454" s="915"/>
      <c r="E454" s="458" t="s">
        <v>39</v>
      </c>
      <c r="F454" s="765">
        <v>1.2</v>
      </c>
      <c r="G454" s="465">
        <v>1.2</v>
      </c>
      <c r="H454" s="465">
        <v>1.2</v>
      </c>
      <c r="I454" s="465">
        <v>1.2</v>
      </c>
      <c r="J454" s="765">
        <v>1.2</v>
      </c>
      <c r="K454" s="465">
        <v>1.2</v>
      </c>
      <c r="L454" s="465">
        <v>1.2</v>
      </c>
      <c r="M454" s="549"/>
      <c r="N454" s="549"/>
    </row>
    <row r="455" spans="2:14">
      <c r="B455" s="912"/>
      <c r="C455" s="913"/>
      <c r="D455" s="916"/>
      <c r="E455" s="889" t="s">
        <v>40</v>
      </c>
      <c r="F455" s="785" t="s">
        <v>143</v>
      </c>
      <c r="G455" s="457" t="s">
        <v>143</v>
      </c>
      <c r="H455" s="457" t="s">
        <v>143</v>
      </c>
      <c r="I455" s="457" t="s">
        <v>143</v>
      </c>
      <c r="J455" s="785" t="s">
        <v>143</v>
      </c>
      <c r="K455" s="457" t="s">
        <v>143</v>
      </c>
      <c r="L455" s="457" t="s">
        <v>143</v>
      </c>
      <c r="M455" s="549"/>
      <c r="N455" s="549"/>
    </row>
    <row r="456" spans="2:14">
      <c r="B456" s="451">
        <v>376</v>
      </c>
      <c r="C456" s="451">
        <v>376.4</v>
      </c>
      <c r="D456" s="451">
        <v>2400430</v>
      </c>
      <c r="E456" s="400" t="s">
        <v>121</v>
      </c>
      <c r="F456" s="767">
        <v>0.22569444444444445</v>
      </c>
      <c r="G456" s="608">
        <v>0.27083333333333331</v>
      </c>
      <c r="H456" s="609">
        <v>0.47569444444444442</v>
      </c>
      <c r="I456" s="608">
        <v>0.52083333333333337</v>
      </c>
      <c r="J456" s="767">
        <v>0.70833333333333337</v>
      </c>
      <c r="K456" s="608">
        <v>0.74652777777777779</v>
      </c>
      <c r="L456" s="609">
        <v>0.78819444444444453</v>
      </c>
      <c r="M456" s="20"/>
      <c r="N456" s="549"/>
    </row>
    <row r="457" spans="2:14">
      <c r="B457" s="615">
        <v>373</v>
      </c>
      <c r="C457" s="615">
        <v>373.3</v>
      </c>
      <c r="D457" s="867">
        <v>2400016</v>
      </c>
      <c r="E457" s="333" t="s">
        <v>120</v>
      </c>
      <c r="F457" s="768">
        <v>0.22916666666666666</v>
      </c>
      <c r="G457" s="610">
        <v>0.27430555555555552</v>
      </c>
      <c r="H457" s="611">
        <v>0.47916666666666669</v>
      </c>
      <c r="I457" s="610">
        <v>0.52500000000000002</v>
      </c>
      <c r="J457" s="768">
        <v>0.71180555555555547</v>
      </c>
      <c r="K457" s="610">
        <v>0.75069444444444444</v>
      </c>
      <c r="L457" s="611">
        <v>0.7909722222222223</v>
      </c>
      <c r="M457" s="20"/>
      <c r="N457" s="549"/>
    </row>
    <row r="458" spans="2:14">
      <c r="B458" s="455">
        <v>370</v>
      </c>
      <c r="C458" s="455">
        <v>369.8</v>
      </c>
      <c r="D458" s="889">
        <v>2400317</v>
      </c>
      <c r="E458" s="326" t="s">
        <v>119</v>
      </c>
      <c r="F458" s="767">
        <v>0.23124999999999998</v>
      </c>
      <c r="G458" s="612">
        <v>0.27638888888888885</v>
      </c>
      <c r="H458" s="613">
        <v>0.48055555555555557</v>
      </c>
      <c r="I458" s="612">
        <v>0.52708333333333335</v>
      </c>
      <c r="J458" s="767">
        <v>0.71319444444444446</v>
      </c>
      <c r="K458" s="612">
        <v>0.75277777777777777</v>
      </c>
      <c r="L458" s="613">
        <v>0.79236111111111107</v>
      </c>
      <c r="M458" s="20"/>
      <c r="N458" s="549"/>
    </row>
    <row r="459" spans="2:14">
      <c r="B459" s="615">
        <v>367</v>
      </c>
      <c r="C459" s="615">
        <v>367</v>
      </c>
      <c r="D459" s="867">
        <v>2400316</v>
      </c>
      <c r="E459" s="333" t="s">
        <v>118</v>
      </c>
      <c r="F459" s="768">
        <v>0.23263888888888887</v>
      </c>
      <c r="G459" s="610">
        <v>0.27777777777777779</v>
      </c>
      <c r="H459" s="611">
        <v>0.48194444444444445</v>
      </c>
      <c r="I459" s="610">
        <v>0.52847222222222223</v>
      </c>
      <c r="J459" s="768">
        <v>0.71458333333333324</v>
      </c>
      <c r="K459" s="610">
        <v>0.75416666666666676</v>
      </c>
      <c r="L459" s="611">
        <v>0.79375000000000007</v>
      </c>
      <c r="M459" s="20"/>
      <c r="N459" s="549"/>
    </row>
    <row r="460" spans="2:14">
      <c r="B460" s="455">
        <v>360</v>
      </c>
      <c r="C460" s="455">
        <v>360.6</v>
      </c>
      <c r="D460" s="889">
        <v>2400315</v>
      </c>
      <c r="E460" s="326" t="s">
        <v>117</v>
      </c>
      <c r="F460" s="767">
        <v>0.23541666666666669</v>
      </c>
      <c r="G460" s="612">
        <v>0.28055555555555556</v>
      </c>
      <c r="H460" s="613">
        <v>0.48402777777777778</v>
      </c>
      <c r="I460" s="612">
        <v>0.53125</v>
      </c>
      <c r="J460" s="767">
        <v>0.71666666666666667</v>
      </c>
      <c r="K460" s="612">
        <v>0.75694444444444453</v>
      </c>
      <c r="L460" s="613">
        <v>0.79583333333333339</v>
      </c>
      <c r="M460" s="20"/>
      <c r="N460" s="549"/>
    </row>
    <row r="461" spans="2:14">
      <c r="B461" s="615" t="s">
        <v>43</v>
      </c>
      <c r="C461" s="615">
        <v>358</v>
      </c>
      <c r="D461" s="867"/>
      <c r="E461" s="333" t="s">
        <v>116</v>
      </c>
      <c r="F461" s="768">
        <v>0.23680555555555557</v>
      </c>
      <c r="G461" s="610">
        <v>0.28194444444444444</v>
      </c>
      <c r="H461" s="611">
        <v>0.48541666666666666</v>
      </c>
      <c r="I461" s="610">
        <v>0.53263888888888888</v>
      </c>
      <c r="J461" s="768">
        <v>0.71805555555555556</v>
      </c>
      <c r="K461" s="610">
        <v>0.7583333333333333</v>
      </c>
      <c r="L461" s="611">
        <v>0.79722222222222217</v>
      </c>
      <c r="M461" s="20"/>
      <c r="N461" s="549"/>
    </row>
    <row r="462" spans="2:14">
      <c r="B462" s="455">
        <v>354</v>
      </c>
      <c r="C462" s="455">
        <v>353.9</v>
      </c>
      <c r="D462" s="889">
        <v>2400403</v>
      </c>
      <c r="E462" s="326" t="s">
        <v>110</v>
      </c>
      <c r="F462" s="767">
        <v>0.2388888888888889</v>
      </c>
      <c r="G462" s="612" t="s">
        <v>144</v>
      </c>
      <c r="H462" s="613">
        <v>0.48680555555555555</v>
      </c>
      <c r="I462" s="612" t="s">
        <v>145</v>
      </c>
      <c r="J462" s="767">
        <v>0.71944444444444444</v>
      </c>
      <c r="K462" s="612" t="s">
        <v>146</v>
      </c>
      <c r="L462" s="620" t="s">
        <v>147</v>
      </c>
      <c r="M462" s="20"/>
      <c r="N462" s="549"/>
    </row>
    <row r="463" spans="2:14">
      <c r="B463" s="615"/>
      <c r="C463" s="615"/>
      <c r="D463" s="867"/>
      <c r="E463" s="333" t="s">
        <v>109</v>
      </c>
      <c r="F463" s="768">
        <v>0.24236111111111111</v>
      </c>
      <c r="G463" s="610">
        <v>0.28958333333333336</v>
      </c>
      <c r="H463" s="611">
        <v>0.49027777777777781</v>
      </c>
      <c r="I463" s="610">
        <v>0.54027777777777775</v>
      </c>
      <c r="J463" s="768">
        <v>0.72291666666666676</v>
      </c>
      <c r="K463" s="610">
        <v>0.76666666666666661</v>
      </c>
      <c r="L463" s="611">
        <v>0.80486111111111114</v>
      </c>
      <c r="M463" s="20"/>
      <c r="N463" s="549"/>
    </row>
    <row r="464" spans="2:14">
      <c r="B464" s="455">
        <v>336</v>
      </c>
      <c r="C464" s="455">
        <v>335.8</v>
      </c>
      <c r="D464" s="889">
        <v>2401393</v>
      </c>
      <c r="E464" s="346" t="s">
        <v>108</v>
      </c>
      <c r="F464" s="767">
        <v>0.24583333333333335</v>
      </c>
      <c r="G464" s="612">
        <v>0.29305555555555557</v>
      </c>
      <c r="H464" s="613">
        <v>0.49374999999999997</v>
      </c>
      <c r="I464" s="612">
        <v>0.54375000000000007</v>
      </c>
      <c r="J464" s="767">
        <v>0.72638888888888886</v>
      </c>
      <c r="K464" s="612">
        <v>0.77083333333333337</v>
      </c>
      <c r="L464" s="613">
        <v>0.80833333333333324</v>
      </c>
      <c r="M464" s="20"/>
      <c r="N464" s="549"/>
    </row>
    <row r="465" spans="2:14">
      <c r="B465" s="455">
        <v>325</v>
      </c>
      <c r="C465" s="455">
        <v>324.8</v>
      </c>
      <c r="D465" s="889">
        <v>2400392</v>
      </c>
      <c r="E465" s="346" t="s">
        <v>107</v>
      </c>
      <c r="F465" s="767">
        <v>0.25</v>
      </c>
      <c r="G465" s="612">
        <v>0.29722222222222222</v>
      </c>
      <c r="H465" s="613">
        <v>0.49722222222222223</v>
      </c>
      <c r="I465" s="612">
        <v>0.54791666666666672</v>
      </c>
      <c r="J465" s="767">
        <v>0.72986111111111107</v>
      </c>
      <c r="K465" s="612">
        <v>0.77500000000000002</v>
      </c>
      <c r="L465" s="613">
        <v>0.8125</v>
      </c>
      <c r="M465" s="20"/>
      <c r="N465" s="549"/>
    </row>
    <row r="466" spans="2:14">
      <c r="B466" s="455">
        <v>311</v>
      </c>
      <c r="C466" s="455">
        <v>310.89999999999998</v>
      </c>
      <c r="D466" s="889">
        <v>2400408</v>
      </c>
      <c r="E466" s="346" t="s">
        <v>103</v>
      </c>
      <c r="F466" s="767" t="s">
        <v>148</v>
      </c>
      <c r="G466" s="612" t="s">
        <v>149</v>
      </c>
      <c r="H466" s="613">
        <v>0.50277777777777777</v>
      </c>
      <c r="I466" s="612" t="s">
        <v>150</v>
      </c>
      <c r="J466" s="767">
        <v>0.73541666666666661</v>
      </c>
      <c r="K466" s="612" t="s">
        <v>151</v>
      </c>
      <c r="L466" s="613">
        <v>0.81805555555555554</v>
      </c>
      <c r="M466" s="549"/>
      <c r="N466" s="549"/>
    </row>
    <row r="467" spans="2:14">
      <c r="B467" s="455">
        <v>302</v>
      </c>
      <c r="C467" s="455">
        <v>302.3</v>
      </c>
      <c r="D467" s="889">
        <v>2401391</v>
      </c>
      <c r="E467" s="346" t="s">
        <v>102</v>
      </c>
      <c r="F467" s="767">
        <v>0.26111111111111113</v>
      </c>
      <c r="G467" s="612">
        <v>0.30833333333333335</v>
      </c>
      <c r="H467" s="613">
        <v>0.50624999999999998</v>
      </c>
      <c r="I467" s="612">
        <v>0.55902777777777779</v>
      </c>
      <c r="J467" s="767">
        <v>0.73888888888888893</v>
      </c>
      <c r="K467" s="612">
        <v>0.78749999999999998</v>
      </c>
      <c r="L467" s="613">
        <v>0.82152777777777775</v>
      </c>
      <c r="M467" s="549"/>
      <c r="N467" s="549"/>
    </row>
    <row r="468" spans="2:14">
      <c r="B468" s="455">
        <v>293</v>
      </c>
      <c r="C468" s="455">
        <v>293.2</v>
      </c>
      <c r="D468" s="889">
        <v>2400390</v>
      </c>
      <c r="E468" s="346" t="s">
        <v>101</v>
      </c>
      <c r="F468" s="767">
        <v>0.26527777777777778</v>
      </c>
      <c r="G468" s="612">
        <v>0.3125</v>
      </c>
      <c r="H468" s="613">
        <v>0.50972222222222219</v>
      </c>
      <c r="I468" s="612">
        <v>0.56319444444444444</v>
      </c>
      <c r="J468" s="767">
        <v>0.74236111111111114</v>
      </c>
      <c r="K468" s="612">
        <v>0.79166666666666663</v>
      </c>
      <c r="L468" s="613">
        <v>0.8256944444444444</v>
      </c>
      <c r="M468" s="549"/>
      <c r="N468" s="549"/>
    </row>
    <row r="469" spans="2:14">
      <c r="B469" s="455">
        <v>283</v>
      </c>
      <c r="C469" s="455">
        <v>282.7</v>
      </c>
      <c r="D469" s="889">
        <v>2400407</v>
      </c>
      <c r="E469" s="346" t="s">
        <v>95</v>
      </c>
      <c r="F469" s="767" t="s">
        <v>152</v>
      </c>
      <c r="G469" s="612" t="s">
        <v>153</v>
      </c>
      <c r="H469" s="612">
        <v>0.51388888888888895</v>
      </c>
      <c r="I469" s="612" t="s">
        <v>154</v>
      </c>
      <c r="J469" s="767">
        <v>0.74652777777777779</v>
      </c>
      <c r="K469" s="612" t="s">
        <v>155</v>
      </c>
      <c r="L469" s="613">
        <v>0.82986111111111116</v>
      </c>
      <c r="M469" s="549"/>
      <c r="N469" s="549"/>
    </row>
    <row r="470" spans="2:14">
      <c r="B470" s="615"/>
      <c r="C470" s="615"/>
      <c r="D470" s="867"/>
      <c r="E470" s="325" t="s">
        <v>156</v>
      </c>
      <c r="F470" s="768">
        <v>0.27361111111111108</v>
      </c>
      <c r="G470" s="610">
        <v>0.32083333333333336</v>
      </c>
      <c r="H470" s="611">
        <v>0.51597222222222217</v>
      </c>
      <c r="I470" s="610">
        <v>0.57152777777777775</v>
      </c>
      <c r="J470" s="768">
        <v>0.74861111111111101</v>
      </c>
      <c r="K470" s="610">
        <v>0.80069444444444438</v>
      </c>
      <c r="L470" s="611">
        <v>0.83194444444444438</v>
      </c>
      <c r="M470" s="549"/>
      <c r="N470" s="549"/>
    </row>
    <row r="471" spans="2:14">
      <c r="B471" s="455">
        <v>269</v>
      </c>
      <c r="C471" s="455">
        <v>269</v>
      </c>
      <c r="D471" s="889">
        <v>2401389</v>
      </c>
      <c r="E471" s="346" t="s">
        <v>93</v>
      </c>
      <c r="F471" s="767">
        <v>0.27708333333333335</v>
      </c>
      <c r="G471" s="612">
        <v>0.32430555555555557</v>
      </c>
      <c r="H471" s="613">
        <v>0.51944444444444449</v>
      </c>
      <c r="I471" s="612">
        <v>0.57500000000000007</v>
      </c>
      <c r="J471" s="767">
        <v>0.75208333333333333</v>
      </c>
      <c r="K471" s="612">
        <v>0.80486111111111114</v>
      </c>
      <c r="L471" s="613">
        <v>0.8354166666666667</v>
      </c>
      <c r="M471" s="549"/>
      <c r="N471" s="549"/>
    </row>
    <row r="472" spans="2:14">
      <c r="B472" s="455">
        <v>261</v>
      </c>
      <c r="C472" s="455">
        <v>260.7</v>
      </c>
      <c r="D472" s="889">
        <v>2401388</v>
      </c>
      <c r="E472" s="346" t="s">
        <v>92</v>
      </c>
      <c r="F472" s="767">
        <v>0.28055555555555556</v>
      </c>
      <c r="G472" s="612">
        <v>0.32777777777777778</v>
      </c>
      <c r="H472" s="613">
        <v>0.5229166666666667</v>
      </c>
      <c r="I472" s="612">
        <v>0.57847222222222217</v>
      </c>
      <c r="J472" s="767">
        <v>0.75555555555555554</v>
      </c>
      <c r="K472" s="612">
        <v>0.80833333333333324</v>
      </c>
      <c r="L472" s="613">
        <v>0.83888888888888891</v>
      </c>
      <c r="M472" s="549"/>
      <c r="N472" s="549"/>
    </row>
    <row r="473" spans="2:14">
      <c r="B473" s="455">
        <v>252</v>
      </c>
      <c r="C473" s="455">
        <v>252</v>
      </c>
      <c r="D473" s="889">
        <v>2401387</v>
      </c>
      <c r="E473" s="346" t="s">
        <v>91</v>
      </c>
      <c r="F473" s="767">
        <v>0.28472222222222221</v>
      </c>
      <c r="G473" s="612">
        <v>0.33194444444444443</v>
      </c>
      <c r="H473" s="613">
        <v>0.52638888888888891</v>
      </c>
      <c r="I473" s="612">
        <v>0.58194444444444449</v>
      </c>
      <c r="J473" s="767">
        <v>0.75902777777777775</v>
      </c>
      <c r="K473" s="612">
        <v>0.8125</v>
      </c>
      <c r="L473" s="613">
        <v>0.84236111111111101</v>
      </c>
      <c r="M473" s="549"/>
      <c r="N473" s="549"/>
    </row>
    <row r="474" spans="2:14">
      <c r="B474" s="615"/>
      <c r="C474" s="615"/>
      <c r="D474" s="867"/>
      <c r="E474" s="325" t="s">
        <v>90</v>
      </c>
      <c r="F474" s="768">
        <v>0.28680555555555554</v>
      </c>
      <c r="G474" s="610">
        <v>0.33402777777777781</v>
      </c>
      <c r="H474" s="611">
        <v>0.52847222222222223</v>
      </c>
      <c r="I474" s="610">
        <v>0.58472222222222225</v>
      </c>
      <c r="J474" s="768">
        <v>0.76111111111111107</v>
      </c>
      <c r="K474" s="610">
        <v>0.81527777777777777</v>
      </c>
      <c r="L474" s="611">
        <v>0.84444444444444444</v>
      </c>
      <c r="M474" s="549"/>
      <c r="N474" s="549"/>
    </row>
    <row r="475" spans="2:14">
      <c r="B475" s="455">
        <v>239</v>
      </c>
      <c r="C475" s="455">
        <v>238.6</v>
      </c>
      <c r="D475" s="889">
        <v>2400406</v>
      </c>
      <c r="E475" s="346" t="s">
        <v>89</v>
      </c>
      <c r="F475" s="767">
        <v>0.29097222222222224</v>
      </c>
      <c r="G475" s="612">
        <v>0.33819444444444446</v>
      </c>
      <c r="H475" s="613">
        <v>0.53194444444444444</v>
      </c>
      <c r="I475" s="612">
        <v>0.58888888888888891</v>
      </c>
      <c r="J475" s="767">
        <v>0.76458333333333339</v>
      </c>
      <c r="K475" s="612">
        <v>0.81944444444444453</v>
      </c>
      <c r="L475" s="613">
        <v>0.84791666666666676</v>
      </c>
      <c r="M475" s="549"/>
      <c r="N475" s="549"/>
    </row>
    <row r="476" spans="2:14">
      <c r="B476" s="455">
        <v>227</v>
      </c>
      <c r="C476" s="455">
        <v>226.7</v>
      </c>
      <c r="D476" s="889">
        <v>2400386</v>
      </c>
      <c r="E476" s="346" t="s">
        <v>88</v>
      </c>
      <c r="F476" s="767">
        <v>0.29583333333333334</v>
      </c>
      <c r="G476" s="612">
        <v>0.3430555555555555</v>
      </c>
      <c r="H476" s="613">
        <v>0.53680555555555554</v>
      </c>
      <c r="I476" s="612">
        <v>0.59375</v>
      </c>
      <c r="J476" s="767">
        <v>0.76944444444444438</v>
      </c>
      <c r="K476" s="612">
        <v>0.82430555555555562</v>
      </c>
      <c r="L476" s="613">
        <v>0.85277777777777775</v>
      </c>
      <c r="M476" s="549"/>
      <c r="N476" s="549"/>
    </row>
    <row r="477" spans="2:14">
      <c r="B477" s="451">
        <v>212</v>
      </c>
      <c r="C477" s="451">
        <v>213.3</v>
      </c>
      <c r="D477" s="451">
        <v>2400420</v>
      </c>
      <c r="E477" s="400" t="s">
        <v>81</v>
      </c>
      <c r="F477" s="767" t="s">
        <v>157</v>
      </c>
      <c r="G477" s="608" t="s">
        <v>158</v>
      </c>
      <c r="H477" s="614" t="s">
        <v>159</v>
      </c>
      <c r="I477" s="608" t="s">
        <v>85</v>
      </c>
      <c r="J477" s="767" t="s">
        <v>160</v>
      </c>
      <c r="K477" s="608" t="s">
        <v>161</v>
      </c>
      <c r="L477" s="609">
        <v>0.85902777777777783</v>
      </c>
      <c r="M477" s="549"/>
      <c r="N477" s="549"/>
    </row>
    <row r="478" spans="2:14">
      <c r="B478" s="455">
        <v>209</v>
      </c>
      <c r="C478" s="455">
        <v>208.2</v>
      </c>
      <c r="D478" s="889">
        <v>2400368</v>
      </c>
      <c r="E478" s="326" t="s">
        <v>80</v>
      </c>
      <c r="F478" s="767">
        <v>0.30694444444444441</v>
      </c>
      <c r="G478" s="612">
        <v>0.35486111111111113</v>
      </c>
      <c r="H478" s="613">
        <v>0.54791666666666672</v>
      </c>
      <c r="I478" s="612">
        <v>0.60625000000000007</v>
      </c>
      <c r="J478" s="767">
        <v>0.78055555555555556</v>
      </c>
      <c r="K478" s="612">
        <v>0.8354166666666667</v>
      </c>
      <c r="L478" s="613">
        <v>0.8618055555555556</v>
      </c>
      <c r="M478" s="549"/>
      <c r="N478" s="549"/>
    </row>
    <row r="479" spans="2:14">
      <c r="B479" s="455">
        <v>203</v>
      </c>
      <c r="C479" s="455">
        <v>203.1</v>
      </c>
      <c r="D479" s="889">
        <v>2400399</v>
      </c>
      <c r="E479" s="326" t="s">
        <v>79</v>
      </c>
      <c r="F479" s="767">
        <v>0.30902777777777779</v>
      </c>
      <c r="G479" s="612">
        <v>0.35694444444444445</v>
      </c>
      <c r="H479" s="613">
        <v>0.54999999999999993</v>
      </c>
      <c r="I479" s="612">
        <v>0.60833333333333328</v>
      </c>
      <c r="J479" s="767">
        <v>0.78263888888888899</v>
      </c>
      <c r="K479" s="612">
        <v>0.83750000000000002</v>
      </c>
      <c r="L479" s="613">
        <v>0.86388888888888893</v>
      </c>
      <c r="M479" s="549"/>
      <c r="N479" s="549"/>
    </row>
    <row r="480" spans="2:14">
      <c r="B480" s="455">
        <v>192</v>
      </c>
      <c r="C480" s="455">
        <v>192.5</v>
      </c>
      <c r="D480" s="889">
        <v>2400398</v>
      </c>
      <c r="E480" s="346" t="s">
        <v>75</v>
      </c>
      <c r="F480" s="767">
        <v>0.31527777777777777</v>
      </c>
      <c r="G480" s="612" t="s">
        <v>162</v>
      </c>
      <c r="H480" s="613">
        <v>0.55625000000000002</v>
      </c>
      <c r="I480" s="612" t="s">
        <v>163</v>
      </c>
      <c r="J480" s="767">
        <v>0.78888888888888886</v>
      </c>
      <c r="K480" s="612" t="s">
        <v>164</v>
      </c>
      <c r="L480" s="613">
        <v>0.87013888888888891</v>
      </c>
      <c r="M480" s="549"/>
      <c r="N480" s="549"/>
    </row>
    <row r="481" spans="2:14">
      <c r="B481" s="615">
        <v>187</v>
      </c>
      <c r="C481" s="615" t="s">
        <v>73</v>
      </c>
      <c r="D481" s="867">
        <v>2400382</v>
      </c>
      <c r="E481" s="325" t="s">
        <v>74</v>
      </c>
      <c r="F481" s="768">
        <v>0.31805555555555554</v>
      </c>
      <c r="G481" s="610">
        <v>0.36736111111111108</v>
      </c>
      <c r="H481" s="611">
        <v>0.55902777777777779</v>
      </c>
      <c r="I481" s="610">
        <v>0.61944444444444446</v>
      </c>
      <c r="J481" s="768">
        <v>0.79166666666666663</v>
      </c>
      <c r="K481" s="610">
        <v>0.84861111111111109</v>
      </c>
      <c r="L481" s="611">
        <v>0.87291666666666667</v>
      </c>
      <c r="M481" s="549"/>
      <c r="N481" s="549"/>
    </row>
    <row r="482" spans="2:14">
      <c r="B482" s="455">
        <v>180</v>
      </c>
      <c r="C482" s="455">
        <v>180.2</v>
      </c>
      <c r="D482" s="889">
        <v>2400381</v>
      </c>
      <c r="E482" s="346" t="s">
        <v>72</v>
      </c>
      <c r="F482" s="767">
        <v>0.32083333333333336</v>
      </c>
      <c r="G482" s="612">
        <v>0.37013888888888885</v>
      </c>
      <c r="H482" s="613">
        <v>0.56180555555555556</v>
      </c>
      <c r="I482" s="612">
        <v>0.62222222222222223</v>
      </c>
      <c r="J482" s="767">
        <v>0.7944444444444444</v>
      </c>
      <c r="K482" s="612">
        <v>0.85138888888888886</v>
      </c>
      <c r="L482" s="613">
        <v>0.87569444444444444</v>
      </c>
      <c r="M482" s="549"/>
      <c r="N482" s="549"/>
    </row>
    <row r="483" spans="2:14">
      <c r="B483" s="455">
        <v>168</v>
      </c>
      <c r="C483" s="455">
        <v>167.5</v>
      </c>
      <c r="D483" s="889">
        <v>2400411</v>
      </c>
      <c r="E483" s="346" t="s">
        <v>71</v>
      </c>
      <c r="F483" s="767">
        <v>0.32569444444444445</v>
      </c>
      <c r="G483" s="612">
        <v>0.375</v>
      </c>
      <c r="H483" s="613">
        <v>0.56666666666666665</v>
      </c>
      <c r="I483" s="612">
        <v>0.62708333333333333</v>
      </c>
      <c r="J483" s="767">
        <v>0.7993055555555556</v>
      </c>
      <c r="K483" s="612">
        <v>0.85625000000000007</v>
      </c>
      <c r="L483" s="613">
        <v>0.88055555555555554</v>
      </c>
      <c r="M483" s="549"/>
      <c r="N483" s="549"/>
    </row>
    <row r="484" spans="2:14">
      <c r="B484" s="455">
        <v>155</v>
      </c>
      <c r="C484" s="455">
        <v>155.5</v>
      </c>
      <c r="D484" s="889">
        <v>2400380</v>
      </c>
      <c r="E484" s="346" t="s">
        <v>70</v>
      </c>
      <c r="F484" s="767">
        <v>0.33055555555555555</v>
      </c>
      <c r="G484" s="612">
        <v>0.37986111111111115</v>
      </c>
      <c r="H484" s="613">
        <v>0.57152777777777775</v>
      </c>
      <c r="I484" s="612">
        <v>0.63194444444444442</v>
      </c>
      <c r="J484" s="767">
        <v>0.8041666666666667</v>
      </c>
      <c r="K484" s="612">
        <v>0.86111111111111116</v>
      </c>
      <c r="L484" s="613">
        <v>0.88541666666666663</v>
      </c>
      <c r="M484" s="549"/>
      <c r="N484" s="549"/>
    </row>
    <row r="485" spans="2:14">
      <c r="B485" s="455">
        <v>141</v>
      </c>
      <c r="C485" s="455">
        <v>140.9</v>
      </c>
      <c r="D485" s="889">
        <v>2400412</v>
      </c>
      <c r="E485" s="346" t="s">
        <v>69</v>
      </c>
      <c r="F485" s="767">
        <v>0.33611111111111108</v>
      </c>
      <c r="G485" s="612">
        <v>0.38541666666666669</v>
      </c>
      <c r="H485" s="613">
        <v>0.57638888888888895</v>
      </c>
      <c r="I485" s="612">
        <v>0.63750000000000007</v>
      </c>
      <c r="J485" s="767">
        <v>0.80902777777777779</v>
      </c>
      <c r="K485" s="612">
        <v>0.86597222222222225</v>
      </c>
      <c r="L485" s="613">
        <v>0.89027777777777783</v>
      </c>
      <c r="M485" s="549"/>
      <c r="N485" s="549"/>
    </row>
    <row r="486" spans="2:14">
      <c r="B486" s="455">
        <v>128</v>
      </c>
      <c r="C486" s="455">
        <v>128.1</v>
      </c>
      <c r="D486" s="889">
        <v>2400413</v>
      </c>
      <c r="E486" s="346" t="s">
        <v>65</v>
      </c>
      <c r="F486" s="767" t="s">
        <v>165</v>
      </c>
      <c r="G486" s="612" t="s">
        <v>166</v>
      </c>
      <c r="H486" s="613">
        <v>0.58263888888888882</v>
      </c>
      <c r="I486" s="612" t="s">
        <v>167</v>
      </c>
      <c r="J486" s="767">
        <v>0.81527777777777777</v>
      </c>
      <c r="K486" s="612" t="s">
        <v>168</v>
      </c>
      <c r="L486" s="613">
        <v>0.8965277777777777</v>
      </c>
      <c r="M486" s="20"/>
      <c r="N486" s="549"/>
    </row>
    <row r="487" spans="2:14">
      <c r="B487" s="455">
        <v>122</v>
      </c>
      <c r="C487" s="455">
        <v>121.6</v>
      </c>
      <c r="D487" s="889">
        <v>2400002</v>
      </c>
      <c r="E487" s="346" t="s">
        <v>64</v>
      </c>
      <c r="F487" s="767">
        <v>0.34652777777777777</v>
      </c>
      <c r="G487" s="612">
        <v>0.39652777777777781</v>
      </c>
      <c r="H487" s="613">
        <v>0.5854166666666667</v>
      </c>
      <c r="I487" s="612">
        <v>0.64930555555555558</v>
      </c>
      <c r="J487" s="767">
        <v>0.81805555555555554</v>
      </c>
      <c r="K487" s="612">
        <v>0.87777777777777777</v>
      </c>
      <c r="L487" s="613">
        <v>0.89930555555555547</v>
      </c>
      <c r="M487" s="20"/>
      <c r="N487" s="549"/>
    </row>
    <row r="488" spans="2:14">
      <c r="B488" s="615">
        <v>116</v>
      </c>
      <c r="C488" s="615">
        <v>116.2</v>
      </c>
      <c r="D488" s="867">
        <v>2400379</v>
      </c>
      <c r="E488" s="325" t="s">
        <v>63</v>
      </c>
      <c r="F488" s="768">
        <v>0.34930555555555554</v>
      </c>
      <c r="G488" s="610">
        <v>0.39930555555555558</v>
      </c>
      <c r="H488" s="611">
        <v>0.58819444444444446</v>
      </c>
      <c r="I488" s="610">
        <v>0.65208333333333335</v>
      </c>
      <c r="J488" s="768">
        <v>0.8208333333333333</v>
      </c>
      <c r="K488" s="610">
        <v>0.88055555555555554</v>
      </c>
      <c r="L488" s="611">
        <v>0.90208333333333324</v>
      </c>
      <c r="M488" s="20"/>
      <c r="N488" s="549"/>
    </row>
    <row r="489" spans="2:14">
      <c r="B489" s="455">
        <v>106</v>
      </c>
      <c r="C489" s="455">
        <v>106.1</v>
      </c>
      <c r="D489" s="889">
        <v>2400378</v>
      </c>
      <c r="E489" s="346" t="s">
        <v>62</v>
      </c>
      <c r="F489" s="767">
        <v>0.35347222222222219</v>
      </c>
      <c r="G489" s="612">
        <v>0.40347222222222223</v>
      </c>
      <c r="H489" s="613">
        <v>0.59236111111111112</v>
      </c>
      <c r="I489" s="612">
        <v>0.65625</v>
      </c>
      <c r="J489" s="767">
        <v>0.82500000000000007</v>
      </c>
      <c r="K489" s="612">
        <v>0.8847222222222223</v>
      </c>
      <c r="L489" s="613">
        <v>0.90625</v>
      </c>
      <c r="M489" s="20"/>
      <c r="N489" s="549"/>
    </row>
    <row r="490" spans="2:14">
      <c r="B490" s="455">
        <v>97</v>
      </c>
      <c r="C490" s="455">
        <v>97</v>
      </c>
      <c r="D490" s="889">
        <v>2400414</v>
      </c>
      <c r="E490" s="346" t="s">
        <v>57</v>
      </c>
      <c r="F490" s="767" t="s">
        <v>169</v>
      </c>
      <c r="G490" s="612" t="s">
        <v>170</v>
      </c>
      <c r="H490" s="613">
        <v>0.59583333333333333</v>
      </c>
      <c r="I490" s="455" t="s">
        <v>171</v>
      </c>
      <c r="J490" s="767">
        <v>0.82847222222222217</v>
      </c>
      <c r="K490" s="612" t="s">
        <v>172</v>
      </c>
      <c r="L490" s="612">
        <v>0.90972222222222221</v>
      </c>
      <c r="M490" s="20"/>
      <c r="N490" s="549"/>
    </row>
    <row r="491" spans="2:14">
      <c r="B491" s="455">
        <v>90</v>
      </c>
      <c r="C491" s="455" t="s">
        <v>55</v>
      </c>
      <c r="D491" s="889">
        <v>2400333</v>
      </c>
      <c r="E491" s="346" t="s">
        <v>56</v>
      </c>
      <c r="F491" s="767">
        <v>0.36249999999999999</v>
      </c>
      <c r="G491" s="612">
        <v>0.41250000000000003</v>
      </c>
      <c r="H491" s="613">
        <v>0.59930555555555554</v>
      </c>
      <c r="I491" s="613">
        <v>0.6645833333333333</v>
      </c>
      <c r="J491" s="767">
        <v>0.83194444444444438</v>
      </c>
      <c r="K491" s="612">
        <v>0.89374999999999993</v>
      </c>
      <c r="L491" s="612">
        <v>0.91319444444444453</v>
      </c>
      <c r="M491" s="20"/>
      <c r="N491" s="549"/>
    </row>
    <row r="492" spans="2:14">
      <c r="B492" s="455">
        <v>78</v>
      </c>
      <c r="C492" s="455">
        <v>78.099999999999994</v>
      </c>
      <c r="D492" s="889">
        <v>2400779</v>
      </c>
      <c r="E492" s="346" t="s">
        <v>54</v>
      </c>
      <c r="F492" s="767">
        <v>0.37152777777777773</v>
      </c>
      <c r="G492" s="612">
        <v>0.42152777777777778</v>
      </c>
      <c r="H492" s="613">
        <v>0.60833333333333328</v>
      </c>
      <c r="I492" s="613">
        <v>0.67361111111111116</v>
      </c>
      <c r="J492" s="767">
        <v>0.84097222222222223</v>
      </c>
      <c r="K492" s="612">
        <v>0.90277777777777779</v>
      </c>
      <c r="L492" s="612">
        <v>0.92222222222222217</v>
      </c>
      <c r="M492" s="20"/>
      <c r="N492" s="549"/>
    </row>
    <row r="493" spans="2:14">
      <c r="B493" s="455">
        <v>67</v>
      </c>
      <c r="C493" s="455" t="s">
        <v>49</v>
      </c>
      <c r="D493" s="445">
        <v>2400416</v>
      </c>
      <c r="E493" s="326" t="s">
        <v>50</v>
      </c>
      <c r="F493" s="767">
        <v>0.37638888888888888</v>
      </c>
      <c r="G493" s="612" t="s">
        <v>173</v>
      </c>
      <c r="H493" s="613">
        <v>0.61319444444444449</v>
      </c>
      <c r="I493" s="455" t="s">
        <v>174</v>
      </c>
      <c r="J493" s="767">
        <v>0.84583333333333333</v>
      </c>
      <c r="K493" s="612" t="s">
        <v>175</v>
      </c>
      <c r="L493" s="612">
        <v>0.92708333333333337</v>
      </c>
      <c r="M493" s="549"/>
      <c r="N493" s="549"/>
    </row>
    <row r="494" spans="2:14">
      <c r="B494" s="455">
        <v>57</v>
      </c>
      <c r="C494" s="455">
        <v>57.3</v>
      </c>
      <c r="D494" s="445">
        <v>2400366</v>
      </c>
      <c r="E494" s="326" t="s">
        <v>48</v>
      </c>
      <c r="F494" s="767">
        <v>0.38055555555555554</v>
      </c>
      <c r="G494" s="612">
        <v>0.43333333333333335</v>
      </c>
      <c r="H494" s="621">
        <v>0.61736111111111114</v>
      </c>
      <c r="I494" s="613">
        <v>0.68472222222222223</v>
      </c>
      <c r="J494" s="767">
        <v>0.85</v>
      </c>
      <c r="K494" s="612">
        <v>0.91319444444444453</v>
      </c>
      <c r="L494" s="612">
        <v>0.93055555555555547</v>
      </c>
      <c r="M494" s="549"/>
      <c r="N494" s="549"/>
    </row>
    <row r="495" spans="2:14">
      <c r="B495" s="455">
        <v>41</v>
      </c>
      <c r="C495" s="455">
        <v>41.3</v>
      </c>
      <c r="D495" s="445">
        <v>2400456</v>
      </c>
      <c r="E495" s="326" t="s">
        <v>47</v>
      </c>
      <c r="F495" s="767">
        <v>0.38680555555555557</v>
      </c>
      <c r="G495" s="612">
        <v>0.43958333333333338</v>
      </c>
      <c r="H495" s="621">
        <v>0.62361111111111112</v>
      </c>
      <c r="I495" s="613">
        <v>0.69097222222222221</v>
      </c>
      <c r="J495" s="767">
        <v>0.85625000000000007</v>
      </c>
      <c r="K495" s="612">
        <v>0.9194444444444444</v>
      </c>
      <c r="L495" s="612">
        <v>0.93680555555555556</v>
      </c>
      <c r="M495" s="549"/>
      <c r="N495" s="549"/>
    </row>
    <row r="496" spans="2:14">
      <c r="B496" s="455">
        <v>18</v>
      </c>
      <c r="C496" s="455">
        <v>17.8</v>
      </c>
      <c r="D496" s="445">
        <v>2400417</v>
      </c>
      <c r="E496" s="326" t="s">
        <v>46</v>
      </c>
      <c r="F496" s="767">
        <v>0.39583333333333331</v>
      </c>
      <c r="G496" s="612">
        <v>0.44861111111111113</v>
      </c>
      <c r="H496" s="621">
        <v>0.63263888888888886</v>
      </c>
      <c r="I496" s="613">
        <v>0.70000000000000007</v>
      </c>
      <c r="J496" s="767">
        <v>0.8652777777777777</v>
      </c>
      <c r="K496" s="612">
        <v>0.92847222222222225</v>
      </c>
      <c r="L496" s="612">
        <v>0.9458333333333333</v>
      </c>
      <c r="M496" s="549"/>
      <c r="N496" s="549"/>
    </row>
    <row r="497" spans="2:14">
      <c r="B497" s="455">
        <v>9</v>
      </c>
      <c r="C497" s="455">
        <v>9</v>
      </c>
      <c r="D497" s="445">
        <v>2400446</v>
      </c>
      <c r="E497" s="326" t="s">
        <v>176</v>
      </c>
      <c r="F497" s="767">
        <v>0.39930555555555558</v>
      </c>
      <c r="G497" s="612">
        <v>0.45208333333333334</v>
      </c>
      <c r="H497" s="621">
        <v>0.63611111111111118</v>
      </c>
      <c r="I497" s="613">
        <v>0.70347222222222217</v>
      </c>
      <c r="J497" s="767">
        <v>0.86875000000000002</v>
      </c>
      <c r="K497" s="612">
        <v>0.93194444444444446</v>
      </c>
      <c r="L497" s="612">
        <v>0.94930555555555562</v>
      </c>
      <c r="M497" s="549"/>
      <c r="N497" s="549"/>
    </row>
    <row r="498" spans="2:14">
      <c r="B498" s="615" t="s">
        <v>43</v>
      </c>
      <c r="C498" s="615" t="s">
        <v>43</v>
      </c>
      <c r="D498" s="889"/>
      <c r="E498" s="336" t="s">
        <v>44</v>
      </c>
      <c r="F498" s="768">
        <v>0.40277777777777773</v>
      </c>
      <c r="G498" s="610">
        <v>0.45555555555555555</v>
      </c>
      <c r="H498" s="622">
        <v>0.64027777777777783</v>
      </c>
      <c r="I498" s="611">
        <v>0.70694444444444438</v>
      </c>
      <c r="J498" s="768">
        <v>0.87222222222222223</v>
      </c>
      <c r="K498" s="610">
        <v>0.93541666666666667</v>
      </c>
      <c r="L498" s="610">
        <v>0.95277777777777783</v>
      </c>
      <c r="M498" s="549"/>
      <c r="N498" s="549"/>
    </row>
    <row r="499" spans="2:14">
      <c r="B499" s="451">
        <v>0</v>
      </c>
      <c r="C499" s="451">
        <v>0</v>
      </c>
      <c r="D499" s="400">
        <v>2400000</v>
      </c>
      <c r="E499" s="451" t="s">
        <v>42</v>
      </c>
      <c r="F499" s="767">
        <v>0.4055555555555555</v>
      </c>
      <c r="G499" s="608">
        <v>0.45833333333333331</v>
      </c>
      <c r="H499" s="623">
        <v>0.6430555555555556</v>
      </c>
      <c r="I499" s="609">
        <v>0.70972222222222225</v>
      </c>
      <c r="J499" s="767">
        <v>0.875</v>
      </c>
      <c r="K499" s="608">
        <v>0.93819444444444444</v>
      </c>
      <c r="L499" s="608">
        <v>0.9555555555555556</v>
      </c>
      <c r="M499" s="20"/>
      <c r="N499" s="549"/>
    </row>
    <row r="500" spans="2:14">
      <c r="B500" s="908" t="s">
        <v>125</v>
      </c>
      <c r="C500" s="908"/>
      <c r="D500" s="908"/>
      <c r="E500" s="908"/>
      <c r="F500" s="698">
        <v>5</v>
      </c>
      <c r="G500" s="786">
        <v>8</v>
      </c>
      <c r="H500" s="455">
        <v>1</v>
      </c>
      <c r="I500" s="786">
        <v>8</v>
      </c>
      <c r="J500" s="698">
        <v>1</v>
      </c>
      <c r="K500" s="786">
        <v>8</v>
      </c>
      <c r="L500" s="786">
        <v>1</v>
      </c>
      <c r="M500" s="549"/>
      <c r="N500" s="549"/>
    </row>
    <row r="501" spans="2:14">
      <c r="B501" s="909" t="s">
        <v>126</v>
      </c>
      <c r="C501" s="909"/>
      <c r="D501" s="909"/>
      <c r="E501" s="909"/>
      <c r="F501" s="699">
        <v>4.8611111111111112E-3</v>
      </c>
      <c r="G501" s="706">
        <v>6.9444444444444441E-3</v>
      </c>
      <c r="H501" s="625">
        <v>2.0833333333333333E-3</v>
      </c>
      <c r="I501" s="706">
        <v>6.9444444444444441E-3</v>
      </c>
      <c r="J501" s="699">
        <v>2.0833333333333333E-3</v>
      </c>
      <c r="K501" s="706">
        <v>6.9444444444444441E-3</v>
      </c>
      <c r="L501" s="706">
        <v>6.9444444444444447E-4</v>
      </c>
      <c r="M501" s="549"/>
      <c r="N501" s="549"/>
    </row>
    <row r="502" spans="2:14">
      <c r="B502" s="910" t="s">
        <v>127</v>
      </c>
      <c r="C502" s="910"/>
      <c r="D502" s="910"/>
      <c r="E502" s="910"/>
      <c r="F502" s="696">
        <f t="shared" ref="F502:L502" si="28">F499-F456</f>
        <v>0.17986111111111105</v>
      </c>
      <c r="G502" s="526">
        <f t="shared" si="28"/>
        <v>0.1875</v>
      </c>
      <c r="H502" s="483">
        <f t="shared" si="28"/>
        <v>0.16736111111111118</v>
      </c>
      <c r="I502" s="526">
        <f t="shared" si="28"/>
        <v>0.18888888888888888</v>
      </c>
      <c r="J502" s="696">
        <f t="shared" si="28"/>
        <v>0.16666666666666663</v>
      </c>
      <c r="K502" s="526">
        <f t="shared" si="28"/>
        <v>0.19166666666666665</v>
      </c>
      <c r="L502" s="526">
        <f t="shared" si="28"/>
        <v>0.16736111111111107</v>
      </c>
      <c r="M502" s="549"/>
      <c r="N502" s="549"/>
    </row>
    <row r="503" spans="2:14">
      <c r="B503" s="907" t="s">
        <v>128</v>
      </c>
      <c r="C503" s="907"/>
      <c r="D503" s="907"/>
      <c r="E503" s="907"/>
      <c r="F503" s="697">
        <f t="shared" ref="F503:L503" si="29">$B$78/SUM(HOUR(F499-F456),MINUTE(F499-F456)/60)</f>
        <v>87.104247104247108</v>
      </c>
      <c r="G503" s="485">
        <f t="shared" si="29"/>
        <v>83.555555555555557</v>
      </c>
      <c r="H503" s="485">
        <f t="shared" si="29"/>
        <v>93.609958506224061</v>
      </c>
      <c r="I503" s="485">
        <f t="shared" si="29"/>
        <v>82.941176470588232</v>
      </c>
      <c r="J503" s="697">
        <f t="shared" si="29"/>
        <v>94</v>
      </c>
      <c r="K503" s="485">
        <f t="shared" si="29"/>
        <v>81.739130434782609</v>
      </c>
      <c r="L503" s="485">
        <f t="shared" si="29"/>
        <v>93.609958506224061</v>
      </c>
      <c r="M503" s="549"/>
      <c r="N503" s="549"/>
    </row>
    <row r="504" spans="2:14">
      <c r="B504" s="911" t="s">
        <v>129</v>
      </c>
      <c r="C504" s="911"/>
      <c r="D504" s="911"/>
      <c r="E504" s="911"/>
      <c r="F504" s="696">
        <f t="shared" ref="F504:L504" si="30">F499-F456-F501</f>
        <v>0.17499999999999993</v>
      </c>
      <c r="G504" s="483">
        <f t="shared" si="30"/>
        <v>0.18055555555555555</v>
      </c>
      <c r="H504" s="483">
        <f t="shared" si="30"/>
        <v>0.16527777777777786</v>
      </c>
      <c r="I504" s="483">
        <f t="shared" si="30"/>
        <v>0.18194444444444444</v>
      </c>
      <c r="J504" s="696">
        <f t="shared" si="30"/>
        <v>0.1645833333333333</v>
      </c>
      <c r="K504" s="483">
        <f t="shared" si="30"/>
        <v>0.1847222222222222</v>
      </c>
      <c r="L504" s="483">
        <f t="shared" si="30"/>
        <v>0.16666666666666663</v>
      </c>
      <c r="M504" s="549"/>
      <c r="N504" s="549"/>
    </row>
    <row r="505" spans="2:14">
      <c r="B505" s="907" t="s">
        <v>130</v>
      </c>
      <c r="C505" s="907"/>
      <c r="D505" s="907"/>
      <c r="E505" s="907"/>
      <c r="F505" s="697">
        <f t="shared" ref="F505:L505" si="31">$B$78/SUM(HOUR(F499-F456-F501),MINUTE(F499-F456-F501)/60)</f>
        <v>89.523809523809518</v>
      </c>
      <c r="G505" s="485">
        <f t="shared" si="31"/>
        <v>86.769230769230774</v>
      </c>
      <c r="H505" s="485">
        <f t="shared" si="31"/>
        <v>94.789915966386545</v>
      </c>
      <c r="I505" s="485">
        <f t="shared" si="31"/>
        <v>86.10687022900764</v>
      </c>
      <c r="J505" s="697">
        <f t="shared" si="31"/>
        <v>95.189873417721515</v>
      </c>
      <c r="K505" s="485">
        <f t="shared" si="31"/>
        <v>84.812030075187963</v>
      </c>
      <c r="L505" s="485">
        <f t="shared" si="31"/>
        <v>94</v>
      </c>
      <c r="M505" s="549"/>
      <c r="N505" s="549"/>
    </row>
    <row r="506" spans="2:14">
      <c r="B506" s="549"/>
      <c r="C506" s="549"/>
      <c r="D506" s="549"/>
      <c r="E506" s="787"/>
      <c r="F506" s="788"/>
      <c r="G506" s="788"/>
      <c r="H506" s="788"/>
      <c r="I506" s="788"/>
      <c r="J506" s="788"/>
      <c r="K506" s="788"/>
      <c r="L506" s="788"/>
      <c r="M506" s="549"/>
      <c r="N506" s="549"/>
    </row>
    <row r="507" spans="2:14" ht="15.75">
      <c r="B507" s="561" t="s">
        <v>182</v>
      </c>
      <c r="C507" s="549"/>
      <c r="D507" s="549"/>
      <c r="E507" s="549"/>
      <c r="F507" s="723"/>
      <c r="G507" s="758"/>
      <c r="H507" s="759"/>
      <c r="I507" s="759"/>
      <c r="J507" s="759"/>
      <c r="K507" s="759"/>
      <c r="L507" s="789"/>
      <c r="M507" s="549"/>
      <c r="N507" s="549"/>
    </row>
    <row r="508" spans="2:14" s="549" customFormat="1" ht="15.75">
      <c r="B508" s="881" t="s">
        <v>193</v>
      </c>
      <c r="C508" s="882"/>
      <c r="D508" s="883"/>
      <c r="F508" s="344"/>
      <c r="G508" s="344"/>
      <c r="H508" s="875"/>
      <c r="I508" s="875"/>
      <c r="J508" s="875"/>
      <c r="K508" s="875"/>
      <c r="L508" s="871"/>
    </row>
  </sheetData>
  <sheetProtection formatCells="0" formatColumns="0" formatRows="0" insertColumns="0" insertRows="0" insertHyperlinks="0" deleteColumns="0" deleteRows="0" sort="0" autoFilter="0" pivotTables="0"/>
  <mergeCells count="80">
    <mergeCell ref="B502:E502"/>
    <mergeCell ref="B503:E503"/>
    <mergeCell ref="B504:E504"/>
    <mergeCell ref="B505:E505"/>
    <mergeCell ref="B451:B455"/>
    <mergeCell ref="C451:C455"/>
    <mergeCell ref="D451:D455"/>
    <mergeCell ref="B500:E500"/>
    <mergeCell ref="B501:E501"/>
    <mergeCell ref="B439:E439"/>
    <mergeCell ref="B440:E440"/>
    <mergeCell ref="B441:E441"/>
    <mergeCell ref="B442:E442"/>
    <mergeCell ref="B443:E443"/>
    <mergeCell ref="B388:B392"/>
    <mergeCell ref="C388:C392"/>
    <mergeCell ref="D388:D392"/>
    <mergeCell ref="B437:E437"/>
    <mergeCell ref="B438:E438"/>
    <mergeCell ref="B375:E375"/>
    <mergeCell ref="B376:E376"/>
    <mergeCell ref="B377:E377"/>
    <mergeCell ref="B378:E378"/>
    <mergeCell ref="B324:B328"/>
    <mergeCell ref="C324:C328"/>
    <mergeCell ref="D324:D328"/>
    <mergeCell ref="B373:E373"/>
    <mergeCell ref="B374:E374"/>
    <mergeCell ref="B312:E312"/>
    <mergeCell ref="B313:E313"/>
    <mergeCell ref="B314:E314"/>
    <mergeCell ref="B315:E315"/>
    <mergeCell ref="B316:E316"/>
    <mergeCell ref="B261:B265"/>
    <mergeCell ref="C261:C265"/>
    <mergeCell ref="D261:D265"/>
    <mergeCell ref="B310:E310"/>
    <mergeCell ref="B311:E311"/>
    <mergeCell ref="B65:E65"/>
    <mergeCell ref="B66:E66"/>
    <mergeCell ref="B73:B77"/>
    <mergeCell ref="C73:C77"/>
    <mergeCell ref="B127:E127"/>
    <mergeCell ref="B122:E122"/>
    <mergeCell ref="B123:E123"/>
    <mergeCell ref="B124:E124"/>
    <mergeCell ref="B125:E125"/>
    <mergeCell ref="B126:E126"/>
    <mergeCell ref="D73:D77"/>
    <mergeCell ref="B60:E60"/>
    <mergeCell ref="B61:E61"/>
    <mergeCell ref="B62:E62"/>
    <mergeCell ref="B63:E63"/>
    <mergeCell ref="B64:E64"/>
    <mergeCell ref="B59:E59"/>
    <mergeCell ref="E3:L3"/>
    <mergeCell ref="E4:L4"/>
    <mergeCell ref="E5:L5"/>
    <mergeCell ref="B10:B14"/>
    <mergeCell ref="C10:C14"/>
    <mergeCell ref="D10:D14"/>
    <mergeCell ref="B184:E184"/>
    <mergeCell ref="B185:E185"/>
    <mergeCell ref="B186:E186"/>
    <mergeCell ref="B187:E187"/>
    <mergeCell ref="B135:B139"/>
    <mergeCell ref="C135:C139"/>
    <mergeCell ref="D135:D139"/>
    <mergeCell ref="B188:E188"/>
    <mergeCell ref="B189:E189"/>
    <mergeCell ref="B190:E190"/>
    <mergeCell ref="B198:B202"/>
    <mergeCell ref="C198:C202"/>
    <mergeCell ref="D198:D202"/>
    <mergeCell ref="B252:E252"/>
    <mergeCell ref="B247:E247"/>
    <mergeCell ref="B248:E248"/>
    <mergeCell ref="B249:E249"/>
    <mergeCell ref="B250:E250"/>
    <mergeCell ref="B251:E251"/>
  </mergeCells>
  <pageMargins left="0.11811023622047245" right="0.11811023622047245" top="0" bottom="0" header="0.31496062992125984" footer="0.31496062992125984"/>
  <pageSetup paperSize="9" scale="6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B2:J50"/>
  <sheetViews>
    <sheetView topLeftCell="A3" workbookViewId="0">
      <selection activeCell="R41" sqref="R41:R42"/>
    </sheetView>
  </sheetViews>
  <sheetFormatPr defaultRowHeight="15"/>
  <cols>
    <col min="3" max="4" width="14.140625" customWidth="1"/>
    <col min="5" max="5" width="22.140625" customWidth="1"/>
    <col min="6" max="6" width="22.5703125" customWidth="1"/>
    <col min="7" max="7" width="21.85546875" customWidth="1"/>
    <col min="8" max="8" width="17" customWidth="1"/>
  </cols>
  <sheetData>
    <row r="2" spans="2:8" ht="23.25">
      <c r="B2" s="59"/>
      <c r="C2" s="77"/>
      <c r="D2" s="77"/>
      <c r="E2" s="423" t="s">
        <v>194</v>
      </c>
      <c r="F2" s="343"/>
      <c r="G2" s="533"/>
      <c r="H2" s="533"/>
    </row>
    <row r="3" spans="2:8" ht="15" customHeight="1">
      <c r="B3" s="59"/>
      <c r="C3" s="77"/>
      <c r="D3" s="77"/>
      <c r="E3" s="343"/>
      <c r="F3" s="343"/>
      <c r="G3" s="59"/>
      <c r="H3" s="59"/>
    </row>
    <row r="4" spans="2:8">
      <c r="B4" s="912" t="s">
        <v>22</v>
      </c>
      <c r="C4" s="913" t="s">
        <v>23</v>
      </c>
      <c r="D4" s="914" t="s">
        <v>24</v>
      </c>
      <c r="E4" s="448" t="s">
        <v>25</v>
      </c>
      <c r="F4" s="480" t="s">
        <v>195</v>
      </c>
      <c r="G4" s="480" t="s">
        <v>196</v>
      </c>
      <c r="H4" s="19"/>
    </row>
    <row r="5" spans="2:8">
      <c r="B5" s="912"/>
      <c r="C5" s="913"/>
      <c r="D5" s="915"/>
      <c r="E5" s="447" t="s">
        <v>34</v>
      </c>
      <c r="F5" s="889" t="s">
        <v>35</v>
      </c>
      <c r="G5" s="445" t="s">
        <v>35</v>
      </c>
      <c r="H5" s="19"/>
    </row>
    <row r="6" spans="2:8">
      <c r="B6" s="912"/>
      <c r="C6" s="913"/>
      <c r="D6" s="915"/>
      <c r="E6" s="448" t="s">
        <v>38</v>
      </c>
      <c r="F6" s="450">
        <v>3</v>
      </c>
      <c r="G6" s="453">
        <v>3</v>
      </c>
      <c r="H6" s="19"/>
    </row>
    <row r="7" spans="2:8">
      <c r="B7" s="912"/>
      <c r="C7" s="913"/>
      <c r="D7" s="915"/>
      <c r="E7" s="448" t="s">
        <v>39</v>
      </c>
      <c r="F7" s="450">
        <v>3</v>
      </c>
      <c r="G7" s="453">
        <v>3</v>
      </c>
      <c r="H7" s="19"/>
    </row>
    <row r="8" spans="2:8">
      <c r="B8" s="912"/>
      <c r="C8" s="913"/>
      <c r="D8" s="916"/>
      <c r="E8" s="470" t="s">
        <v>197</v>
      </c>
      <c r="F8" s="457" t="s">
        <v>198</v>
      </c>
      <c r="G8" s="457" t="s">
        <v>198</v>
      </c>
      <c r="H8" s="19"/>
    </row>
    <row r="9" spans="2:8">
      <c r="B9" s="386">
        <v>0</v>
      </c>
      <c r="C9" s="386">
        <v>376.4</v>
      </c>
      <c r="D9" s="386">
        <v>2400430</v>
      </c>
      <c r="E9" s="398" t="s">
        <v>121</v>
      </c>
      <c r="F9" s="389">
        <v>0.25694444444444448</v>
      </c>
      <c r="G9" s="393">
        <v>0.69097222222222221</v>
      </c>
      <c r="H9" s="19"/>
    </row>
    <row r="10" spans="2:8">
      <c r="B10" s="487">
        <v>3</v>
      </c>
      <c r="C10" s="487">
        <v>373.3</v>
      </c>
      <c r="D10" s="341">
        <v>2400016</v>
      </c>
      <c r="E10" s="336" t="s">
        <v>120</v>
      </c>
      <c r="F10" s="335">
        <v>0.25972222222222224</v>
      </c>
      <c r="G10" s="401">
        <v>0.69374999999999998</v>
      </c>
      <c r="H10" s="19"/>
    </row>
    <row r="11" spans="2:8">
      <c r="B11" s="815">
        <v>6</v>
      </c>
      <c r="C11" s="815">
        <v>369.8</v>
      </c>
      <c r="D11" s="890">
        <v>2400317</v>
      </c>
      <c r="E11" s="346" t="s">
        <v>119</v>
      </c>
      <c r="F11" s="338" t="s">
        <v>199</v>
      </c>
      <c r="G11" s="326" t="s">
        <v>200</v>
      </c>
      <c r="H11" s="19"/>
    </row>
    <row r="12" spans="2:8">
      <c r="B12" s="487">
        <v>9</v>
      </c>
      <c r="C12" s="487">
        <v>367</v>
      </c>
      <c r="D12" s="341">
        <v>2400316</v>
      </c>
      <c r="E12" s="403" t="s">
        <v>118</v>
      </c>
      <c r="F12" s="353" t="s">
        <v>201</v>
      </c>
      <c r="G12" s="401" t="s">
        <v>202</v>
      </c>
      <c r="H12" s="19"/>
    </row>
    <row r="13" spans="2:8">
      <c r="B13" s="815">
        <v>16</v>
      </c>
      <c r="C13" s="815">
        <v>360.6</v>
      </c>
      <c r="D13" s="890">
        <v>2400315</v>
      </c>
      <c r="E13" s="346" t="s">
        <v>117</v>
      </c>
      <c r="F13" s="402" t="s">
        <v>203</v>
      </c>
      <c r="G13" s="397" t="s">
        <v>204</v>
      </c>
      <c r="H13" s="19"/>
    </row>
    <row r="14" spans="2:8">
      <c r="B14" s="487"/>
      <c r="C14" s="487">
        <v>358</v>
      </c>
      <c r="D14" s="341"/>
      <c r="E14" s="336" t="s">
        <v>116</v>
      </c>
      <c r="F14" s="353">
        <v>0.27291666666666664</v>
      </c>
      <c r="G14" s="401">
        <v>0.70694444444444438</v>
      </c>
      <c r="H14" s="19"/>
    </row>
    <row r="15" spans="2:8">
      <c r="B15" s="487">
        <v>21</v>
      </c>
      <c r="C15" s="487">
        <v>355.7</v>
      </c>
      <c r="D15" s="341">
        <v>2400015</v>
      </c>
      <c r="E15" s="403" t="s">
        <v>205</v>
      </c>
      <c r="F15" s="336" t="s">
        <v>206</v>
      </c>
      <c r="G15" s="336" t="s">
        <v>207</v>
      </c>
      <c r="H15" s="19"/>
    </row>
    <row r="16" spans="2:8">
      <c r="B16" s="386">
        <v>22</v>
      </c>
      <c r="C16" s="386">
        <v>353.9</v>
      </c>
      <c r="D16" s="386">
        <v>2400403</v>
      </c>
      <c r="E16" s="398" t="s">
        <v>110</v>
      </c>
      <c r="F16" s="424">
        <v>0.27708333333333335</v>
      </c>
      <c r="G16" s="393">
        <v>0.71111111111111114</v>
      </c>
      <c r="H16" s="19"/>
    </row>
    <row r="17" spans="2:10" hidden="1">
      <c r="B17" s="927" t="s">
        <v>122</v>
      </c>
      <c r="C17" s="928"/>
      <c r="D17" s="928"/>
      <c r="E17" s="929"/>
      <c r="F17" s="479">
        <f>F34-F16</f>
        <v>2.4999999999999967E-2</v>
      </c>
      <c r="G17" s="479">
        <f>G34-G16</f>
        <v>1.8055555555555491E-2</v>
      </c>
      <c r="H17" s="19"/>
      <c r="I17" s="549"/>
      <c r="J17" s="549"/>
    </row>
    <row r="18" spans="2:10">
      <c r="B18" s="930" t="s">
        <v>123</v>
      </c>
      <c r="C18" s="930"/>
      <c r="D18" s="930"/>
      <c r="E18" s="930"/>
      <c r="F18" s="481" t="s">
        <v>208</v>
      </c>
      <c r="G18" s="481" t="s">
        <v>209</v>
      </c>
      <c r="H18" s="19"/>
      <c r="I18" s="549"/>
      <c r="J18" s="549"/>
    </row>
    <row r="19" spans="2:10" s="519" customFormat="1">
      <c r="B19" s="932" t="s">
        <v>125</v>
      </c>
      <c r="C19" s="932"/>
      <c r="D19" s="932"/>
      <c r="E19" s="932"/>
      <c r="F19" s="522">
        <v>4</v>
      </c>
      <c r="G19" s="522">
        <v>4</v>
      </c>
    </row>
    <row r="20" spans="2:10" s="519" customFormat="1" hidden="1">
      <c r="B20" s="933" t="s">
        <v>126</v>
      </c>
      <c r="C20" s="933"/>
      <c r="D20" s="933"/>
      <c r="E20" s="933"/>
      <c r="F20" s="523">
        <v>2.7777777777777779E-3</v>
      </c>
      <c r="G20" s="523">
        <v>2.7777777777777779E-3</v>
      </c>
    </row>
    <row r="21" spans="2:10" s="519" customFormat="1">
      <c r="B21" s="934" t="s">
        <v>127</v>
      </c>
      <c r="C21" s="934"/>
      <c r="D21" s="934"/>
      <c r="E21" s="934"/>
      <c r="F21" s="526">
        <f>F16-F9</f>
        <v>2.0138888888888873E-2</v>
      </c>
      <c r="G21" s="526">
        <f>G16-G9</f>
        <v>2.0138888888888928E-2</v>
      </c>
    </row>
    <row r="22" spans="2:10">
      <c r="B22" s="935" t="s">
        <v>128</v>
      </c>
      <c r="C22" s="935"/>
      <c r="D22" s="935"/>
      <c r="E22" s="935"/>
      <c r="F22" s="425">
        <f>B16/SUM(HOUR(F16-F9),MINUTE(F16-F9)/60)</f>
        <v>45.517241379310342</v>
      </c>
      <c r="G22" s="425">
        <f>B16/SUM(HOUR(G16-G9),MINUTE(G16-G9)/60)</f>
        <v>45.517241379310342</v>
      </c>
      <c r="H22" s="549"/>
      <c r="I22" s="549"/>
      <c r="J22" s="549"/>
    </row>
    <row r="23" spans="2:10">
      <c r="B23" s="936" t="s">
        <v>129</v>
      </c>
      <c r="C23" s="936"/>
      <c r="D23" s="936"/>
      <c r="E23" s="936"/>
      <c r="F23" s="483">
        <f>F16-F9-F20</f>
        <v>1.7361111111111095E-2</v>
      </c>
      <c r="G23" s="483">
        <f>G16-G9-G20</f>
        <v>1.736111111111115E-2</v>
      </c>
      <c r="H23" s="549"/>
      <c r="I23" s="549"/>
      <c r="J23" s="549"/>
    </row>
    <row r="24" spans="2:10">
      <c r="B24" s="935" t="s">
        <v>130</v>
      </c>
      <c r="C24" s="935"/>
      <c r="D24" s="935"/>
      <c r="E24" s="935"/>
      <c r="F24" s="425">
        <f>B16/SUM(HOUR(F16-F9-F20),MINUTE(F16-F9-F20)/60)</f>
        <v>52.8</v>
      </c>
      <c r="G24" s="425">
        <f>B16/SUM(HOUR(G16-G9-G20),MINUTE(G16-G9-G20)/60)</f>
        <v>52.8</v>
      </c>
      <c r="H24" s="549"/>
      <c r="I24" s="549"/>
      <c r="J24" s="549"/>
    </row>
    <row r="26" spans="2:10">
      <c r="B26" s="549"/>
      <c r="C26" s="549" t="s">
        <v>210</v>
      </c>
      <c r="D26" s="549"/>
      <c r="E26" s="549"/>
      <c r="F26" s="549"/>
      <c r="G26" s="549"/>
      <c r="H26" s="549"/>
      <c r="I26" s="549"/>
      <c r="J26" s="549"/>
    </row>
    <row r="27" spans="2:10" ht="23.25">
      <c r="B27" s="60"/>
      <c r="C27" s="101"/>
      <c r="D27" s="101"/>
      <c r="E27" s="931" t="s">
        <v>211</v>
      </c>
      <c r="F27" s="931"/>
      <c r="G27" s="60"/>
      <c r="H27" s="549"/>
      <c r="I27" s="125"/>
      <c r="J27" s="125"/>
    </row>
    <row r="28" spans="2:10" ht="15.95" customHeight="1">
      <c r="B28" s="60"/>
      <c r="C28" s="60"/>
      <c r="D28" s="60"/>
      <c r="E28" s="347"/>
      <c r="F28" s="62"/>
      <c r="G28" s="60"/>
      <c r="H28" s="549"/>
      <c r="I28" s="549"/>
      <c r="J28" s="549"/>
    </row>
    <row r="29" spans="2:10">
      <c r="B29" s="912" t="s">
        <v>22</v>
      </c>
      <c r="C29" s="913" t="s">
        <v>23</v>
      </c>
      <c r="D29" s="914" t="s">
        <v>24</v>
      </c>
      <c r="E29" s="448" t="s">
        <v>25</v>
      </c>
      <c r="F29" s="480" t="s">
        <v>212</v>
      </c>
      <c r="G29" s="480" t="s">
        <v>213</v>
      </c>
      <c r="H29" s="549"/>
      <c r="I29" s="549"/>
      <c r="J29" s="549"/>
    </row>
    <row r="30" spans="2:10">
      <c r="B30" s="912"/>
      <c r="C30" s="913"/>
      <c r="D30" s="915"/>
      <c r="E30" s="447" t="s">
        <v>34</v>
      </c>
      <c r="F30" s="454" t="s">
        <v>35</v>
      </c>
      <c r="G30" s="454" t="s">
        <v>35</v>
      </c>
      <c r="H30" s="549"/>
      <c r="I30" s="549"/>
      <c r="J30" s="549"/>
    </row>
    <row r="31" spans="2:10">
      <c r="B31" s="912"/>
      <c r="C31" s="913"/>
      <c r="D31" s="915"/>
      <c r="E31" s="448" t="s">
        <v>38</v>
      </c>
      <c r="F31" s="455">
        <v>3</v>
      </c>
      <c r="G31" s="455">
        <v>3</v>
      </c>
      <c r="H31" s="549"/>
      <c r="I31" s="549"/>
      <c r="J31" s="549"/>
    </row>
    <row r="32" spans="2:10">
      <c r="B32" s="912"/>
      <c r="C32" s="913"/>
      <c r="D32" s="915"/>
      <c r="E32" s="448" t="s">
        <v>39</v>
      </c>
      <c r="F32" s="455">
        <v>3</v>
      </c>
      <c r="G32" s="455">
        <v>3</v>
      </c>
      <c r="H32" s="549"/>
      <c r="I32" s="549"/>
      <c r="J32" s="549"/>
    </row>
    <row r="33" spans="2:7">
      <c r="B33" s="912"/>
      <c r="C33" s="913"/>
      <c r="D33" s="916"/>
      <c r="E33" s="889" t="s">
        <v>197</v>
      </c>
      <c r="F33" s="456" t="s">
        <v>214</v>
      </c>
      <c r="G33" s="456" t="s">
        <v>214</v>
      </c>
    </row>
    <row r="34" spans="2:7">
      <c r="B34" s="815">
        <v>22</v>
      </c>
      <c r="C34" s="815">
        <v>353.9</v>
      </c>
      <c r="D34" s="890">
        <v>2400403</v>
      </c>
      <c r="E34" s="346" t="s">
        <v>110</v>
      </c>
      <c r="F34" s="390">
        <v>0.30208333333333331</v>
      </c>
      <c r="G34" s="390">
        <v>0.72916666666666663</v>
      </c>
    </row>
    <row r="35" spans="2:7">
      <c r="B35" s="487">
        <v>21</v>
      </c>
      <c r="C35" s="487">
        <v>355.7</v>
      </c>
      <c r="D35" s="341">
        <v>2400015</v>
      </c>
      <c r="E35" s="403" t="s">
        <v>205</v>
      </c>
      <c r="F35" s="391" t="s">
        <v>215</v>
      </c>
      <c r="G35" s="391" t="s">
        <v>216</v>
      </c>
    </row>
    <row r="36" spans="2:7">
      <c r="B36" s="487"/>
      <c r="C36" s="487">
        <v>358</v>
      </c>
      <c r="D36" s="341"/>
      <c r="E36" s="336" t="s">
        <v>116</v>
      </c>
      <c r="F36" s="391">
        <v>0.30555555555555552</v>
      </c>
      <c r="G36" s="391">
        <v>0.73263888888888884</v>
      </c>
    </row>
    <row r="37" spans="2:7">
      <c r="B37" s="815">
        <v>16</v>
      </c>
      <c r="C37" s="815">
        <v>360.6</v>
      </c>
      <c r="D37" s="890">
        <v>2400315</v>
      </c>
      <c r="E37" s="346" t="s">
        <v>117</v>
      </c>
      <c r="F37" s="390" t="s">
        <v>217</v>
      </c>
      <c r="G37" s="390" t="s">
        <v>218</v>
      </c>
    </row>
    <row r="38" spans="2:7">
      <c r="B38" s="487">
        <v>9</v>
      </c>
      <c r="C38" s="487">
        <v>367</v>
      </c>
      <c r="D38" s="341">
        <v>2400316</v>
      </c>
      <c r="E38" s="403" t="s">
        <v>118</v>
      </c>
      <c r="F38" s="391" t="s">
        <v>219</v>
      </c>
      <c r="G38" s="391" t="s">
        <v>220</v>
      </c>
    </row>
    <row r="39" spans="2:7">
      <c r="B39" s="815">
        <v>6</v>
      </c>
      <c r="C39" s="815">
        <v>369.8</v>
      </c>
      <c r="D39" s="890">
        <v>2400317</v>
      </c>
      <c r="E39" s="346" t="s">
        <v>119</v>
      </c>
      <c r="F39" s="390" t="s">
        <v>221</v>
      </c>
      <c r="G39" s="390" t="s">
        <v>222</v>
      </c>
    </row>
    <row r="40" spans="2:7">
      <c r="B40" s="487">
        <v>3</v>
      </c>
      <c r="C40" s="487">
        <v>373.3</v>
      </c>
      <c r="D40" s="341">
        <v>2400016</v>
      </c>
      <c r="E40" s="336" t="s">
        <v>120</v>
      </c>
      <c r="F40" s="391">
        <v>0.31875000000000003</v>
      </c>
      <c r="G40" s="391">
        <v>0.74583333333333324</v>
      </c>
    </row>
    <row r="41" spans="2:7">
      <c r="B41" s="386">
        <v>0</v>
      </c>
      <c r="C41" s="386">
        <v>376.4</v>
      </c>
      <c r="D41" s="386">
        <v>2400430</v>
      </c>
      <c r="E41" s="398" t="s">
        <v>121</v>
      </c>
      <c r="F41" s="387">
        <v>0.32222222222222224</v>
      </c>
      <c r="G41" s="387">
        <v>0.74930555555555556</v>
      </c>
    </row>
    <row r="42" spans="2:7" s="519" customFormat="1">
      <c r="B42" s="932" t="s">
        <v>125</v>
      </c>
      <c r="C42" s="932"/>
      <c r="D42" s="932"/>
      <c r="E42" s="932"/>
      <c r="F42" s="522">
        <v>4</v>
      </c>
      <c r="G42" s="522">
        <v>4</v>
      </c>
    </row>
    <row r="43" spans="2:7" s="519" customFormat="1" hidden="1">
      <c r="B43" s="933" t="s">
        <v>126</v>
      </c>
      <c r="C43" s="933"/>
      <c r="D43" s="933"/>
      <c r="E43" s="933"/>
      <c r="F43" s="523">
        <v>2.7777777777777779E-3</v>
      </c>
      <c r="G43" s="523">
        <v>2.7777777777777779E-3</v>
      </c>
    </row>
    <row r="44" spans="2:7" s="519" customFormat="1">
      <c r="B44" s="934" t="s">
        <v>127</v>
      </c>
      <c r="C44" s="934"/>
      <c r="D44" s="934"/>
      <c r="E44" s="934"/>
      <c r="F44" s="526">
        <f>F41-F34</f>
        <v>2.0138888888888928E-2</v>
      </c>
      <c r="G44" s="526">
        <f>G41-G34</f>
        <v>2.0138888888888928E-2</v>
      </c>
    </row>
    <row r="45" spans="2:7">
      <c r="B45" s="935" t="s">
        <v>128</v>
      </c>
      <c r="C45" s="935"/>
      <c r="D45" s="935"/>
      <c r="E45" s="935"/>
      <c r="F45" s="425">
        <f>B34/SUM(HOUR(F41-F34),MINUTE(F41-F34)/60)</f>
        <v>45.517241379310342</v>
      </c>
      <c r="G45" s="425">
        <f>B34/SUM(HOUR(G41-G34),MINUTE(G41-G34)/60)</f>
        <v>45.517241379310342</v>
      </c>
    </row>
    <row r="46" spans="2:7">
      <c r="B46" s="936" t="s">
        <v>129</v>
      </c>
      <c r="C46" s="936"/>
      <c r="D46" s="936"/>
      <c r="E46" s="936"/>
      <c r="F46" s="483">
        <f>F41-F34-F43</f>
        <v>1.736111111111115E-2</v>
      </c>
      <c r="G46" s="483">
        <f>G41-G34-G43</f>
        <v>1.736111111111115E-2</v>
      </c>
    </row>
    <row r="47" spans="2:7">
      <c r="B47" s="935" t="s">
        <v>130</v>
      </c>
      <c r="C47" s="935"/>
      <c r="D47" s="935"/>
      <c r="E47" s="935"/>
      <c r="F47" s="425">
        <f>B34/SUM(HOUR(F41-F34-F43),MINUTE(F41-F34-F43)/60)</f>
        <v>52.8</v>
      </c>
      <c r="G47" s="425">
        <f>B34/SUM(HOUR(G41-G34-G43),MINUTE(G41-G34-G43)/60)</f>
        <v>52.8</v>
      </c>
    </row>
    <row r="49" spans="2:6">
      <c r="B49" s="349"/>
      <c r="C49" s="549" t="s">
        <v>223</v>
      </c>
      <c r="D49" s="549"/>
      <c r="E49" s="549"/>
      <c r="F49" s="344"/>
    </row>
    <row r="50" spans="2:6">
      <c r="B50" s="349"/>
      <c r="C50" s="394"/>
      <c r="D50" s="549"/>
      <c r="E50" s="332"/>
      <c r="F50" s="344"/>
    </row>
  </sheetData>
  <mergeCells count="21">
    <mergeCell ref="B43:E43"/>
    <mergeCell ref="B44:E44"/>
    <mergeCell ref="B45:E45"/>
    <mergeCell ref="B46:E46"/>
    <mergeCell ref="B47:E47"/>
    <mergeCell ref="B29:B33"/>
    <mergeCell ref="C29:C33"/>
    <mergeCell ref="D29:D33"/>
    <mergeCell ref="B42:E42"/>
    <mergeCell ref="B22:E22"/>
    <mergeCell ref="B23:E23"/>
    <mergeCell ref="B24:E24"/>
    <mergeCell ref="B17:E17"/>
    <mergeCell ref="B18:E18"/>
    <mergeCell ref="E27:F27"/>
    <mergeCell ref="B4:B8"/>
    <mergeCell ref="C4:C8"/>
    <mergeCell ref="D4:D8"/>
    <mergeCell ref="B19:E19"/>
    <mergeCell ref="B20:E20"/>
    <mergeCell ref="B21:E2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B1:R497"/>
  <sheetViews>
    <sheetView tabSelected="1" workbookViewId="0">
      <selection activeCell="A4" sqref="A4"/>
    </sheetView>
  </sheetViews>
  <sheetFormatPr defaultRowHeight="15"/>
  <cols>
    <col min="2" max="3" width="11" customWidth="1"/>
    <col min="4" max="4" width="18.7109375" customWidth="1"/>
    <col min="5" max="7" width="20.140625" customWidth="1"/>
    <col min="8" max="8" width="25" customWidth="1"/>
    <col min="9" max="9" width="11" customWidth="1"/>
    <col min="10" max="10" width="18.7109375" customWidth="1"/>
    <col min="11" max="11" width="17.28515625" customWidth="1"/>
    <col min="12" max="12" width="19.85546875" customWidth="1"/>
  </cols>
  <sheetData>
    <row r="1" spans="2:18" s="549" customFormat="1"/>
    <row r="2" spans="2:18" s="549" customFormat="1"/>
    <row r="3" spans="2:18" ht="23.25">
      <c r="B3" s="550" t="s">
        <v>224</v>
      </c>
      <c r="C3" s="339"/>
      <c r="D3" s="339"/>
      <c r="E3" s="549"/>
      <c r="F3" s="549"/>
      <c r="G3" s="344"/>
      <c r="H3" s="713"/>
      <c r="I3" s="713"/>
      <c r="J3" s="713"/>
      <c r="K3" s="549"/>
      <c r="L3" s="549"/>
      <c r="M3" s="549"/>
      <c r="N3" s="549"/>
      <c r="O3" s="549"/>
      <c r="P3" s="549"/>
      <c r="Q3" s="549"/>
      <c r="R3" s="549"/>
    </row>
    <row r="4" spans="2:18" s="549" customFormat="1" ht="23.25">
      <c r="B4" s="714" t="s">
        <v>225</v>
      </c>
      <c r="C4" s="714"/>
      <c r="D4" s="714"/>
      <c r="E4" s="711"/>
      <c r="F4" s="711"/>
      <c r="G4" s="707"/>
      <c r="H4" s="322"/>
    </row>
    <row r="5" spans="2:18">
      <c r="B5" s="549"/>
      <c r="C5" s="549"/>
      <c r="D5" s="549"/>
      <c r="E5" s="710">
        <v>1</v>
      </c>
      <c r="F5" s="710">
        <v>1</v>
      </c>
      <c r="G5" s="710">
        <v>1</v>
      </c>
      <c r="H5" s="549"/>
      <c r="I5" s="549"/>
      <c r="J5" s="549"/>
      <c r="K5" s="549"/>
      <c r="L5" s="549"/>
      <c r="M5" s="549"/>
      <c r="N5" s="549"/>
      <c r="O5" s="549"/>
      <c r="P5" s="549"/>
      <c r="Q5" s="549"/>
      <c r="R5" s="549"/>
    </row>
    <row r="6" spans="2:18" ht="15" customHeight="1">
      <c r="B6" s="912" t="s">
        <v>22</v>
      </c>
      <c r="C6" s="914" t="s">
        <v>226</v>
      </c>
      <c r="D6" s="472" t="s">
        <v>25</v>
      </c>
      <c r="E6" s="396" t="s">
        <v>227</v>
      </c>
      <c r="F6" s="396" t="s">
        <v>228</v>
      </c>
      <c r="G6" s="593" t="s">
        <v>229</v>
      </c>
      <c r="H6" s="344"/>
      <c r="I6" s="549"/>
      <c r="J6" s="715"/>
      <c r="K6" s="715"/>
      <c r="L6" s="715"/>
      <c r="M6" s="713"/>
      <c r="N6" s="713"/>
      <c r="O6" s="322"/>
      <c r="P6" s="322"/>
      <c r="Q6" s="322"/>
      <c r="R6" s="322"/>
    </row>
    <row r="7" spans="2:18">
      <c r="B7" s="912"/>
      <c r="C7" s="915"/>
      <c r="D7" s="473" t="s">
        <v>34</v>
      </c>
      <c r="E7" s="454" t="s">
        <v>35</v>
      </c>
      <c r="F7" s="454" t="s">
        <v>230</v>
      </c>
      <c r="G7" s="454" t="s">
        <v>230</v>
      </c>
      <c r="H7" s="344"/>
      <c r="I7" s="549"/>
      <c r="J7" s="713"/>
      <c r="K7" s="713"/>
      <c r="L7" s="713"/>
      <c r="M7" s="549"/>
      <c r="N7" s="549"/>
      <c r="O7" s="549"/>
      <c r="P7" s="549"/>
      <c r="Q7" s="549"/>
      <c r="R7" s="549"/>
    </row>
    <row r="8" spans="2:18" ht="28.5">
      <c r="B8" s="949"/>
      <c r="C8" s="916"/>
      <c r="D8" s="474" t="s">
        <v>197</v>
      </c>
      <c r="E8" s="471" t="s">
        <v>231</v>
      </c>
      <c r="F8" s="471" t="s">
        <v>231</v>
      </c>
      <c r="G8" s="471" t="s">
        <v>231</v>
      </c>
      <c r="H8" s="344"/>
      <c r="I8" s="549"/>
      <c r="J8" s="549"/>
      <c r="K8" s="549"/>
      <c r="L8" s="549"/>
      <c r="M8" s="549"/>
      <c r="N8" s="549"/>
      <c r="O8" s="549"/>
      <c r="P8" s="549"/>
      <c r="Q8" s="549"/>
      <c r="R8" s="549"/>
    </row>
    <row r="9" spans="2:18" ht="14.45" customHeight="1">
      <c r="B9" s="950" t="s">
        <v>232</v>
      </c>
      <c r="C9" s="951"/>
      <c r="D9" s="951"/>
      <c r="E9" s="951"/>
      <c r="F9" s="951"/>
      <c r="G9" s="951"/>
      <c r="H9" s="549"/>
      <c r="I9" s="549"/>
      <c r="J9" s="549"/>
      <c r="K9" s="549"/>
      <c r="L9" s="549"/>
      <c r="M9" s="549"/>
      <c r="N9" s="549"/>
      <c r="O9" s="549"/>
      <c r="P9" s="549"/>
      <c r="Q9" s="549"/>
      <c r="R9" s="549"/>
    </row>
    <row r="10" spans="2:18">
      <c r="B10" s="388">
        <v>0</v>
      </c>
      <c r="C10" s="388">
        <v>2058001</v>
      </c>
      <c r="D10" s="405" t="s">
        <v>233</v>
      </c>
      <c r="E10" s="628" t="s">
        <v>234</v>
      </c>
      <c r="F10" s="628">
        <v>0.7104166666666667</v>
      </c>
      <c r="G10" s="629">
        <v>43466.430555555555</v>
      </c>
      <c r="H10" s="549"/>
      <c r="I10" s="549"/>
      <c r="J10" s="549"/>
      <c r="K10" s="549"/>
      <c r="L10" s="549"/>
      <c r="M10" s="549"/>
      <c r="N10" s="549"/>
      <c r="O10" s="549"/>
      <c r="P10" s="549"/>
      <c r="Q10" s="549"/>
      <c r="R10" s="549"/>
    </row>
    <row r="11" spans="2:18">
      <c r="B11" s="348">
        <v>40</v>
      </c>
      <c r="C11" s="406">
        <v>2058442</v>
      </c>
      <c r="D11" s="348" t="s">
        <v>235</v>
      </c>
      <c r="E11" s="355">
        <v>0.60555555555555551</v>
      </c>
      <c r="F11" s="355" t="s">
        <v>236</v>
      </c>
      <c r="G11" s="355" t="s">
        <v>237</v>
      </c>
      <c r="H11" s="549"/>
      <c r="I11" s="549"/>
      <c r="J11" s="549"/>
      <c r="K11" s="549"/>
      <c r="L11" s="549"/>
      <c r="M11" s="549"/>
      <c r="N11" s="549"/>
      <c r="O11" s="549"/>
      <c r="P11" s="549"/>
      <c r="Q11" s="549"/>
      <c r="R11" s="549"/>
    </row>
    <row r="12" spans="2:18">
      <c r="B12" s="604">
        <v>50</v>
      </c>
      <c r="C12" s="407">
        <v>2058441</v>
      </c>
      <c r="D12" s="604" t="s">
        <v>238</v>
      </c>
      <c r="E12" s="358">
        <v>0.60972222222222217</v>
      </c>
      <c r="F12" s="358">
        <v>0.7402777777777777</v>
      </c>
      <c r="G12" s="358">
        <v>0.4604166666666667</v>
      </c>
      <c r="H12" s="549"/>
      <c r="I12" s="549"/>
      <c r="J12" s="549"/>
      <c r="K12" s="549"/>
      <c r="L12" s="549"/>
      <c r="M12" s="549"/>
      <c r="N12" s="549"/>
      <c r="O12" s="549"/>
      <c r="P12" s="549"/>
      <c r="Q12" s="549"/>
      <c r="R12" s="549"/>
    </row>
    <row r="13" spans="2:18">
      <c r="B13" s="388">
        <v>90</v>
      </c>
      <c r="C13" s="388">
        <v>2058450</v>
      </c>
      <c r="D13" s="388" t="s">
        <v>239</v>
      </c>
      <c r="E13" s="628" t="s">
        <v>240</v>
      </c>
      <c r="F13" s="628" t="s">
        <v>241</v>
      </c>
      <c r="G13" s="628" t="s">
        <v>242</v>
      </c>
      <c r="H13" s="549"/>
      <c r="I13" s="549"/>
      <c r="J13" s="549"/>
      <c r="K13" s="549"/>
      <c r="L13" s="549"/>
      <c r="M13" s="549"/>
      <c r="N13" s="549"/>
      <c r="O13" s="549"/>
      <c r="P13" s="549"/>
      <c r="Q13" s="549"/>
      <c r="R13" s="549"/>
    </row>
    <row r="14" spans="2:18">
      <c r="B14" s="348">
        <v>115</v>
      </c>
      <c r="C14" s="406">
        <v>2058395</v>
      </c>
      <c r="D14" s="348" t="s">
        <v>243</v>
      </c>
      <c r="E14" s="360">
        <v>0.64027777777777783</v>
      </c>
      <c r="F14" s="360" t="s">
        <v>244</v>
      </c>
      <c r="G14" s="360" t="s">
        <v>245</v>
      </c>
      <c r="H14" s="549"/>
      <c r="I14" s="549"/>
      <c r="J14" s="549"/>
      <c r="K14" s="549"/>
      <c r="L14" s="549"/>
      <c r="M14" s="549"/>
      <c r="N14" s="549"/>
      <c r="O14" s="549"/>
      <c r="P14" s="549"/>
      <c r="Q14" s="549"/>
      <c r="R14" s="549"/>
    </row>
    <row r="15" spans="2:18">
      <c r="B15" s="348">
        <v>140</v>
      </c>
      <c r="C15" s="406">
        <v>2058434</v>
      </c>
      <c r="D15" s="348" t="s">
        <v>246</v>
      </c>
      <c r="E15" s="360">
        <v>0.65069444444444446</v>
      </c>
      <c r="F15" s="360" t="s">
        <v>247</v>
      </c>
      <c r="G15" s="360" t="s">
        <v>248</v>
      </c>
      <c r="H15" s="549"/>
      <c r="I15" s="549"/>
      <c r="J15" s="549"/>
      <c r="K15" s="549"/>
      <c r="L15" s="549"/>
      <c r="M15" s="549"/>
      <c r="N15" s="549"/>
      <c r="O15" s="549"/>
      <c r="P15" s="549"/>
      <c r="Q15" s="549"/>
      <c r="R15" s="549"/>
    </row>
    <row r="16" spans="2:18">
      <c r="B16" s="890" t="s">
        <v>43</v>
      </c>
      <c r="C16" s="636">
        <v>9991012</v>
      </c>
      <c r="D16" s="636" t="s">
        <v>249</v>
      </c>
      <c r="E16" s="651" t="s">
        <v>250</v>
      </c>
      <c r="F16" s="651" t="s">
        <v>251</v>
      </c>
      <c r="G16" s="651" t="s">
        <v>252</v>
      </c>
      <c r="H16" s="549"/>
      <c r="I16" s="549"/>
      <c r="J16" s="549"/>
      <c r="K16" s="549"/>
      <c r="L16" s="549"/>
      <c r="M16" s="549"/>
      <c r="N16" s="549"/>
      <c r="O16" s="549"/>
      <c r="P16" s="549"/>
      <c r="Q16" s="549"/>
      <c r="R16" s="549"/>
    </row>
    <row r="17" spans="2:7" ht="14.45" customHeight="1">
      <c r="B17" s="943" t="s">
        <v>253</v>
      </c>
      <c r="C17" s="944"/>
      <c r="D17" s="944"/>
      <c r="E17" s="944"/>
      <c r="F17" s="944"/>
      <c r="G17" s="945"/>
    </row>
    <row r="18" spans="2:7">
      <c r="B18" s="570">
        <v>151</v>
      </c>
      <c r="C18" s="637" t="s">
        <v>254</v>
      </c>
      <c r="D18" s="570" t="s">
        <v>255</v>
      </c>
      <c r="E18" s="577">
        <v>0.64583333333333337</v>
      </c>
      <c r="F18" s="578">
        <v>0.79236111111111107</v>
      </c>
      <c r="G18" s="569">
        <v>43466.506944444445</v>
      </c>
    </row>
    <row r="19" spans="2:7">
      <c r="B19" s="388">
        <v>152</v>
      </c>
      <c r="C19" s="388">
        <v>2400433</v>
      </c>
      <c r="D19" s="388" t="s">
        <v>256</v>
      </c>
      <c r="E19" s="579" t="s">
        <v>257</v>
      </c>
      <c r="F19" s="568" t="s">
        <v>258</v>
      </c>
      <c r="G19" s="580" t="s">
        <v>259</v>
      </c>
    </row>
    <row r="20" spans="2:7">
      <c r="B20" s="348">
        <v>170</v>
      </c>
      <c r="C20" s="406">
        <v>2400432</v>
      </c>
      <c r="D20" s="348" t="s">
        <v>260</v>
      </c>
      <c r="E20" s="581">
        <v>0.7</v>
      </c>
      <c r="F20" s="567">
        <v>0.84583333333333333</v>
      </c>
      <c r="G20" s="582">
        <v>0.56111111111111112</v>
      </c>
    </row>
    <row r="21" spans="2:7">
      <c r="B21" s="348">
        <v>182</v>
      </c>
      <c r="C21" s="406">
        <v>2400431</v>
      </c>
      <c r="D21" s="348" t="s">
        <v>261</v>
      </c>
      <c r="E21" s="581">
        <v>0.70486111111111105</v>
      </c>
      <c r="F21" s="567">
        <v>0.85069444444444453</v>
      </c>
      <c r="G21" s="582">
        <v>0.56805555555555554</v>
      </c>
    </row>
    <row r="22" spans="2:7">
      <c r="B22" s="348">
        <v>201</v>
      </c>
      <c r="C22" s="406">
        <v>2400429</v>
      </c>
      <c r="D22" s="348" t="s">
        <v>262</v>
      </c>
      <c r="E22" s="581">
        <v>0.71250000000000002</v>
      </c>
      <c r="F22" s="567">
        <v>0.85902777777777783</v>
      </c>
      <c r="G22" s="582">
        <v>0.5756944444444444</v>
      </c>
    </row>
    <row r="23" spans="2:7">
      <c r="B23" s="348">
        <v>219</v>
      </c>
      <c r="C23" s="406">
        <v>2400362</v>
      </c>
      <c r="D23" s="348" t="s">
        <v>263</v>
      </c>
      <c r="E23" s="581">
        <v>0.71944444444444444</v>
      </c>
      <c r="F23" s="567">
        <v>0.86597222222222225</v>
      </c>
      <c r="G23" s="582">
        <v>0.58263888888888882</v>
      </c>
    </row>
    <row r="24" spans="2:7">
      <c r="B24" s="348">
        <v>230</v>
      </c>
      <c r="C24" s="406">
        <v>2400003</v>
      </c>
      <c r="D24" s="348" t="s">
        <v>264</v>
      </c>
      <c r="E24" s="581">
        <v>0.72430555555555565</v>
      </c>
      <c r="F24" s="567">
        <v>0.87083333333333335</v>
      </c>
      <c r="G24" s="582">
        <v>0.58819444444444446</v>
      </c>
    </row>
    <row r="25" spans="2:7">
      <c r="B25" s="348">
        <v>234</v>
      </c>
      <c r="C25" s="406">
        <v>9991215</v>
      </c>
      <c r="D25" s="348" t="s">
        <v>265</v>
      </c>
      <c r="E25" s="581">
        <v>0.72708333333333341</v>
      </c>
      <c r="F25" s="567">
        <v>0.875</v>
      </c>
      <c r="G25" s="582">
        <v>0.59236111111111112</v>
      </c>
    </row>
    <row r="26" spans="2:7">
      <c r="B26" s="386" t="s">
        <v>43</v>
      </c>
      <c r="C26" s="388">
        <v>2400440</v>
      </c>
      <c r="D26" s="388" t="s">
        <v>266</v>
      </c>
      <c r="E26" s="648" t="s">
        <v>43</v>
      </c>
      <c r="F26" s="596" t="s">
        <v>43</v>
      </c>
      <c r="G26" s="596" t="s">
        <v>43</v>
      </c>
    </row>
    <row r="27" spans="2:7">
      <c r="B27" s="815" t="s">
        <v>43</v>
      </c>
      <c r="C27" s="406"/>
      <c r="D27" s="348" t="s">
        <v>267</v>
      </c>
      <c r="E27" s="552" t="s">
        <v>43</v>
      </c>
      <c r="F27" s="554" t="s">
        <v>43</v>
      </c>
      <c r="G27" s="554" t="s">
        <v>43</v>
      </c>
    </row>
    <row r="28" spans="2:7">
      <c r="B28" s="348">
        <v>245</v>
      </c>
      <c r="C28" s="406">
        <v>2400364</v>
      </c>
      <c r="D28" s="348" t="s">
        <v>268</v>
      </c>
      <c r="E28" s="581">
        <v>0.73472222222222228</v>
      </c>
      <c r="F28" s="567">
        <v>0.88402777777777775</v>
      </c>
      <c r="G28" s="582">
        <v>0.60069444444444453</v>
      </c>
    </row>
    <row r="29" spans="2:7">
      <c r="B29" s="348">
        <v>256</v>
      </c>
      <c r="C29" s="406">
        <v>2400365</v>
      </c>
      <c r="D29" s="348" t="s">
        <v>269</v>
      </c>
      <c r="E29" s="581">
        <v>0.7416666666666667</v>
      </c>
      <c r="F29" s="567">
        <v>0.89097222222222228</v>
      </c>
      <c r="G29" s="582">
        <v>0.60763888888888895</v>
      </c>
    </row>
    <row r="30" spans="2:7">
      <c r="B30" s="348">
        <v>272</v>
      </c>
      <c r="C30" s="406">
        <v>2400416</v>
      </c>
      <c r="D30" s="348" t="s">
        <v>50</v>
      </c>
      <c r="E30" s="581">
        <v>0.74930555555555556</v>
      </c>
      <c r="F30" s="567">
        <v>0.89861111111111114</v>
      </c>
      <c r="G30" s="582">
        <v>0.6166666666666667</v>
      </c>
    </row>
    <row r="31" spans="2:7">
      <c r="B31" s="348">
        <v>282</v>
      </c>
      <c r="C31" s="406">
        <v>2400366</v>
      </c>
      <c r="D31" s="348" t="s">
        <v>48</v>
      </c>
      <c r="E31" s="581">
        <v>0.75416666666666665</v>
      </c>
      <c r="F31" s="567">
        <v>0.90277777777777779</v>
      </c>
      <c r="G31" s="582">
        <v>0.62222222222222223</v>
      </c>
    </row>
    <row r="32" spans="2:7">
      <c r="B32" s="348">
        <v>298</v>
      </c>
      <c r="C32" s="406">
        <v>2400456</v>
      </c>
      <c r="D32" s="348" t="s">
        <v>47</v>
      </c>
      <c r="E32" s="581">
        <v>0.76111111111111107</v>
      </c>
      <c r="F32" s="567">
        <v>0.90972222222222221</v>
      </c>
      <c r="G32" s="582">
        <v>0.62916666666666665</v>
      </c>
    </row>
    <row r="33" spans="2:7">
      <c r="B33" s="348">
        <v>321</v>
      </c>
      <c r="C33" s="406">
        <v>2400417</v>
      </c>
      <c r="D33" s="348" t="s">
        <v>46</v>
      </c>
      <c r="E33" s="583">
        <v>0.7715277777777777</v>
      </c>
      <c r="F33" s="582">
        <v>0.92083333333333328</v>
      </c>
      <c r="G33" s="582">
        <v>0.63958333333333328</v>
      </c>
    </row>
    <row r="34" spans="2:7">
      <c r="B34" s="348">
        <v>330</v>
      </c>
      <c r="C34" s="406">
        <v>2400446</v>
      </c>
      <c r="D34" s="348" t="s">
        <v>45</v>
      </c>
      <c r="E34" s="583">
        <v>0.77708333333333324</v>
      </c>
      <c r="F34" s="582">
        <v>0.92569444444444438</v>
      </c>
      <c r="G34" s="582">
        <v>0.64444444444444449</v>
      </c>
    </row>
    <row r="35" spans="2:7">
      <c r="B35" s="815" t="s">
        <v>43</v>
      </c>
      <c r="C35" s="407"/>
      <c r="D35" s="604" t="s">
        <v>270</v>
      </c>
      <c r="E35" s="607">
        <v>0.78194444444444444</v>
      </c>
      <c r="F35" s="569">
        <v>0.92986111111111103</v>
      </c>
      <c r="G35" s="569">
        <v>0.6479166666666667</v>
      </c>
    </row>
    <row r="36" spans="2:7">
      <c r="B36" s="388">
        <v>339</v>
      </c>
      <c r="C36" s="388">
        <v>2400000</v>
      </c>
      <c r="D36" s="388" t="s">
        <v>42</v>
      </c>
      <c r="E36" s="587" t="s">
        <v>271</v>
      </c>
      <c r="F36" s="580" t="s">
        <v>272</v>
      </c>
      <c r="G36" s="580" t="s">
        <v>273</v>
      </c>
    </row>
    <row r="37" spans="2:7">
      <c r="B37" s="348">
        <v>348</v>
      </c>
      <c r="C37" s="406">
        <v>2401432</v>
      </c>
      <c r="D37" s="348" t="s">
        <v>274</v>
      </c>
      <c r="E37" s="583">
        <v>0.80138888888888882</v>
      </c>
      <c r="F37" s="582">
        <v>0.94513888888888886</v>
      </c>
      <c r="G37" s="582">
        <v>0.66388888888888886</v>
      </c>
    </row>
    <row r="38" spans="2:7">
      <c r="B38" s="348">
        <v>356</v>
      </c>
      <c r="C38" s="406">
        <v>2400461</v>
      </c>
      <c r="D38" s="348" t="s">
        <v>275</v>
      </c>
      <c r="E38" s="583">
        <v>0.80555555555555547</v>
      </c>
      <c r="F38" s="582">
        <v>0.94930555555555551</v>
      </c>
      <c r="G38" s="582">
        <v>0.66805555555555551</v>
      </c>
    </row>
    <row r="39" spans="2:7">
      <c r="B39" s="388">
        <v>368</v>
      </c>
      <c r="C39" s="388">
        <v>2400450</v>
      </c>
      <c r="D39" s="388" t="s">
        <v>276</v>
      </c>
      <c r="E39" s="587" t="s">
        <v>277</v>
      </c>
      <c r="F39" s="580" t="s">
        <v>278</v>
      </c>
      <c r="G39" s="580" t="s">
        <v>279</v>
      </c>
    </row>
    <row r="40" spans="2:7">
      <c r="B40" s="362">
        <v>375</v>
      </c>
      <c r="C40" s="638" t="s">
        <v>280</v>
      </c>
      <c r="D40" s="362" t="s">
        <v>255</v>
      </c>
      <c r="E40" s="584">
        <v>0.85972222222222228</v>
      </c>
      <c r="F40" s="585">
        <v>5.5555555555555558E-3</v>
      </c>
      <c r="G40" s="586">
        <v>0.72500000000000009</v>
      </c>
    </row>
    <row r="41" spans="2:7" ht="14.45" customHeight="1">
      <c r="B41" s="952" t="s">
        <v>281</v>
      </c>
      <c r="C41" s="952"/>
      <c r="D41" s="952"/>
      <c r="E41" s="952"/>
      <c r="F41" s="952"/>
      <c r="G41" s="952"/>
    </row>
    <row r="42" spans="2:7">
      <c r="B42" s="815" t="s">
        <v>43</v>
      </c>
      <c r="C42" s="407">
        <v>163034</v>
      </c>
      <c r="D42" s="604" t="s">
        <v>282</v>
      </c>
      <c r="E42" s="357">
        <v>0.90555555555555556</v>
      </c>
      <c r="F42" s="335">
        <v>5.2083333333333336E-2</v>
      </c>
      <c r="G42" s="357">
        <v>0.77083333333333337</v>
      </c>
    </row>
    <row r="43" spans="2:7">
      <c r="B43" s="388">
        <v>384</v>
      </c>
      <c r="C43" s="388">
        <v>2100024</v>
      </c>
      <c r="D43" s="388" t="s">
        <v>283</v>
      </c>
      <c r="E43" s="404" t="s">
        <v>284</v>
      </c>
      <c r="F43" s="486" t="s">
        <v>285</v>
      </c>
      <c r="G43" s="430" t="s">
        <v>286</v>
      </c>
    </row>
    <row r="44" spans="2:7">
      <c r="B44" s="604">
        <v>398</v>
      </c>
      <c r="C44" s="407">
        <v>2100301</v>
      </c>
      <c r="D44" s="604" t="s">
        <v>287</v>
      </c>
      <c r="E44" s="357">
        <v>0.94444444444444453</v>
      </c>
      <c r="F44" s="335">
        <v>9.1666666666666674E-2</v>
      </c>
      <c r="G44" s="357">
        <v>0.80972222222222223</v>
      </c>
    </row>
    <row r="45" spans="2:7">
      <c r="B45" s="604">
        <v>406</v>
      </c>
      <c r="C45" s="407">
        <v>2100023</v>
      </c>
      <c r="D45" s="604" t="s">
        <v>288</v>
      </c>
      <c r="E45" s="357">
        <v>0.94791666666666663</v>
      </c>
      <c r="F45" s="335">
        <v>9.5138888888888884E-2</v>
      </c>
      <c r="G45" s="357">
        <v>0.81319444444444444</v>
      </c>
    </row>
    <row r="46" spans="2:7">
      <c r="B46" s="604">
        <v>418</v>
      </c>
      <c r="C46" s="407">
        <v>2100205</v>
      </c>
      <c r="D46" s="604" t="s">
        <v>289</v>
      </c>
      <c r="E46" s="357">
        <v>0.95277777777777783</v>
      </c>
      <c r="F46" s="335" t="s">
        <v>290</v>
      </c>
      <c r="G46" s="357" t="s">
        <v>291</v>
      </c>
    </row>
    <row r="47" spans="2:7">
      <c r="B47" s="388">
        <v>455</v>
      </c>
      <c r="C47" s="388">
        <v>2100280</v>
      </c>
      <c r="D47" s="388" t="s">
        <v>292</v>
      </c>
      <c r="E47" s="404" t="s">
        <v>293</v>
      </c>
      <c r="F47" s="486" t="s">
        <v>294</v>
      </c>
      <c r="G47" s="430" t="s">
        <v>295</v>
      </c>
    </row>
    <row r="48" spans="2:7">
      <c r="B48" s="362">
        <v>491</v>
      </c>
      <c r="C48" s="636">
        <v>2100515</v>
      </c>
      <c r="D48" s="362" t="s">
        <v>296</v>
      </c>
      <c r="E48" s="357">
        <v>0.98958333333333337</v>
      </c>
      <c r="F48" s="335">
        <v>0.14375000000000002</v>
      </c>
      <c r="G48" s="357">
        <v>0.86736111111111114</v>
      </c>
    </row>
    <row r="49" spans="2:7">
      <c r="B49" s="604">
        <v>516</v>
      </c>
      <c r="C49" s="407">
        <v>2100514</v>
      </c>
      <c r="D49" s="604" t="s">
        <v>297</v>
      </c>
      <c r="E49" s="357">
        <v>3.472222222222222E-3</v>
      </c>
      <c r="F49" s="335">
        <v>0.15555555555555556</v>
      </c>
      <c r="G49" s="357">
        <v>0.8847222222222223</v>
      </c>
    </row>
    <row r="50" spans="2:7" s="549" customFormat="1">
      <c r="B50" s="815" t="s">
        <v>43</v>
      </c>
      <c r="C50" s="407">
        <v>2100279</v>
      </c>
      <c r="D50" s="604" t="s">
        <v>298</v>
      </c>
      <c r="E50" s="357">
        <v>6.2499999999999995E-3</v>
      </c>
      <c r="F50" s="335">
        <v>0.15833333333333333</v>
      </c>
      <c r="G50" s="357">
        <v>0.8881944444444444</v>
      </c>
    </row>
    <row r="51" spans="2:7">
      <c r="B51" s="388">
        <v>532</v>
      </c>
      <c r="C51" s="388">
        <v>2100001</v>
      </c>
      <c r="D51" s="388" t="s">
        <v>299</v>
      </c>
      <c r="E51" s="404" t="s">
        <v>300</v>
      </c>
      <c r="F51" s="486" t="s">
        <v>301</v>
      </c>
      <c r="G51" s="430" t="s">
        <v>302</v>
      </c>
    </row>
    <row r="52" spans="2:7">
      <c r="B52" s="604">
        <v>571</v>
      </c>
      <c r="C52" s="407">
        <v>2100007</v>
      </c>
      <c r="D52" s="604" t="s">
        <v>303</v>
      </c>
      <c r="E52" s="357">
        <v>4.6527777777777779E-2</v>
      </c>
      <c r="F52" s="335">
        <v>0.21041666666666667</v>
      </c>
      <c r="G52" s="357">
        <v>0.9375</v>
      </c>
    </row>
    <row r="53" spans="2:7">
      <c r="B53" s="604">
        <v>581</v>
      </c>
      <c r="C53" s="407">
        <v>2100102</v>
      </c>
      <c r="D53" s="604" t="s">
        <v>304</v>
      </c>
      <c r="E53" s="357">
        <v>5.0694444444444452E-2</v>
      </c>
      <c r="F53" s="335">
        <v>0.21666666666666667</v>
      </c>
      <c r="G53" s="667" t="s">
        <v>305</v>
      </c>
    </row>
    <row r="54" spans="2:7">
      <c r="B54" s="604">
        <v>593</v>
      </c>
      <c r="C54" s="407">
        <v>2100145</v>
      </c>
      <c r="D54" s="604" t="s">
        <v>306</v>
      </c>
      <c r="E54" s="357">
        <v>5.486111111111111E-2</v>
      </c>
      <c r="F54" s="335">
        <v>0.22361111111111109</v>
      </c>
      <c r="G54" s="357">
        <v>0.95972222222222225</v>
      </c>
    </row>
    <row r="55" spans="2:7">
      <c r="B55" s="388">
        <v>612</v>
      </c>
      <c r="C55" s="388">
        <v>2100305</v>
      </c>
      <c r="D55" s="388" t="s">
        <v>307</v>
      </c>
      <c r="E55" s="404">
        <v>6.25E-2</v>
      </c>
      <c r="F55" s="486" t="s">
        <v>308</v>
      </c>
      <c r="G55" s="668" t="s">
        <v>309</v>
      </c>
    </row>
    <row r="56" spans="2:7">
      <c r="B56" s="815" t="s">
        <v>43</v>
      </c>
      <c r="C56" s="407"/>
      <c r="D56" s="604" t="s">
        <v>310</v>
      </c>
      <c r="E56" s="357">
        <v>6.7361111111111108E-2</v>
      </c>
      <c r="F56" s="335">
        <v>0.24444444444444446</v>
      </c>
      <c r="G56" s="357">
        <v>0.9784722222222223</v>
      </c>
    </row>
    <row r="57" spans="2:7">
      <c r="B57" s="604">
        <v>700</v>
      </c>
      <c r="C57" s="407">
        <v>2100014</v>
      </c>
      <c r="D57" s="604" t="s">
        <v>311</v>
      </c>
      <c r="E57" s="357">
        <v>9.9999999999999992E-2</v>
      </c>
      <c r="F57" s="335">
        <v>0.28958333333333336</v>
      </c>
      <c r="G57" s="357">
        <v>1.7361111111111112E-2</v>
      </c>
    </row>
    <row r="58" spans="2:7">
      <c r="B58" s="388">
        <v>744</v>
      </c>
      <c r="C58" s="388">
        <v>2100170</v>
      </c>
      <c r="D58" s="388" t="s">
        <v>312</v>
      </c>
      <c r="E58" s="404" t="s">
        <v>313</v>
      </c>
      <c r="F58" s="486" t="s">
        <v>314</v>
      </c>
      <c r="G58" s="430" t="s">
        <v>315</v>
      </c>
    </row>
    <row r="59" spans="2:7">
      <c r="B59" s="362">
        <v>792</v>
      </c>
      <c r="C59" s="638" t="s">
        <v>316</v>
      </c>
      <c r="D59" s="362" t="s">
        <v>255</v>
      </c>
      <c r="E59" s="357">
        <v>0.15277777777777776</v>
      </c>
      <c r="F59" s="335" t="s">
        <v>317</v>
      </c>
      <c r="G59" s="669">
        <v>43467.072916666664</v>
      </c>
    </row>
    <row r="60" spans="2:7" ht="14.45" customHeight="1">
      <c r="B60" s="943" t="s">
        <v>318</v>
      </c>
      <c r="C60" s="944"/>
      <c r="D60" s="944"/>
      <c r="E60" s="944"/>
      <c r="F60" s="944"/>
      <c r="G60" s="945"/>
    </row>
    <row r="61" spans="2:7">
      <c r="B61" s="815" t="s">
        <v>43</v>
      </c>
      <c r="C61" s="407">
        <v>9991941</v>
      </c>
      <c r="D61" s="604" t="s">
        <v>319</v>
      </c>
      <c r="E61" s="357">
        <v>0.16041666666666668</v>
      </c>
      <c r="F61" s="571">
        <v>0.37083333333333335</v>
      </c>
      <c r="G61" s="335">
        <v>8.1944444444444445E-2</v>
      </c>
    </row>
    <row r="62" spans="2:7">
      <c r="B62" s="604">
        <v>795</v>
      </c>
      <c r="C62" s="407">
        <v>2000905</v>
      </c>
      <c r="D62" s="604" t="s">
        <v>320</v>
      </c>
      <c r="E62" s="357">
        <v>0.16180555555555556</v>
      </c>
      <c r="F62" s="571">
        <v>0.37222222222222223</v>
      </c>
      <c r="G62" s="335">
        <v>8.3333333333333329E-2</v>
      </c>
    </row>
    <row r="63" spans="2:7">
      <c r="B63" s="388">
        <v>863</v>
      </c>
      <c r="C63" s="388">
        <v>2000170</v>
      </c>
      <c r="D63" s="388" t="s">
        <v>321</v>
      </c>
      <c r="E63" s="404" t="s">
        <v>322</v>
      </c>
      <c r="F63" s="676" t="s">
        <v>323</v>
      </c>
      <c r="G63" s="575"/>
    </row>
    <row r="64" spans="2:7">
      <c r="B64" s="604">
        <v>926</v>
      </c>
      <c r="C64" s="407">
        <v>2000840</v>
      </c>
      <c r="D64" s="604" t="s">
        <v>324</v>
      </c>
      <c r="E64" s="357">
        <v>0.21736111111111112</v>
      </c>
      <c r="F64" s="571" t="s">
        <v>237</v>
      </c>
      <c r="G64" s="328"/>
    </row>
    <row r="65" spans="2:8">
      <c r="B65" s="604">
        <v>965</v>
      </c>
      <c r="C65" s="407">
        <v>2000857</v>
      </c>
      <c r="D65" s="604" t="s">
        <v>325</v>
      </c>
      <c r="E65" s="357">
        <v>0.23402777777777781</v>
      </c>
      <c r="F65" s="571" t="s">
        <v>326</v>
      </c>
      <c r="G65" s="328"/>
      <c r="H65" s="549"/>
    </row>
    <row r="66" spans="2:8">
      <c r="B66" s="604">
        <v>974</v>
      </c>
      <c r="C66" s="407">
        <v>2000856</v>
      </c>
      <c r="D66" s="604" t="s">
        <v>327</v>
      </c>
      <c r="E66" s="357">
        <v>0.23750000000000002</v>
      </c>
      <c r="F66" s="571">
        <v>0.48680555555555555</v>
      </c>
      <c r="G66" s="328"/>
      <c r="H66" s="549"/>
    </row>
    <row r="67" spans="2:8">
      <c r="B67" s="604">
        <v>991</v>
      </c>
      <c r="C67" s="407">
        <v>2000854</v>
      </c>
      <c r="D67" s="604" t="s">
        <v>328</v>
      </c>
      <c r="E67" s="357">
        <v>0.24305555555555555</v>
      </c>
      <c r="F67" s="571">
        <v>0.49374999999999997</v>
      </c>
      <c r="G67" s="328"/>
      <c r="H67" s="549"/>
    </row>
    <row r="68" spans="2:8">
      <c r="B68" s="604">
        <v>1016</v>
      </c>
      <c r="C68" s="407">
        <v>2000853</v>
      </c>
      <c r="D68" s="604" t="s">
        <v>329</v>
      </c>
      <c r="E68" s="357">
        <v>0.25138888888888888</v>
      </c>
      <c r="F68" s="571">
        <v>0.50416666666666665</v>
      </c>
      <c r="G68" s="328"/>
      <c r="H68" s="549"/>
    </row>
    <row r="69" spans="2:8">
      <c r="B69" s="388">
        <v>1039</v>
      </c>
      <c r="C69" s="388">
        <v>2000830</v>
      </c>
      <c r="D69" s="388" t="s">
        <v>330</v>
      </c>
      <c r="E69" s="404" t="s">
        <v>331</v>
      </c>
      <c r="F69" s="676" t="s">
        <v>332</v>
      </c>
      <c r="G69" s="575"/>
      <c r="H69" s="549"/>
    </row>
    <row r="70" spans="2:8">
      <c r="B70" s="604">
        <v>1059</v>
      </c>
      <c r="C70" s="407">
        <v>2000837</v>
      </c>
      <c r="D70" s="604" t="s">
        <v>333</v>
      </c>
      <c r="E70" s="357">
        <v>0.27152777777777776</v>
      </c>
      <c r="F70" s="571">
        <v>0.54861111111111105</v>
      </c>
      <c r="G70" s="328"/>
      <c r="H70" s="549"/>
    </row>
    <row r="71" spans="2:8">
      <c r="B71" s="604">
        <v>1102</v>
      </c>
      <c r="C71" s="407">
        <v>2000833</v>
      </c>
      <c r="D71" s="604" t="s">
        <v>334</v>
      </c>
      <c r="E71" s="357" t="s">
        <v>335</v>
      </c>
      <c r="F71" s="571" t="s">
        <v>336</v>
      </c>
      <c r="G71" s="328"/>
      <c r="H71" s="549"/>
    </row>
    <row r="72" spans="2:8">
      <c r="B72" s="604">
        <v>1172</v>
      </c>
      <c r="C72" s="407">
        <v>2000340</v>
      </c>
      <c r="D72" s="604" t="s">
        <v>337</v>
      </c>
      <c r="E72" s="357">
        <v>0.31388888888888888</v>
      </c>
      <c r="F72" s="571">
        <v>0.59930555555555554</v>
      </c>
      <c r="G72" s="328"/>
      <c r="H72" s="549"/>
    </row>
    <row r="73" spans="2:8">
      <c r="B73" s="604">
        <v>1196</v>
      </c>
      <c r="C73" s="407">
        <v>2001002</v>
      </c>
      <c r="D73" s="604" t="s">
        <v>338</v>
      </c>
      <c r="E73" s="357">
        <v>0.32222222222222224</v>
      </c>
      <c r="F73" s="571">
        <v>0.61111111111111105</v>
      </c>
      <c r="G73" s="328"/>
      <c r="H73" s="549"/>
    </row>
    <row r="74" spans="2:8">
      <c r="B74" s="388">
        <v>1282</v>
      </c>
      <c r="C74" s="388">
        <v>2000006</v>
      </c>
      <c r="D74" s="388" t="s">
        <v>339</v>
      </c>
      <c r="E74" s="404" t="s">
        <v>340</v>
      </c>
      <c r="F74" s="676">
        <v>0.68263888888888891</v>
      </c>
      <c r="G74" s="633"/>
      <c r="H74" s="549"/>
    </row>
    <row r="75" spans="2:8" ht="15" customHeight="1">
      <c r="B75" s="930" t="s">
        <v>123</v>
      </c>
      <c r="C75" s="930"/>
      <c r="D75" s="930"/>
      <c r="E75" s="351">
        <v>29</v>
      </c>
      <c r="F75" s="572">
        <v>147</v>
      </c>
      <c r="G75" s="576">
        <v>219</v>
      </c>
      <c r="H75" s="549"/>
    </row>
    <row r="76" spans="2:8" s="519" customFormat="1" ht="15" customHeight="1">
      <c r="B76" s="932" t="s">
        <v>125</v>
      </c>
      <c r="C76" s="932"/>
      <c r="D76" s="932"/>
      <c r="E76" s="521">
        <v>12</v>
      </c>
      <c r="F76" s="573">
        <v>20</v>
      </c>
      <c r="G76" s="521">
        <v>18</v>
      </c>
    </row>
    <row r="77" spans="2:8" ht="16.149999999999999" customHeight="1">
      <c r="B77" s="937" t="s">
        <v>126</v>
      </c>
      <c r="C77" s="938"/>
      <c r="D77" s="939"/>
      <c r="E77" s="484">
        <v>0.18541666666666667</v>
      </c>
      <c r="F77" s="574">
        <v>0.22638888888888889</v>
      </c>
      <c r="G77" s="484">
        <v>0.20902777777777778</v>
      </c>
      <c r="H77" s="549"/>
    </row>
    <row r="78" spans="2:8" ht="15" customHeight="1">
      <c r="B78" s="936" t="s">
        <v>127</v>
      </c>
      <c r="C78" s="936"/>
      <c r="D78" s="936"/>
      <c r="E78" s="368">
        <v>0.78472222222222221</v>
      </c>
      <c r="F78" s="483">
        <f>F74-F10+F5</f>
        <v>0.97222222222222221</v>
      </c>
      <c r="G78" s="483">
        <f>G74-G10+G5</f>
        <v>-43465.430555555555</v>
      </c>
      <c r="H78" s="20"/>
    </row>
    <row r="79" spans="2:8" ht="15" customHeight="1">
      <c r="B79" s="935" t="s">
        <v>128</v>
      </c>
      <c r="C79" s="935"/>
      <c r="D79" s="935"/>
      <c r="E79" s="635">
        <v>68.069999999999993</v>
      </c>
      <c r="F79" s="634">
        <f>B74/(HOUR(F74-F10+F5)*60+MINUTE(F74-F10+F5))*60</f>
        <v>54.942857142857143</v>
      </c>
      <c r="G79" s="632" t="e">
        <f>B74/(HOUR(G74-G10+G5)*60+MINUTE(G74-G10+G5))*60</f>
        <v>#NUM!</v>
      </c>
      <c r="H79" s="549"/>
    </row>
    <row r="80" spans="2:8" ht="15" customHeight="1">
      <c r="B80" s="936" t="s">
        <v>129</v>
      </c>
      <c r="C80" s="936"/>
      <c r="D80" s="936"/>
      <c r="E80" s="483">
        <v>0.59930555555555554</v>
      </c>
      <c r="F80" s="483">
        <f>F74-F10-F77+F5</f>
        <v>0.74583333333333335</v>
      </c>
      <c r="G80" s="526">
        <v>0.72152777777777777</v>
      </c>
      <c r="H80" s="20"/>
    </row>
    <row r="81" spans="2:10" ht="15" customHeight="1">
      <c r="B81" s="937" t="s">
        <v>130</v>
      </c>
      <c r="C81" s="938"/>
      <c r="D81" s="939"/>
      <c r="E81" s="435">
        <v>89.13</v>
      </c>
      <c r="F81" s="435">
        <f>$B$74/(HOUR(F74-F10+F5-F77)*60+MINUTE(F74-F10+F5-F77))*60</f>
        <v>71.620111731843579</v>
      </c>
      <c r="G81" s="435" t="e">
        <f>$B$74/(HOUR(G74-G10+G5-G77)*60+MINUTE(G74-G10+G5-G77))*60</f>
        <v>#NUM!</v>
      </c>
      <c r="H81" s="549"/>
      <c r="I81" s="549"/>
      <c r="J81" s="549"/>
    </row>
    <row r="82" spans="2:10">
      <c r="B82" s="549"/>
      <c r="C82" s="549"/>
      <c r="D82" s="549"/>
      <c r="E82" s="549"/>
      <c r="F82" s="519"/>
      <c r="G82" s="519"/>
      <c r="H82" s="549"/>
      <c r="I82" s="549"/>
      <c r="J82" s="549"/>
    </row>
    <row r="83" spans="2:10" ht="15.75">
      <c r="B83" s="315" t="s">
        <v>341</v>
      </c>
      <c r="C83" s="314"/>
      <c r="D83" s="313"/>
      <c r="E83" s="549"/>
      <c r="F83" s="549"/>
      <c r="G83" s="549"/>
      <c r="H83" s="549"/>
      <c r="I83" s="549"/>
      <c r="J83" s="549"/>
    </row>
    <row r="84" spans="2:10" s="549" customFormat="1">
      <c r="B84" s="704" t="s">
        <v>342</v>
      </c>
      <c r="C84" s="143"/>
      <c r="D84" s="816"/>
      <c r="E84" s="816"/>
      <c r="F84" s="557"/>
    </row>
    <row r="85" spans="2:10" s="549" customFormat="1">
      <c r="B85" s="704"/>
      <c r="C85" s="143"/>
      <c r="D85" s="816"/>
      <c r="E85" s="816"/>
      <c r="F85" s="557"/>
    </row>
    <row r="86" spans="2:10" ht="23.25">
      <c r="B86" s="550" t="s">
        <v>343</v>
      </c>
      <c r="C86" s="339"/>
      <c r="D86" s="339"/>
      <c r="E86" s="549"/>
      <c r="F86" s="549"/>
      <c r="G86" s="549"/>
      <c r="H86" s="713"/>
      <c r="I86" s="713"/>
      <c r="J86" s="713"/>
    </row>
    <row r="87" spans="2:10" s="549" customFormat="1" ht="23.25">
      <c r="B87" s="714" t="s">
        <v>225</v>
      </c>
      <c r="C87" s="714"/>
      <c r="D87" s="714"/>
      <c r="E87" s="711"/>
      <c r="F87" s="711"/>
      <c r="G87" s="707"/>
      <c r="H87" s="713"/>
      <c r="I87" s="713"/>
      <c r="J87" s="713"/>
    </row>
    <row r="88" spans="2:10">
      <c r="B88" s="549"/>
      <c r="C88" s="549"/>
      <c r="D88" s="549"/>
      <c r="E88" s="710">
        <v>1</v>
      </c>
      <c r="F88" s="710">
        <v>1</v>
      </c>
      <c r="G88" s="710">
        <v>1</v>
      </c>
      <c r="H88" s="549"/>
      <c r="I88" s="549"/>
      <c r="J88" s="549"/>
    </row>
    <row r="89" spans="2:10">
      <c r="B89" s="912" t="s">
        <v>22</v>
      </c>
      <c r="C89" s="914" t="s">
        <v>226</v>
      </c>
      <c r="D89" s="472" t="s">
        <v>25</v>
      </c>
      <c r="E89" s="396" t="s">
        <v>344</v>
      </c>
      <c r="F89" s="396" t="s">
        <v>345</v>
      </c>
      <c r="G89" s="594" t="s">
        <v>346</v>
      </c>
      <c r="H89" s="549"/>
      <c r="I89" s="549"/>
      <c r="J89" s="549"/>
    </row>
    <row r="90" spans="2:10">
      <c r="B90" s="912"/>
      <c r="C90" s="915"/>
      <c r="D90" s="473" t="s">
        <v>34</v>
      </c>
      <c r="E90" s="454" t="s">
        <v>35</v>
      </c>
      <c r="F90" s="454" t="s">
        <v>230</v>
      </c>
      <c r="G90" s="454" t="s">
        <v>230</v>
      </c>
      <c r="H90" s="549"/>
      <c r="I90" s="549"/>
      <c r="J90" s="549"/>
    </row>
    <row r="91" spans="2:10" ht="29.25">
      <c r="B91" s="912"/>
      <c r="C91" s="916"/>
      <c r="D91" s="474" t="s">
        <v>197</v>
      </c>
      <c r="E91" s="449" t="s">
        <v>347</v>
      </c>
      <c r="F91" s="449" t="s">
        <v>347</v>
      </c>
      <c r="G91" s="449" t="s">
        <v>347</v>
      </c>
      <c r="H91" s="549"/>
      <c r="I91" s="549"/>
      <c r="J91" s="549"/>
    </row>
    <row r="92" spans="2:10" ht="14.45" customHeight="1">
      <c r="B92" s="940" t="s">
        <v>318</v>
      </c>
      <c r="C92" s="941"/>
      <c r="D92" s="941"/>
      <c r="E92" s="941"/>
      <c r="F92" s="941"/>
      <c r="G92" s="942"/>
      <c r="H92" s="549"/>
      <c r="I92" s="549"/>
      <c r="J92" s="549"/>
    </row>
    <row r="93" spans="2:10">
      <c r="B93" s="388">
        <v>1282</v>
      </c>
      <c r="C93" s="388">
        <v>2000006</v>
      </c>
      <c r="D93" s="388" t="s">
        <v>339</v>
      </c>
      <c r="E93" s="628">
        <v>0.82847222222222217</v>
      </c>
      <c r="F93" s="628">
        <v>0.95694444444444438</v>
      </c>
      <c r="G93" s="575"/>
      <c r="H93" s="549"/>
      <c r="I93" s="549"/>
      <c r="J93" s="549"/>
    </row>
    <row r="94" spans="2:10">
      <c r="B94" s="604">
        <v>1196</v>
      </c>
      <c r="C94" s="407">
        <v>2001002</v>
      </c>
      <c r="D94" s="604" t="s">
        <v>338</v>
      </c>
      <c r="E94" s="358">
        <v>0.89097222222222217</v>
      </c>
      <c r="F94" s="358">
        <v>1.6666666666666666E-2</v>
      </c>
      <c r="G94" s="328"/>
      <c r="H94" s="549"/>
      <c r="I94" s="549"/>
      <c r="J94" s="549"/>
    </row>
    <row r="95" spans="2:10">
      <c r="B95" s="604">
        <v>1172</v>
      </c>
      <c r="C95" s="407">
        <v>2000340</v>
      </c>
      <c r="D95" s="604" t="s">
        <v>337</v>
      </c>
      <c r="E95" s="358">
        <v>0.90347222222222223</v>
      </c>
      <c r="F95" s="358">
        <v>2.7777777777777776E-2</v>
      </c>
      <c r="G95" s="328"/>
      <c r="H95" s="549"/>
      <c r="I95" s="549"/>
      <c r="J95" s="549"/>
    </row>
    <row r="96" spans="2:10">
      <c r="B96" s="604">
        <v>1102</v>
      </c>
      <c r="C96" s="407">
        <v>2000833</v>
      </c>
      <c r="D96" s="604" t="s">
        <v>334</v>
      </c>
      <c r="E96" s="358" t="s">
        <v>348</v>
      </c>
      <c r="F96" s="358">
        <v>5.5555555555555552E-2</v>
      </c>
      <c r="G96" s="328"/>
      <c r="H96" s="549"/>
      <c r="I96" s="549"/>
      <c r="J96" s="549"/>
    </row>
    <row r="97" spans="2:7">
      <c r="B97" s="604">
        <v>1059</v>
      </c>
      <c r="C97" s="407">
        <v>2000837</v>
      </c>
      <c r="D97" s="604" t="s">
        <v>333</v>
      </c>
      <c r="E97" s="361">
        <v>0.9458333333333333</v>
      </c>
      <c r="F97" s="361">
        <v>7.1527777777777787E-2</v>
      </c>
      <c r="G97" s="328"/>
    </row>
    <row r="98" spans="2:7">
      <c r="B98" s="388">
        <v>1039</v>
      </c>
      <c r="C98" s="388">
        <v>2000830</v>
      </c>
      <c r="D98" s="388" t="s">
        <v>330</v>
      </c>
      <c r="E98" s="649" t="s">
        <v>349</v>
      </c>
      <c r="F98" s="649" t="s">
        <v>350</v>
      </c>
      <c r="G98" s="575"/>
    </row>
    <row r="99" spans="2:7">
      <c r="B99" s="604">
        <v>1016</v>
      </c>
      <c r="C99" s="407">
        <v>2000853</v>
      </c>
      <c r="D99" s="604" t="s">
        <v>329</v>
      </c>
      <c r="E99" s="361">
        <v>0.96597222222222223</v>
      </c>
      <c r="F99" s="361">
        <v>0.11041666666666666</v>
      </c>
      <c r="G99" s="328"/>
    </row>
    <row r="100" spans="2:7">
      <c r="B100" s="604">
        <v>991</v>
      </c>
      <c r="C100" s="407">
        <v>2000854</v>
      </c>
      <c r="D100" s="604" t="s">
        <v>328</v>
      </c>
      <c r="E100" s="361">
        <v>0.97361111111111109</v>
      </c>
      <c r="F100" s="361">
        <v>0.11944444444444445</v>
      </c>
      <c r="G100" s="328"/>
    </row>
    <row r="101" spans="2:7">
      <c r="B101" s="604">
        <v>974</v>
      </c>
      <c r="C101" s="407">
        <v>2000856</v>
      </c>
      <c r="D101" s="604" t="s">
        <v>327</v>
      </c>
      <c r="E101" s="361">
        <v>0.98125000000000007</v>
      </c>
      <c r="F101" s="361">
        <v>0.1277777777777778</v>
      </c>
      <c r="G101" s="328"/>
    </row>
    <row r="102" spans="2:7">
      <c r="B102" s="604">
        <v>965</v>
      </c>
      <c r="C102" s="407">
        <v>2000857</v>
      </c>
      <c r="D102" s="604" t="s">
        <v>325</v>
      </c>
      <c r="E102" s="361">
        <v>0.98402777777777783</v>
      </c>
      <c r="F102" s="361" t="s">
        <v>351</v>
      </c>
      <c r="G102" s="328"/>
    </row>
    <row r="103" spans="2:7">
      <c r="B103" s="604">
        <v>926</v>
      </c>
      <c r="C103" s="407">
        <v>2000840</v>
      </c>
      <c r="D103" s="604" t="s">
        <v>324</v>
      </c>
      <c r="E103" s="361">
        <v>0.99930555555555556</v>
      </c>
      <c r="F103" s="361">
        <v>0.15</v>
      </c>
      <c r="G103" s="328"/>
    </row>
    <row r="104" spans="2:7">
      <c r="B104" s="388">
        <v>863</v>
      </c>
      <c r="C104" s="388">
        <v>2000170</v>
      </c>
      <c r="D104" s="388" t="s">
        <v>321</v>
      </c>
      <c r="E104" s="408" t="s">
        <v>352</v>
      </c>
      <c r="F104" s="408" t="s">
        <v>353</v>
      </c>
      <c r="G104" s="575"/>
    </row>
    <row r="105" spans="2:7">
      <c r="B105" s="604">
        <v>795</v>
      </c>
      <c r="C105" s="407">
        <v>2000905</v>
      </c>
      <c r="D105" s="604" t="s">
        <v>320</v>
      </c>
      <c r="E105" s="361">
        <v>5.7638888888888885E-2</v>
      </c>
      <c r="F105" s="361">
        <v>0.21597222222222223</v>
      </c>
      <c r="G105" s="357">
        <v>0.97916666666666663</v>
      </c>
    </row>
    <row r="106" spans="2:7">
      <c r="B106" s="815" t="s">
        <v>43</v>
      </c>
      <c r="C106" s="407">
        <v>9991941</v>
      </c>
      <c r="D106" s="604" t="s">
        <v>319</v>
      </c>
      <c r="E106" s="361">
        <v>5.9027777777777783E-2</v>
      </c>
      <c r="F106" s="361">
        <v>0.21736111111111112</v>
      </c>
      <c r="G106" s="669">
        <v>43469.980555555558</v>
      </c>
    </row>
    <row r="107" spans="2:7" ht="14.45" customHeight="1">
      <c r="B107" s="943" t="s">
        <v>281</v>
      </c>
      <c r="C107" s="944"/>
      <c r="D107" s="944"/>
      <c r="E107" s="944"/>
      <c r="F107" s="944"/>
      <c r="G107" s="945"/>
    </row>
    <row r="108" spans="2:7">
      <c r="B108" s="362">
        <v>792</v>
      </c>
      <c r="C108" s="638" t="s">
        <v>316</v>
      </c>
      <c r="D108" s="362" t="s">
        <v>255</v>
      </c>
      <c r="E108" s="361">
        <v>6.6666666666666666E-2</v>
      </c>
      <c r="F108" s="361">
        <v>0.22569444444444445</v>
      </c>
      <c r="G108" s="357">
        <v>0.98888888888888893</v>
      </c>
    </row>
    <row r="109" spans="2:7">
      <c r="B109" s="388">
        <v>744</v>
      </c>
      <c r="C109" s="388">
        <v>2100170</v>
      </c>
      <c r="D109" s="388" t="s">
        <v>312</v>
      </c>
      <c r="E109" s="408" t="s">
        <v>354</v>
      </c>
      <c r="F109" s="408" t="s">
        <v>355</v>
      </c>
      <c r="G109" s="386" t="s">
        <v>356</v>
      </c>
    </row>
    <row r="110" spans="2:7">
      <c r="B110" s="604">
        <v>700</v>
      </c>
      <c r="C110" s="407">
        <v>2100014</v>
      </c>
      <c r="D110" s="604" t="s">
        <v>311</v>
      </c>
      <c r="E110" s="361">
        <v>0.11805555555555557</v>
      </c>
      <c r="F110" s="361">
        <v>0.2722222222222222</v>
      </c>
      <c r="G110" s="357">
        <v>3.2638888888888891E-2</v>
      </c>
    </row>
    <row r="111" spans="2:7">
      <c r="B111" s="815" t="s">
        <v>43</v>
      </c>
      <c r="C111" s="341">
        <v>2100008</v>
      </c>
      <c r="D111" s="604" t="s">
        <v>310</v>
      </c>
      <c r="E111" s="361">
        <v>0.14930555555555555</v>
      </c>
      <c r="F111" s="361">
        <v>0.30555555555555552</v>
      </c>
      <c r="G111" s="357">
        <v>6.25E-2</v>
      </c>
    </row>
    <row r="112" spans="2:7">
      <c r="B112" s="388">
        <v>612</v>
      </c>
      <c r="C112" s="388">
        <v>2100305</v>
      </c>
      <c r="D112" s="388" t="s">
        <v>307</v>
      </c>
      <c r="E112" s="649">
        <v>0.15555555555555556</v>
      </c>
      <c r="F112" s="649">
        <v>0.31041666666666667</v>
      </c>
      <c r="G112" s="404" t="s">
        <v>357</v>
      </c>
    </row>
    <row r="113" spans="2:7">
      <c r="B113" s="604">
        <v>593</v>
      </c>
      <c r="C113" s="407">
        <v>2100145</v>
      </c>
      <c r="D113" s="604" t="s">
        <v>306</v>
      </c>
      <c r="E113" s="361">
        <v>0.16388888888888889</v>
      </c>
      <c r="F113" s="361">
        <v>0.31944444444444448</v>
      </c>
      <c r="G113" s="357">
        <v>7.7777777777777779E-2</v>
      </c>
    </row>
    <row r="114" spans="2:7">
      <c r="B114" s="604">
        <v>581</v>
      </c>
      <c r="C114" s="407">
        <v>2100102</v>
      </c>
      <c r="D114" s="604" t="s">
        <v>304</v>
      </c>
      <c r="E114" s="361">
        <v>0.16874999999999998</v>
      </c>
      <c r="F114" s="361">
        <v>0.32430555555555557</v>
      </c>
      <c r="G114" s="357">
        <v>8.2638888888888887E-2</v>
      </c>
    </row>
    <row r="115" spans="2:7">
      <c r="B115" s="604">
        <v>571</v>
      </c>
      <c r="C115" s="407">
        <v>2100007</v>
      </c>
      <c r="D115" s="604" t="s">
        <v>303</v>
      </c>
      <c r="E115" s="361">
        <v>0.17291666666666669</v>
      </c>
      <c r="F115" s="361">
        <v>0.33055555555555555</v>
      </c>
      <c r="G115" s="357">
        <v>8.6805555555555566E-2</v>
      </c>
    </row>
    <row r="116" spans="2:7">
      <c r="B116" s="388">
        <v>532</v>
      </c>
      <c r="C116" s="388">
        <v>2100001</v>
      </c>
      <c r="D116" s="388" t="s">
        <v>299</v>
      </c>
      <c r="E116" s="670" t="s">
        <v>358</v>
      </c>
      <c r="F116" s="670" t="s">
        <v>359</v>
      </c>
      <c r="G116" s="386" t="s">
        <v>360</v>
      </c>
    </row>
    <row r="117" spans="2:7">
      <c r="B117" s="604">
        <v>516</v>
      </c>
      <c r="C117" s="407">
        <v>2100514</v>
      </c>
      <c r="D117" s="604" t="s">
        <v>297</v>
      </c>
      <c r="E117" s="642">
        <v>0.21666666666666667</v>
      </c>
      <c r="F117" s="642">
        <v>0.38125000000000003</v>
      </c>
      <c r="G117" s="357">
        <v>0.13472222222222222</v>
      </c>
    </row>
    <row r="118" spans="2:7">
      <c r="B118" s="362">
        <v>491</v>
      </c>
      <c r="C118" s="636">
        <v>2100515</v>
      </c>
      <c r="D118" s="362" t="s">
        <v>296</v>
      </c>
      <c r="E118" s="642">
        <v>0.22847222222222222</v>
      </c>
      <c r="F118" s="642">
        <v>0.39444444444444443</v>
      </c>
      <c r="G118" s="357">
        <v>0.14722222222222223</v>
      </c>
    </row>
    <row r="119" spans="2:7">
      <c r="B119" s="388">
        <v>455</v>
      </c>
      <c r="C119" s="388">
        <v>2100280</v>
      </c>
      <c r="D119" s="388" t="s">
        <v>292</v>
      </c>
      <c r="E119" s="671" t="s">
        <v>361</v>
      </c>
      <c r="F119" s="671" t="s">
        <v>362</v>
      </c>
      <c r="G119" s="386" t="s">
        <v>363</v>
      </c>
    </row>
    <row r="120" spans="2:7">
      <c r="B120" s="604">
        <v>418</v>
      </c>
      <c r="C120" s="407">
        <v>2100205</v>
      </c>
      <c r="D120" s="604" t="s">
        <v>289</v>
      </c>
      <c r="E120" s="672" t="s">
        <v>364</v>
      </c>
      <c r="F120" s="672" t="s">
        <v>365</v>
      </c>
      <c r="G120" s="357" t="s">
        <v>366</v>
      </c>
    </row>
    <row r="121" spans="2:7">
      <c r="B121" s="604">
        <v>406</v>
      </c>
      <c r="C121" s="407">
        <v>2100023</v>
      </c>
      <c r="D121" s="604" t="s">
        <v>288</v>
      </c>
      <c r="E121" s="642">
        <v>0.27430555555555552</v>
      </c>
      <c r="F121" s="642">
        <v>0.44166666666666665</v>
      </c>
      <c r="G121" s="357">
        <v>0.19583333333333333</v>
      </c>
    </row>
    <row r="122" spans="2:7">
      <c r="B122" s="604">
        <v>398</v>
      </c>
      <c r="C122" s="407">
        <v>2100301</v>
      </c>
      <c r="D122" s="604" t="s">
        <v>287</v>
      </c>
      <c r="E122" s="642">
        <v>0.27708333333333335</v>
      </c>
      <c r="F122" s="642">
        <v>0.44513888888888892</v>
      </c>
      <c r="G122" s="357">
        <v>0.19930555555555554</v>
      </c>
    </row>
    <row r="123" spans="2:7">
      <c r="B123" s="388">
        <v>384</v>
      </c>
      <c r="C123" s="388">
        <v>2100024</v>
      </c>
      <c r="D123" s="388" t="s">
        <v>283</v>
      </c>
      <c r="E123" s="404" t="s">
        <v>367</v>
      </c>
      <c r="F123" s="404" t="s">
        <v>368</v>
      </c>
      <c r="G123" s="386" t="s">
        <v>369</v>
      </c>
    </row>
    <row r="124" spans="2:7">
      <c r="B124" s="815" t="s">
        <v>43</v>
      </c>
      <c r="C124" s="407">
        <v>163034</v>
      </c>
      <c r="D124" s="604" t="s">
        <v>282</v>
      </c>
      <c r="E124" s="357">
        <v>0.31527777777777777</v>
      </c>
      <c r="F124" s="357">
        <v>0.4826388888888889</v>
      </c>
      <c r="G124" s="357">
        <v>0.23750000000000002</v>
      </c>
    </row>
    <row r="125" spans="2:7" ht="14.45" customHeight="1">
      <c r="B125" s="946" t="s">
        <v>253</v>
      </c>
      <c r="C125" s="947"/>
      <c r="D125" s="947"/>
      <c r="E125" s="947"/>
      <c r="F125" s="947"/>
      <c r="G125" s="948"/>
    </row>
    <row r="126" spans="2:7">
      <c r="B126" s="362">
        <v>375</v>
      </c>
      <c r="C126" s="638" t="s">
        <v>280</v>
      </c>
      <c r="D126" s="362" t="s">
        <v>255</v>
      </c>
      <c r="E126" s="588">
        <v>0.27916666666666667</v>
      </c>
      <c r="F126" s="556">
        <v>0.4465277777777778</v>
      </c>
      <c r="G126" s="589">
        <v>0.20069444444444443</v>
      </c>
    </row>
    <row r="127" spans="2:7">
      <c r="B127" s="388">
        <v>368</v>
      </c>
      <c r="C127" s="388">
        <v>2400450</v>
      </c>
      <c r="D127" s="388" t="s">
        <v>276</v>
      </c>
      <c r="E127" s="592" t="s">
        <v>370</v>
      </c>
      <c r="F127" s="566" t="s">
        <v>371</v>
      </c>
      <c r="G127" s="553" t="s">
        <v>372</v>
      </c>
    </row>
    <row r="128" spans="2:7">
      <c r="B128" s="348">
        <v>356</v>
      </c>
      <c r="C128" s="406">
        <v>2400461</v>
      </c>
      <c r="D128" s="348" t="s">
        <v>275</v>
      </c>
      <c r="E128" s="590">
        <v>0.33541666666666664</v>
      </c>
      <c r="F128" s="564">
        <v>0.49722222222222223</v>
      </c>
      <c r="G128" s="563">
        <v>0.25694444444444442</v>
      </c>
    </row>
    <row r="129" spans="2:7" ht="15" customHeight="1">
      <c r="B129" s="348">
        <v>348</v>
      </c>
      <c r="C129" s="406">
        <v>2401432</v>
      </c>
      <c r="D129" s="348" t="s">
        <v>274</v>
      </c>
      <c r="E129" s="590">
        <v>0.33958333333333329</v>
      </c>
      <c r="F129" s="564">
        <v>0.50138888888888888</v>
      </c>
      <c r="G129" s="563">
        <v>0.26111111111111113</v>
      </c>
    </row>
    <row r="130" spans="2:7">
      <c r="B130" s="388">
        <v>339</v>
      </c>
      <c r="C130" s="388">
        <v>2400000</v>
      </c>
      <c r="D130" s="388" t="s">
        <v>42</v>
      </c>
      <c r="E130" s="592" t="s">
        <v>373</v>
      </c>
      <c r="F130" s="566" t="s">
        <v>374</v>
      </c>
      <c r="G130" s="553" t="s">
        <v>375</v>
      </c>
    </row>
    <row r="131" spans="2:7">
      <c r="B131" s="815" t="s">
        <v>43</v>
      </c>
      <c r="C131" s="407"/>
      <c r="D131" s="604" t="s">
        <v>270</v>
      </c>
      <c r="E131" s="588">
        <v>0.35833333333333334</v>
      </c>
      <c r="F131" s="556">
        <v>0.51597222222222228</v>
      </c>
      <c r="G131" s="562">
        <v>0.27708333333333335</v>
      </c>
    </row>
    <row r="132" spans="2:7">
      <c r="B132" s="348">
        <v>330</v>
      </c>
      <c r="C132" s="406">
        <v>2400446</v>
      </c>
      <c r="D132" s="348" t="s">
        <v>45</v>
      </c>
      <c r="E132" s="590">
        <v>0.36319444444444443</v>
      </c>
      <c r="F132" s="564">
        <v>0.52013888888888893</v>
      </c>
      <c r="G132" s="563">
        <v>0.28194444444444444</v>
      </c>
    </row>
    <row r="133" spans="2:7">
      <c r="B133" s="348">
        <v>321</v>
      </c>
      <c r="C133" s="406">
        <v>2400417</v>
      </c>
      <c r="D133" s="348" t="s">
        <v>46</v>
      </c>
      <c r="E133" s="590">
        <v>0.36736111111111108</v>
      </c>
      <c r="F133" s="564">
        <v>0.52430555555555558</v>
      </c>
      <c r="G133" s="563">
        <v>0.28611111111111109</v>
      </c>
    </row>
    <row r="134" spans="2:7">
      <c r="B134" s="348">
        <v>298</v>
      </c>
      <c r="C134" s="406">
        <v>2400456</v>
      </c>
      <c r="D134" s="348" t="s">
        <v>47</v>
      </c>
      <c r="E134" s="590">
        <v>0.37638888888888888</v>
      </c>
      <c r="F134" s="564">
        <v>0.53333333333333333</v>
      </c>
      <c r="G134" s="563">
        <v>0.2951388888888889</v>
      </c>
    </row>
    <row r="135" spans="2:7">
      <c r="B135" s="348">
        <v>282</v>
      </c>
      <c r="C135" s="406">
        <v>2400366</v>
      </c>
      <c r="D135" s="348" t="s">
        <v>48</v>
      </c>
      <c r="E135" s="590">
        <v>0.38333333333333336</v>
      </c>
      <c r="F135" s="564">
        <v>0.54027777777777775</v>
      </c>
      <c r="G135" s="563">
        <v>0.30208333333333337</v>
      </c>
    </row>
    <row r="136" spans="2:7">
      <c r="B136" s="348">
        <v>272</v>
      </c>
      <c r="C136" s="406">
        <v>2400416</v>
      </c>
      <c r="D136" s="348" t="s">
        <v>50</v>
      </c>
      <c r="E136" s="590">
        <v>0.38680555555555557</v>
      </c>
      <c r="F136" s="591">
        <v>0.54374999999999996</v>
      </c>
      <c r="G136" s="563">
        <v>0.30555555555555558</v>
      </c>
    </row>
    <row r="137" spans="2:7">
      <c r="B137" s="348">
        <v>256</v>
      </c>
      <c r="C137" s="406">
        <v>2400365</v>
      </c>
      <c r="D137" s="348" t="s">
        <v>269</v>
      </c>
      <c r="E137" s="590">
        <v>0.39374999999999999</v>
      </c>
      <c r="F137" s="591">
        <v>0.54999999999999993</v>
      </c>
      <c r="G137" s="563">
        <v>0.3125</v>
      </c>
    </row>
    <row r="138" spans="2:7">
      <c r="B138" s="348">
        <v>245</v>
      </c>
      <c r="C138" s="406">
        <v>2400364</v>
      </c>
      <c r="D138" s="348" t="s">
        <v>268</v>
      </c>
      <c r="E138" s="590">
        <v>0.39930555555555558</v>
      </c>
      <c r="F138" s="591">
        <v>0.55486111111111103</v>
      </c>
      <c r="G138" s="598">
        <v>0.31805555555555559</v>
      </c>
    </row>
    <row r="139" spans="2:7">
      <c r="B139" s="815" t="s">
        <v>43</v>
      </c>
      <c r="C139" s="406"/>
      <c r="D139" s="348" t="s">
        <v>267</v>
      </c>
      <c r="E139" s="552" t="s">
        <v>43</v>
      </c>
      <c r="F139" s="552" t="s">
        <v>43</v>
      </c>
      <c r="G139" s="554" t="s">
        <v>43</v>
      </c>
    </row>
    <row r="140" spans="2:7">
      <c r="B140" s="386" t="s">
        <v>43</v>
      </c>
      <c r="C140" s="388">
        <v>2400440</v>
      </c>
      <c r="D140" s="388" t="s">
        <v>266</v>
      </c>
      <c r="E140" s="648" t="s">
        <v>43</v>
      </c>
      <c r="F140" s="648" t="s">
        <v>43</v>
      </c>
      <c r="G140" s="596" t="s">
        <v>43</v>
      </c>
    </row>
    <row r="141" spans="2:7">
      <c r="B141" s="348">
        <v>234</v>
      </c>
      <c r="C141" s="406">
        <v>9991215</v>
      </c>
      <c r="D141" s="348" t="s">
        <v>265</v>
      </c>
      <c r="E141" s="590">
        <v>0.40763888888888888</v>
      </c>
      <c r="F141" s="564">
        <v>0.5625</v>
      </c>
      <c r="G141" s="599">
        <v>0.3263888888888889</v>
      </c>
    </row>
    <row r="142" spans="2:7">
      <c r="B142" s="348">
        <v>230</v>
      </c>
      <c r="C142" s="406">
        <v>2400003</v>
      </c>
      <c r="D142" s="348" t="s">
        <v>264</v>
      </c>
      <c r="E142" s="590">
        <v>0.41111111111111109</v>
      </c>
      <c r="F142" s="564">
        <v>0.56527777777777777</v>
      </c>
      <c r="G142" s="563">
        <v>0.3298611111111111</v>
      </c>
    </row>
    <row r="143" spans="2:7">
      <c r="B143" s="348">
        <v>219</v>
      </c>
      <c r="C143" s="406">
        <v>2400362</v>
      </c>
      <c r="D143" s="348" t="s">
        <v>263</v>
      </c>
      <c r="E143" s="590">
        <v>0.41875000000000001</v>
      </c>
      <c r="F143" s="564">
        <v>0.57222222222222219</v>
      </c>
      <c r="G143" s="563">
        <v>0.33749999999999997</v>
      </c>
    </row>
    <row r="144" spans="2:7">
      <c r="B144" s="348">
        <v>201</v>
      </c>
      <c r="C144" s="406">
        <v>2400429</v>
      </c>
      <c r="D144" s="348" t="s">
        <v>262</v>
      </c>
      <c r="E144" s="590">
        <v>0.42569444444444449</v>
      </c>
      <c r="F144" s="564">
        <v>0.57916666666666661</v>
      </c>
      <c r="G144" s="563">
        <v>0.34444444444444444</v>
      </c>
    </row>
    <row r="145" spans="2:7">
      <c r="B145" s="348">
        <v>182</v>
      </c>
      <c r="C145" s="406">
        <v>2400431</v>
      </c>
      <c r="D145" s="348" t="s">
        <v>261</v>
      </c>
      <c r="E145" s="590">
        <v>0.43541666666666667</v>
      </c>
      <c r="F145" s="564">
        <v>0.58680555555555558</v>
      </c>
      <c r="G145" s="563">
        <v>0.35416666666666663</v>
      </c>
    </row>
    <row r="146" spans="2:7">
      <c r="B146" s="348">
        <v>170</v>
      </c>
      <c r="C146" s="406">
        <v>2400432</v>
      </c>
      <c r="D146" s="348" t="s">
        <v>260</v>
      </c>
      <c r="E146" s="590">
        <v>0.44444444444444448</v>
      </c>
      <c r="F146" s="600">
        <v>0.59444444444444444</v>
      </c>
      <c r="G146" s="563">
        <v>0.36319444444444443</v>
      </c>
    </row>
    <row r="147" spans="2:7">
      <c r="B147" s="388">
        <v>152</v>
      </c>
      <c r="C147" s="388">
        <v>2400433</v>
      </c>
      <c r="D147" s="388" t="s">
        <v>256</v>
      </c>
      <c r="E147" s="592" t="s">
        <v>376</v>
      </c>
      <c r="F147" s="601" t="s">
        <v>377</v>
      </c>
      <c r="G147" s="553" t="s">
        <v>378</v>
      </c>
    </row>
    <row r="148" spans="2:7">
      <c r="B148" s="604">
        <v>151</v>
      </c>
      <c r="C148" s="639" t="s">
        <v>254</v>
      </c>
      <c r="D148" s="604" t="s">
        <v>255</v>
      </c>
      <c r="E148" s="588">
        <v>0.49930555555555556</v>
      </c>
      <c r="F148" s="602">
        <v>0.64097222222222217</v>
      </c>
      <c r="G148" s="589">
        <v>0.41805555555555557</v>
      </c>
    </row>
    <row r="149" spans="2:7" ht="14.45" customHeight="1">
      <c r="B149" s="943" t="s">
        <v>232</v>
      </c>
      <c r="C149" s="944"/>
      <c r="D149" s="944"/>
      <c r="E149" s="944"/>
      <c r="F149" s="944"/>
      <c r="G149" s="945"/>
    </row>
    <row r="150" spans="2:7">
      <c r="B150" s="890" t="s">
        <v>43</v>
      </c>
      <c r="C150" s="636">
        <v>9991012</v>
      </c>
      <c r="D150" s="636" t="s">
        <v>249</v>
      </c>
      <c r="E150" s="650" t="s">
        <v>379</v>
      </c>
      <c r="F150" s="650" t="s">
        <v>380</v>
      </c>
      <c r="G150" s="650" t="s">
        <v>381</v>
      </c>
    </row>
    <row r="151" spans="2:7">
      <c r="B151" s="348">
        <v>140</v>
      </c>
      <c r="C151" s="406">
        <v>2058434</v>
      </c>
      <c r="D151" s="348" t="s">
        <v>246</v>
      </c>
      <c r="E151" s="356">
        <v>0.57916666666666672</v>
      </c>
      <c r="F151" s="356" t="s">
        <v>382</v>
      </c>
      <c r="G151" s="356" t="s">
        <v>383</v>
      </c>
    </row>
    <row r="152" spans="2:7">
      <c r="B152" s="348">
        <v>115</v>
      </c>
      <c r="C152" s="406">
        <v>2058395</v>
      </c>
      <c r="D152" s="348" t="s">
        <v>243</v>
      </c>
      <c r="E152" s="356">
        <v>0.59375</v>
      </c>
      <c r="F152" s="356" t="s">
        <v>384</v>
      </c>
      <c r="G152" s="356" t="s">
        <v>385</v>
      </c>
    </row>
    <row r="153" spans="2:7">
      <c r="B153" s="388">
        <v>90</v>
      </c>
      <c r="C153" s="388">
        <v>2058450</v>
      </c>
      <c r="D153" s="388" t="s">
        <v>239</v>
      </c>
      <c r="E153" s="404" t="s">
        <v>386</v>
      </c>
      <c r="F153" s="404" t="s">
        <v>387</v>
      </c>
      <c r="G153" s="404" t="s">
        <v>388</v>
      </c>
    </row>
    <row r="154" spans="2:7">
      <c r="B154" s="604">
        <v>50</v>
      </c>
      <c r="C154" s="407">
        <v>2058441</v>
      </c>
      <c r="D154" s="604" t="s">
        <v>238</v>
      </c>
      <c r="E154" s="357">
        <v>0.63055555555555554</v>
      </c>
      <c r="F154" s="357">
        <v>0.78194444444444444</v>
      </c>
      <c r="G154" s="357">
        <v>0.55902777777777779</v>
      </c>
    </row>
    <row r="155" spans="2:7">
      <c r="B155" s="348">
        <v>40</v>
      </c>
      <c r="C155" s="406">
        <v>2058442</v>
      </c>
      <c r="D155" s="348" t="s">
        <v>235</v>
      </c>
      <c r="E155" s="356">
        <v>0.63402777777777775</v>
      </c>
      <c r="F155" s="356" t="s">
        <v>389</v>
      </c>
      <c r="G155" s="356" t="s">
        <v>390</v>
      </c>
    </row>
    <row r="156" spans="2:7">
      <c r="B156" s="388">
        <v>0</v>
      </c>
      <c r="C156" s="388">
        <v>2058001</v>
      </c>
      <c r="D156" s="405" t="s">
        <v>233</v>
      </c>
      <c r="E156" s="404">
        <v>0.65694444444444444</v>
      </c>
      <c r="F156" s="404">
        <v>0.81527777777777777</v>
      </c>
      <c r="G156" s="629">
        <v>43469.592361111114</v>
      </c>
    </row>
    <row r="157" spans="2:7">
      <c r="B157" s="930" t="s">
        <v>123</v>
      </c>
      <c r="C157" s="930"/>
      <c r="D157" s="930"/>
      <c r="E157" s="351"/>
      <c r="F157" s="351"/>
      <c r="G157" s="565"/>
    </row>
    <row r="158" spans="2:7" s="519" customFormat="1">
      <c r="B158" s="932" t="s">
        <v>125</v>
      </c>
      <c r="C158" s="932"/>
      <c r="D158" s="932"/>
      <c r="E158" s="521">
        <v>13</v>
      </c>
      <c r="F158" s="521">
        <v>16</v>
      </c>
      <c r="G158" s="521">
        <v>15</v>
      </c>
    </row>
    <row r="159" spans="2:7" ht="13.9" customHeight="1">
      <c r="B159" s="937" t="s">
        <v>126</v>
      </c>
      <c r="C159" s="938"/>
      <c r="D159" s="939"/>
      <c r="E159" s="484">
        <v>0.18819444444444444</v>
      </c>
      <c r="F159" s="484">
        <v>0.18888888888888888</v>
      </c>
      <c r="G159" s="484">
        <v>0.18541666666666667</v>
      </c>
    </row>
    <row r="160" spans="2:7">
      <c r="B160" s="936" t="s">
        <v>127</v>
      </c>
      <c r="C160" s="936"/>
      <c r="D160" s="936"/>
      <c r="E160" s="483">
        <f>E156-E93+E88</f>
        <v>0.82847222222222228</v>
      </c>
      <c r="F160" s="483">
        <f t="shared" ref="F160" si="0">F156-F93+F88</f>
        <v>0.85833333333333339</v>
      </c>
      <c r="G160" s="483">
        <f>G156-G93+G88</f>
        <v>43470.592361111114</v>
      </c>
    </row>
    <row r="161" spans="2:8">
      <c r="B161" s="935" t="s">
        <v>128</v>
      </c>
      <c r="C161" s="935"/>
      <c r="D161" s="935"/>
      <c r="E161" s="434">
        <f>B93/(HOUR(E156-E93+E88)*60+MINUTE(E156-E93+E88))*60</f>
        <v>64.476110645431689</v>
      </c>
      <c r="F161" s="434">
        <f>B93/(HOUR(F156-F93+F88)*60+MINUTE(F156-F93+F88))*60</f>
        <v>62.233009708737868</v>
      </c>
      <c r="G161" s="631">
        <f>B93/(HOUR(G156-G93+G88)*60+MINUTE(G156-G93+G88))*60</f>
        <v>90.175849941383348</v>
      </c>
      <c r="H161" s="549"/>
    </row>
    <row r="162" spans="2:8">
      <c r="B162" s="936" t="s">
        <v>129</v>
      </c>
      <c r="C162" s="936"/>
      <c r="D162" s="936"/>
      <c r="E162" s="483">
        <f>E156-E93-E159+E88</f>
        <v>0.64027777777777783</v>
      </c>
      <c r="F162" s="483">
        <f>F156-F93-F159+F88</f>
        <v>0.66944444444444451</v>
      </c>
      <c r="G162" s="483">
        <f>G156-G93-G159+G88</f>
        <v>43470.406944444447</v>
      </c>
      <c r="H162" s="549"/>
    </row>
    <row r="163" spans="2:8">
      <c r="B163" s="937" t="s">
        <v>130</v>
      </c>
      <c r="C163" s="938"/>
      <c r="D163" s="939"/>
      <c r="E163" s="435">
        <f>B93/(HOUR(E156-E93+E88-E159)*60+MINUTE(E156-E93+E88-E159))*60</f>
        <v>83.427331887201731</v>
      </c>
      <c r="F163" s="435">
        <f>B93/(HOUR(F156-F93+F88-F159)*60+MINUTE(F156-F93+F88-F159))*60</f>
        <v>79.792531120331944</v>
      </c>
      <c r="G163" s="435">
        <f>B93/(HOUR(G156-G93+G88-G159)*60+MINUTE(G156-G93+G88-G159))*60</f>
        <v>131.26279863481227</v>
      </c>
      <c r="H163" s="549"/>
    </row>
    <row r="165" spans="2:8">
      <c r="B165" s="549" t="s">
        <v>391</v>
      </c>
      <c r="C165" s="704" t="s">
        <v>392</v>
      </c>
      <c r="D165" s="143"/>
      <c r="E165" s="816"/>
      <c r="F165" s="816"/>
      <c r="G165" s="549"/>
      <c r="H165" s="549"/>
    </row>
    <row r="168" spans="2:8">
      <c r="B168" s="549"/>
      <c r="C168" s="549"/>
      <c r="D168" s="549"/>
      <c r="E168" s="549"/>
      <c r="F168" s="549"/>
      <c r="G168" s="549"/>
      <c r="H168" s="549"/>
    </row>
    <row r="169" spans="2:8">
      <c r="B169" s="549"/>
      <c r="C169" s="549"/>
      <c r="D169" s="549"/>
      <c r="E169" s="549"/>
      <c r="F169" s="549"/>
      <c r="G169" s="549"/>
      <c r="H169" s="549"/>
    </row>
    <row r="170" spans="2:8" ht="23.25">
      <c r="B170" s="550" t="s">
        <v>393</v>
      </c>
      <c r="C170" s="339"/>
      <c r="D170" s="339"/>
      <c r="E170" s="549"/>
      <c r="F170" s="549"/>
      <c r="G170" s="344"/>
      <c r="H170" s="713"/>
    </row>
    <row r="171" spans="2:8" ht="23.25">
      <c r="B171" s="714" t="s">
        <v>225</v>
      </c>
      <c r="C171" s="714"/>
      <c r="D171" s="714"/>
      <c r="E171" s="711"/>
      <c r="F171" s="711"/>
      <c r="G171" s="707"/>
      <c r="H171" s="322"/>
    </row>
    <row r="172" spans="2:8">
      <c r="B172" s="549"/>
      <c r="C172" s="549"/>
      <c r="D172" s="549"/>
      <c r="E172" s="710">
        <v>1</v>
      </c>
      <c r="F172" s="710">
        <v>1</v>
      </c>
      <c r="G172" s="710">
        <v>1</v>
      </c>
      <c r="H172" s="549"/>
    </row>
    <row r="173" spans="2:8">
      <c r="B173" s="912" t="s">
        <v>22</v>
      </c>
      <c r="C173" s="914" t="s">
        <v>226</v>
      </c>
      <c r="D173" s="472" t="s">
        <v>25</v>
      </c>
      <c r="E173" s="396" t="s">
        <v>227</v>
      </c>
      <c r="F173" s="396" t="s">
        <v>228</v>
      </c>
      <c r="G173" s="593" t="s">
        <v>229</v>
      </c>
      <c r="H173" s="344"/>
    </row>
    <row r="174" spans="2:8">
      <c r="B174" s="912"/>
      <c r="C174" s="915"/>
      <c r="D174" s="473" t="s">
        <v>34</v>
      </c>
      <c r="E174" s="454" t="s">
        <v>35</v>
      </c>
      <c r="F174" s="454" t="s">
        <v>230</v>
      </c>
      <c r="G174" s="454" t="s">
        <v>230</v>
      </c>
      <c r="H174" s="344"/>
    </row>
    <row r="175" spans="2:8" ht="28.5">
      <c r="B175" s="949"/>
      <c r="C175" s="916"/>
      <c r="D175" s="474" t="s">
        <v>197</v>
      </c>
      <c r="E175" s="471" t="s">
        <v>231</v>
      </c>
      <c r="F175" s="471" t="s">
        <v>231</v>
      </c>
      <c r="G175" s="471" t="s">
        <v>231</v>
      </c>
      <c r="H175" s="344"/>
    </row>
    <row r="176" spans="2:8">
      <c r="B176" s="950" t="s">
        <v>232</v>
      </c>
      <c r="C176" s="951"/>
      <c r="D176" s="951"/>
      <c r="E176" s="951"/>
      <c r="F176" s="951"/>
      <c r="G176" s="951"/>
      <c r="H176" s="549"/>
    </row>
    <row r="177" spans="2:8">
      <c r="B177" s="388">
        <v>0</v>
      </c>
      <c r="C177" s="388">
        <v>2058001</v>
      </c>
      <c r="D177" s="405" t="s">
        <v>233</v>
      </c>
      <c r="E177" s="628" t="s">
        <v>234</v>
      </c>
      <c r="F177" s="628">
        <v>0.7104166666666667</v>
      </c>
      <c r="G177" s="629">
        <v>43466.430555555555</v>
      </c>
      <c r="H177" s="549"/>
    </row>
    <row r="178" spans="2:8">
      <c r="B178" s="348">
        <v>40</v>
      </c>
      <c r="C178" s="406">
        <v>2058442</v>
      </c>
      <c r="D178" s="348" t="s">
        <v>235</v>
      </c>
      <c r="E178" s="355">
        <v>0.60555555555555551</v>
      </c>
      <c r="F178" s="355" t="s">
        <v>236</v>
      </c>
      <c r="G178" s="355" t="s">
        <v>237</v>
      </c>
      <c r="H178" s="549"/>
    </row>
    <row r="179" spans="2:8">
      <c r="B179" s="604">
        <v>50</v>
      </c>
      <c r="C179" s="407">
        <v>2058441</v>
      </c>
      <c r="D179" s="604" t="s">
        <v>238</v>
      </c>
      <c r="E179" s="358">
        <v>0.60972222222222217</v>
      </c>
      <c r="F179" s="358">
        <v>0.7402777777777777</v>
      </c>
      <c r="G179" s="358">
        <v>0.4604166666666667</v>
      </c>
      <c r="H179" s="549"/>
    </row>
    <row r="180" spans="2:8">
      <c r="B180" s="388">
        <v>90</v>
      </c>
      <c r="C180" s="388">
        <v>2058450</v>
      </c>
      <c r="D180" s="388" t="s">
        <v>239</v>
      </c>
      <c r="E180" s="628" t="s">
        <v>240</v>
      </c>
      <c r="F180" s="628" t="s">
        <v>241</v>
      </c>
      <c r="G180" s="628" t="s">
        <v>242</v>
      </c>
      <c r="H180" s="549"/>
    </row>
    <row r="181" spans="2:8">
      <c r="B181" s="348">
        <v>115</v>
      </c>
      <c r="C181" s="406">
        <v>2058395</v>
      </c>
      <c r="D181" s="348" t="s">
        <v>243</v>
      </c>
      <c r="E181" s="360">
        <v>0.64027777777777783</v>
      </c>
      <c r="F181" s="360" t="s">
        <v>244</v>
      </c>
      <c r="G181" s="360" t="s">
        <v>245</v>
      </c>
      <c r="H181" s="549"/>
    </row>
    <row r="182" spans="2:8">
      <c r="B182" s="348">
        <v>140</v>
      </c>
      <c r="C182" s="406">
        <v>2058434</v>
      </c>
      <c r="D182" s="348" t="s">
        <v>246</v>
      </c>
      <c r="E182" s="360">
        <v>0.65069444444444446</v>
      </c>
      <c r="F182" s="360" t="s">
        <v>247</v>
      </c>
      <c r="G182" s="360" t="s">
        <v>248</v>
      </c>
      <c r="H182" s="549"/>
    </row>
    <row r="183" spans="2:8">
      <c r="B183" s="890" t="s">
        <v>43</v>
      </c>
      <c r="C183" s="636">
        <v>9991012</v>
      </c>
      <c r="D183" s="636" t="s">
        <v>249</v>
      </c>
      <c r="E183" s="651" t="s">
        <v>250</v>
      </c>
      <c r="F183" s="651" t="s">
        <v>251</v>
      </c>
      <c r="G183" s="651" t="s">
        <v>252</v>
      </c>
      <c r="H183" s="549"/>
    </row>
    <row r="184" spans="2:8">
      <c r="B184" s="943" t="s">
        <v>253</v>
      </c>
      <c r="C184" s="944"/>
      <c r="D184" s="944"/>
      <c r="E184" s="944"/>
      <c r="F184" s="944"/>
      <c r="G184" s="945"/>
      <c r="H184" s="549"/>
    </row>
    <row r="185" spans="2:8">
      <c r="B185" s="570">
        <v>151</v>
      </c>
      <c r="C185" s="637" t="s">
        <v>254</v>
      </c>
      <c r="D185" s="570" t="s">
        <v>255</v>
      </c>
      <c r="E185" s="577">
        <v>0.64583333333333337</v>
      </c>
      <c r="F185" s="578">
        <v>0.79236111111111107</v>
      </c>
      <c r="G185" s="569">
        <v>43466.506944444445</v>
      </c>
      <c r="H185" s="549"/>
    </row>
    <row r="186" spans="2:8">
      <c r="B186" s="388">
        <v>152</v>
      </c>
      <c r="C186" s="388">
        <v>2400433</v>
      </c>
      <c r="D186" s="388" t="s">
        <v>256</v>
      </c>
      <c r="E186" s="579" t="s">
        <v>257</v>
      </c>
      <c r="F186" s="568" t="s">
        <v>258</v>
      </c>
      <c r="G186" s="580" t="s">
        <v>259</v>
      </c>
      <c r="H186" s="549"/>
    </row>
    <row r="187" spans="2:8">
      <c r="B187" s="348">
        <v>170</v>
      </c>
      <c r="C187" s="406">
        <v>2400432</v>
      </c>
      <c r="D187" s="348" t="s">
        <v>260</v>
      </c>
      <c r="E187" s="581">
        <v>0.7</v>
      </c>
      <c r="F187" s="567">
        <v>0.84583333333333333</v>
      </c>
      <c r="G187" s="582">
        <v>0.56111111111111112</v>
      </c>
      <c r="H187" s="549"/>
    </row>
    <row r="188" spans="2:8">
      <c r="B188" s="348">
        <v>182</v>
      </c>
      <c r="C188" s="406">
        <v>2400431</v>
      </c>
      <c r="D188" s="348" t="s">
        <v>261</v>
      </c>
      <c r="E188" s="581">
        <v>0.70486111111111105</v>
      </c>
      <c r="F188" s="567">
        <v>0.85069444444444453</v>
      </c>
      <c r="G188" s="582">
        <v>0.56805555555555554</v>
      </c>
      <c r="H188" s="549"/>
    </row>
    <row r="189" spans="2:8">
      <c r="B189" s="348">
        <v>201</v>
      </c>
      <c r="C189" s="406">
        <v>2400429</v>
      </c>
      <c r="D189" s="348" t="s">
        <v>262</v>
      </c>
      <c r="E189" s="581">
        <v>0.71250000000000002</v>
      </c>
      <c r="F189" s="567">
        <v>0.85902777777777783</v>
      </c>
      <c r="G189" s="582">
        <v>0.5756944444444444</v>
      </c>
      <c r="H189" s="549"/>
    </row>
    <row r="190" spans="2:8">
      <c r="B190" s="348">
        <v>219</v>
      </c>
      <c r="C190" s="406">
        <v>2400362</v>
      </c>
      <c r="D190" s="348" t="s">
        <v>263</v>
      </c>
      <c r="E190" s="581">
        <v>0.71944444444444444</v>
      </c>
      <c r="F190" s="567">
        <v>0.86597222222222225</v>
      </c>
      <c r="G190" s="582">
        <v>0.58263888888888882</v>
      </c>
      <c r="H190" s="549"/>
    </row>
    <row r="191" spans="2:8">
      <c r="B191" s="348">
        <v>230</v>
      </c>
      <c r="C191" s="406">
        <v>2400003</v>
      </c>
      <c r="D191" s="348" t="s">
        <v>264</v>
      </c>
      <c r="E191" s="792">
        <v>0.72569444444444453</v>
      </c>
      <c r="F191" s="567">
        <v>0.87083333333333335</v>
      </c>
      <c r="G191" s="795">
        <v>0.58750000000000002</v>
      </c>
      <c r="H191" s="549"/>
    </row>
    <row r="192" spans="2:8">
      <c r="B192" s="348">
        <v>234</v>
      </c>
      <c r="C192" s="406">
        <v>9991215</v>
      </c>
      <c r="D192" s="348" t="s">
        <v>265</v>
      </c>
      <c r="E192" s="552" t="s">
        <v>43</v>
      </c>
      <c r="F192" s="552" t="s">
        <v>43</v>
      </c>
      <c r="G192" s="554" t="s">
        <v>43</v>
      </c>
      <c r="H192" s="549"/>
    </row>
    <row r="193" spans="2:8">
      <c r="B193" s="386" t="s">
        <v>43</v>
      </c>
      <c r="C193" s="388">
        <v>2400440</v>
      </c>
      <c r="D193" s="388" t="s">
        <v>266</v>
      </c>
      <c r="E193" s="793">
        <v>0.73125000000000007</v>
      </c>
      <c r="F193" s="794">
        <v>0.87569444444444444</v>
      </c>
      <c r="G193" s="794">
        <v>0.59236111111111112</v>
      </c>
      <c r="H193" s="549"/>
    </row>
    <row r="194" spans="2:8">
      <c r="B194" s="815" t="s">
        <v>43</v>
      </c>
      <c r="C194" s="406"/>
      <c r="D194" s="604" t="s">
        <v>267</v>
      </c>
      <c r="E194" s="805">
        <v>0.73472222222222217</v>
      </c>
      <c r="F194" s="806">
        <v>0.87916666666666676</v>
      </c>
      <c r="G194" s="806">
        <v>0.59583333333333333</v>
      </c>
      <c r="H194" s="549"/>
    </row>
    <row r="195" spans="2:8">
      <c r="B195" s="348">
        <v>245</v>
      </c>
      <c r="C195" s="406">
        <v>2400364</v>
      </c>
      <c r="D195" s="348" t="s">
        <v>268</v>
      </c>
      <c r="E195" s="792">
        <v>0.73888888888888893</v>
      </c>
      <c r="F195" s="567">
        <v>0.88402777777777775</v>
      </c>
      <c r="G195" s="582">
        <v>0.60069444444444453</v>
      </c>
      <c r="H195" s="549"/>
    </row>
    <row r="196" spans="2:8">
      <c r="B196" s="348">
        <v>256</v>
      </c>
      <c r="C196" s="406">
        <v>2400365</v>
      </c>
      <c r="D196" s="348" t="s">
        <v>269</v>
      </c>
      <c r="E196" s="792">
        <v>0.74375000000000002</v>
      </c>
      <c r="F196" s="567">
        <v>0.89097222222222228</v>
      </c>
      <c r="G196" s="582">
        <v>0.60763888888888895</v>
      </c>
      <c r="H196" s="549"/>
    </row>
    <row r="197" spans="2:8">
      <c r="B197" s="348">
        <v>272</v>
      </c>
      <c r="C197" s="406">
        <v>2400416</v>
      </c>
      <c r="D197" s="348" t="s">
        <v>50</v>
      </c>
      <c r="E197" s="792">
        <v>0.75069444444444444</v>
      </c>
      <c r="F197" s="567">
        <v>0.89861111111111114</v>
      </c>
      <c r="G197" s="582">
        <v>0.6166666666666667</v>
      </c>
      <c r="H197" s="549"/>
    </row>
    <row r="198" spans="2:8">
      <c r="B198" s="348">
        <v>282</v>
      </c>
      <c r="C198" s="406">
        <v>2400366</v>
      </c>
      <c r="D198" s="348" t="s">
        <v>48</v>
      </c>
      <c r="E198" s="792">
        <v>0.75486111111111109</v>
      </c>
      <c r="F198" s="567">
        <v>0.90277777777777779</v>
      </c>
      <c r="G198" s="582">
        <v>0.62222222222222223</v>
      </c>
      <c r="H198" s="549"/>
    </row>
    <row r="199" spans="2:8">
      <c r="B199" s="348">
        <v>298</v>
      </c>
      <c r="C199" s="406">
        <v>2400456</v>
      </c>
      <c r="D199" s="348" t="s">
        <v>47</v>
      </c>
      <c r="E199" s="581">
        <v>0.76111111111111107</v>
      </c>
      <c r="F199" s="567">
        <v>0.90972222222222221</v>
      </c>
      <c r="G199" s="582">
        <v>0.62916666666666665</v>
      </c>
      <c r="H199" s="549"/>
    </row>
    <row r="200" spans="2:8">
      <c r="B200" s="348">
        <v>321</v>
      </c>
      <c r="C200" s="406">
        <v>2400417</v>
      </c>
      <c r="D200" s="348" t="s">
        <v>46</v>
      </c>
      <c r="E200" s="583">
        <v>0.7715277777777777</v>
      </c>
      <c r="F200" s="582">
        <v>0.92083333333333328</v>
      </c>
      <c r="G200" s="582">
        <v>0.63958333333333328</v>
      </c>
      <c r="H200" s="549"/>
    </row>
    <row r="201" spans="2:8">
      <c r="B201" s="348">
        <v>330</v>
      </c>
      <c r="C201" s="406">
        <v>2400446</v>
      </c>
      <c r="D201" s="348" t="s">
        <v>45</v>
      </c>
      <c r="E201" s="583">
        <v>0.77708333333333324</v>
      </c>
      <c r="F201" s="582">
        <v>0.92569444444444438</v>
      </c>
      <c r="G201" s="582">
        <v>0.64444444444444449</v>
      </c>
      <c r="H201" s="549"/>
    </row>
    <row r="202" spans="2:8">
      <c r="B202" s="815" t="s">
        <v>43</v>
      </c>
      <c r="C202" s="407"/>
      <c r="D202" s="604" t="s">
        <v>270</v>
      </c>
      <c r="E202" s="607">
        <v>0.78194444444444444</v>
      </c>
      <c r="F202" s="569">
        <v>0.92986111111111103</v>
      </c>
      <c r="G202" s="569">
        <v>0.6479166666666667</v>
      </c>
      <c r="H202" s="549"/>
    </row>
    <row r="203" spans="2:8">
      <c r="B203" s="388">
        <v>339</v>
      </c>
      <c r="C203" s="388">
        <v>2400000</v>
      </c>
      <c r="D203" s="388" t="s">
        <v>42</v>
      </c>
      <c r="E203" s="587" t="s">
        <v>271</v>
      </c>
      <c r="F203" s="580" t="s">
        <v>272</v>
      </c>
      <c r="G203" s="580" t="s">
        <v>273</v>
      </c>
      <c r="H203" s="549"/>
    </row>
    <row r="204" spans="2:8">
      <c r="B204" s="348">
        <v>348</v>
      </c>
      <c r="C204" s="406">
        <v>2401432</v>
      </c>
      <c r="D204" s="348" t="s">
        <v>274</v>
      </c>
      <c r="E204" s="583">
        <v>0.80138888888888882</v>
      </c>
      <c r="F204" s="582">
        <v>0.94513888888888886</v>
      </c>
      <c r="G204" s="582">
        <v>0.66388888888888886</v>
      </c>
      <c r="H204" s="549"/>
    </row>
    <row r="205" spans="2:8">
      <c r="B205" s="348">
        <v>356</v>
      </c>
      <c r="C205" s="406">
        <v>2400461</v>
      </c>
      <c r="D205" s="348" t="s">
        <v>275</v>
      </c>
      <c r="E205" s="583">
        <v>0.80555555555555547</v>
      </c>
      <c r="F205" s="582">
        <v>0.94930555555555551</v>
      </c>
      <c r="G205" s="582">
        <v>0.66805555555555551</v>
      </c>
      <c r="H205" s="549"/>
    </row>
    <row r="206" spans="2:8">
      <c r="B206" s="388">
        <v>368</v>
      </c>
      <c r="C206" s="388">
        <v>2400450</v>
      </c>
      <c r="D206" s="388" t="s">
        <v>276</v>
      </c>
      <c r="E206" s="587" t="s">
        <v>277</v>
      </c>
      <c r="F206" s="580" t="s">
        <v>278</v>
      </c>
      <c r="G206" s="580" t="s">
        <v>279</v>
      </c>
      <c r="H206" s="549"/>
    </row>
    <row r="207" spans="2:8">
      <c r="B207" s="362">
        <v>375</v>
      </c>
      <c r="C207" s="638" t="s">
        <v>280</v>
      </c>
      <c r="D207" s="362" t="s">
        <v>255</v>
      </c>
      <c r="E207" s="584">
        <v>0.85972222222222228</v>
      </c>
      <c r="F207" s="585">
        <v>5.5555555555555558E-3</v>
      </c>
      <c r="G207" s="586">
        <v>0.72500000000000009</v>
      </c>
      <c r="H207" s="549"/>
    </row>
    <row r="208" spans="2:8">
      <c r="B208" s="952" t="s">
        <v>281</v>
      </c>
      <c r="C208" s="952"/>
      <c r="D208" s="952"/>
      <c r="E208" s="952"/>
      <c r="F208" s="952"/>
      <c r="G208" s="952"/>
      <c r="H208" s="549"/>
    </row>
    <row r="209" spans="2:8">
      <c r="B209" s="815" t="s">
        <v>43</v>
      </c>
      <c r="C209" s="407">
        <v>163034</v>
      </c>
      <c r="D209" s="604" t="s">
        <v>282</v>
      </c>
      <c r="E209" s="357">
        <v>0.90555555555555556</v>
      </c>
      <c r="F209" s="335">
        <v>5.2083333333333336E-2</v>
      </c>
      <c r="G209" s="357">
        <v>0.77083333333333337</v>
      </c>
      <c r="H209" s="549"/>
    </row>
    <row r="210" spans="2:8">
      <c r="B210" s="388">
        <v>384</v>
      </c>
      <c r="C210" s="388">
        <v>2100024</v>
      </c>
      <c r="D210" s="388" t="s">
        <v>283</v>
      </c>
      <c r="E210" s="404" t="s">
        <v>284</v>
      </c>
      <c r="F210" s="486" t="s">
        <v>285</v>
      </c>
      <c r="G210" s="430" t="s">
        <v>286</v>
      </c>
      <c r="H210" s="549"/>
    </row>
    <row r="211" spans="2:8">
      <c r="B211" s="604">
        <v>398</v>
      </c>
      <c r="C211" s="407">
        <v>2100301</v>
      </c>
      <c r="D211" s="604" t="s">
        <v>287</v>
      </c>
      <c r="E211" s="357">
        <v>0.94444444444444453</v>
      </c>
      <c r="F211" s="335">
        <v>9.1666666666666674E-2</v>
      </c>
      <c r="G211" s="357">
        <v>0.80972222222222223</v>
      </c>
      <c r="H211" s="549"/>
    </row>
    <row r="212" spans="2:8">
      <c r="B212" s="604">
        <v>406</v>
      </c>
      <c r="C212" s="407">
        <v>2100023</v>
      </c>
      <c r="D212" s="604" t="s">
        <v>288</v>
      </c>
      <c r="E212" s="357">
        <v>0.94791666666666663</v>
      </c>
      <c r="F212" s="335">
        <v>9.5138888888888884E-2</v>
      </c>
      <c r="G212" s="357">
        <v>0.81319444444444444</v>
      </c>
      <c r="H212" s="549"/>
    </row>
    <row r="213" spans="2:8">
      <c r="B213" s="604">
        <v>418</v>
      </c>
      <c r="C213" s="407">
        <v>2100205</v>
      </c>
      <c r="D213" s="604" t="s">
        <v>289</v>
      </c>
      <c r="E213" s="357">
        <v>0.95277777777777783</v>
      </c>
      <c r="F213" s="335" t="s">
        <v>290</v>
      </c>
      <c r="G213" s="357" t="s">
        <v>291</v>
      </c>
      <c r="H213" s="549"/>
    </row>
    <row r="214" spans="2:8">
      <c r="B214" s="388">
        <v>455</v>
      </c>
      <c r="C214" s="388">
        <v>2100280</v>
      </c>
      <c r="D214" s="388" t="s">
        <v>292</v>
      </c>
      <c r="E214" s="404" t="s">
        <v>293</v>
      </c>
      <c r="F214" s="486" t="s">
        <v>294</v>
      </c>
      <c r="G214" s="430" t="s">
        <v>295</v>
      </c>
      <c r="H214" s="549"/>
    </row>
    <row r="215" spans="2:8">
      <c r="B215" s="362">
        <v>491</v>
      </c>
      <c r="C215" s="636">
        <v>2100515</v>
      </c>
      <c r="D215" s="362" t="s">
        <v>296</v>
      </c>
      <c r="E215" s="357">
        <v>0.98958333333333337</v>
      </c>
      <c r="F215" s="335">
        <v>0.14375000000000002</v>
      </c>
      <c r="G215" s="357">
        <v>0.86736111111111114</v>
      </c>
      <c r="H215" s="549"/>
    </row>
    <row r="216" spans="2:8">
      <c r="B216" s="604">
        <v>516</v>
      </c>
      <c r="C216" s="407">
        <v>2100514</v>
      </c>
      <c r="D216" s="604" t="s">
        <v>297</v>
      </c>
      <c r="E216" s="357">
        <v>3.472222222222222E-3</v>
      </c>
      <c r="F216" s="335">
        <v>0.15555555555555556</v>
      </c>
      <c r="G216" s="357">
        <v>0.8847222222222223</v>
      </c>
      <c r="H216" s="549"/>
    </row>
    <row r="217" spans="2:8">
      <c r="B217" s="815" t="s">
        <v>43</v>
      </c>
      <c r="C217" s="407">
        <v>2100279</v>
      </c>
      <c r="D217" s="604" t="s">
        <v>298</v>
      </c>
      <c r="E217" s="357">
        <v>6.2499999999999995E-3</v>
      </c>
      <c r="F217" s="335">
        <v>0.15833333333333333</v>
      </c>
      <c r="G217" s="357">
        <v>0.8881944444444444</v>
      </c>
      <c r="H217" s="549"/>
    </row>
    <row r="218" spans="2:8">
      <c r="B218" s="388">
        <v>532</v>
      </c>
      <c r="C218" s="388">
        <v>2100001</v>
      </c>
      <c r="D218" s="388" t="s">
        <v>299</v>
      </c>
      <c r="E218" s="404" t="s">
        <v>300</v>
      </c>
      <c r="F218" s="486" t="s">
        <v>301</v>
      </c>
      <c r="G218" s="430" t="s">
        <v>302</v>
      </c>
      <c r="H218" s="549"/>
    </row>
    <row r="219" spans="2:8">
      <c r="B219" s="604">
        <v>571</v>
      </c>
      <c r="C219" s="407">
        <v>2100007</v>
      </c>
      <c r="D219" s="604" t="s">
        <v>303</v>
      </c>
      <c r="E219" s="357">
        <v>4.6527777777777779E-2</v>
      </c>
      <c r="F219" s="335">
        <v>0.21041666666666667</v>
      </c>
      <c r="G219" s="357">
        <v>0.9375</v>
      </c>
      <c r="H219" s="549"/>
    </row>
    <row r="220" spans="2:8">
      <c r="B220" s="604">
        <v>581</v>
      </c>
      <c r="C220" s="407">
        <v>2100102</v>
      </c>
      <c r="D220" s="604" t="s">
        <v>304</v>
      </c>
      <c r="E220" s="357">
        <v>5.0694444444444452E-2</v>
      </c>
      <c r="F220" s="335">
        <v>0.21666666666666667</v>
      </c>
      <c r="G220" s="667" t="s">
        <v>305</v>
      </c>
      <c r="H220" s="549"/>
    </row>
    <row r="221" spans="2:8">
      <c r="B221" s="604">
        <v>593</v>
      </c>
      <c r="C221" s="407">
        <v>2100145</v>
      </c>
      <c r="D221" s="604" t="s">
        <v>306</v>
      </c>
      <c r="E221" s="357">
        <v>5.486111111111111E-2</v>
      </c>
      <c r="F221" s="335">
        <v>0.22361111111111109</v>
      </c>
      <c r="G221" s="357">
        <v>0.95972222222222225</v>
      </c>
      <c r="H221" s="549"/>
    </row>
    <row r="222" spans="2:8">
      <c r="B222" s="388">
        <v>612</v>
      </c>
      <c r="C222" s="388">
        <v>2100305</v>
      </c>
      <c r="D222" s="388" t="s">
        <v>307</v>
      </c>
      <c r="E222" s="404">
        <v>6.25E-2</v>
      </c>
      <c r="F222" s="486" t="s">
        <v>308</v>
      </c>
      <c r="G222" s="668" t="s">
        <v>309</v>
      </c>
      <c r="H222" s="549"/>
    </row>
    <row r="223" spans="2:8">
      <c r="B223" s="815" t="s">
        <v>43</v>
      </c>
      <c r="C223" s="407"/>
      <c r="D223" s="604" t="s">
        <v>310</v>
      </c>
      <c r="E223" s="357">
        <v>6.7361111111111108E-2</v>
      </c>
      <c r="F223" s="335">
        <v>0.24444444444444446</v>
      </c>
      <c r="G223" s="357">
        <v>0.9784722222222223</v>
      </c>
      <c r="H223" s="549"/>
    </row>
    <row r="224" spans="2:8">
      <c r="B224" s="604">
        <v>700</v>
      </c>
      <c r="C224" s="407">
        <v>2100014</v>
      </c>
      <c r="D224" s="604" t="s">
        <v>311</v>
      </c>
      <c r="E224" s="357">
        <v>9.9999999999999992E-2</v>
      </c>
      <c r="F224" s="335">
        <v>0.28958333333333336</v>
      </c>
      <c r="G224" s="357">
        <v>1.7361111111111112E-2</v>
      </c>
      <c r="H224" s="549"/>
    </row>
    <row r="225" spans="2:8">
      <c r="B225" s="388">
        <v>744</v>
      </c>
      <c r="C225" s="388">
        <v>2100170</v>
      </c>
      <c r="D225" s="388" t="s">
        <v>312</v>
      </c>
      <c r="E225" s="404" t="s">
        <v>313</v>
      </c>
      <c r="F225" s="486" t="s">
        <v>314</v>
      </c>
      <c r="G225" s="430" t="s">
        <v>315</v>
      </c>
      <c r="H225" s="549"/>
    </row>
    <row r="226" spans="2:8">
      <c r="B226" s="362">
        <v>792</v>
      </c>
      <c r="C226" s="638" t="s">
        <v>316</v>
      </c>
      <c r="D226" s="362" t="s">
        <v>255</v>
      </c>
      <c r="E226" s="357">
        <v>0.15277777777777776</v>
      </c>
      <c r="F226" s="335" t="s">
        <v>317</v>
      </c>
      <c r="G226" s="669">
        <v>43467.072916666664</v>
      </c>
      <c r="H226" s="549"/>
    </row>
    <row r="227" spans="2:8">
      <c r="B227" s="943" t="s">
        <v>318</v>
      </c>
      <c r="C227" s="944"/>
      <c r="D227" s="944"/>
      <c r="E227" s="944"/>
      <c r="F227" s="944"/>
      <c r="G227" s="945"/>
      <c r="H227" s="549"/>
    </row>
    <row r="228" spans="2:8">
      <c r="B228" s="815" t="s">
        <v>43</v>
      </c>
      <c r="C228" s="407">
        <v>9991941</v>
      </c>
      <c r="D228" s="604" t="s">
        <v>319</v>
      </c>
      <c r="E228" s="357">
        <v>0.16041666666666668</v>
      </c>
      <c r="F228" s="571">
        <v>0.37083333333333335</v>
      </c>
      <c r="G228" s="335">
        <v>8.1944444444444445E-2</v>
      </c>
      <c r="H228" s="549"/>
    </row>
    <row r="229" spans="2:8">
      <c r="B229" s="604">
        <v>795</v>
      </c>
      <c r="C229" s="407">
        <v>2000905</v>
      </c>
      <c r="D229" s="604" t="s">
        <v>320</v>
      </c>
      <c r="E229" s="357">
        <v>0.16180555555555556</v>
      </c>
      <c r="F229" s="571">
        <v>0.37222222222222223</v>
      </c>
      <c r="G229" s="335">
        <v>8.3333333333333329E-2</v>
      </c>
      <c r="H229" s="549"/>
    </row>
    <row r="230" spans="2:8">
      <c r="B230" s="388">
        <v>863</v>
      </c>
      <c r="C230" s="388">
        <v>2000170</v>
      </c>
      <c r="D230" s="388" t="s">
        <v>321</v>
      </c>
      <c r="E230" s="404" t="s">
        <v>322</v>
      </c>
      <c r="F230" s="676" t="s">
        <v>323</v>
      </c>
      <c r="G230" s="575"/>
      <c r="H230" s="549"/>
    </row>
    <row r="231" spans="2:8">
      <c r="B231" s="604">
        <v>926</v>
      </c>
      <c r="C231" s="407">
        <v>2000840</v>
      </c>
      <c r="D231" s="604" t="s">
        <v>324</v>
      </c>
      <c r="E231" s="357">
        <v>0.21736111111111112</v>
      </c>
      <c r="F231" s="571" t="s">
        <v>237</v>
      </c>
      <c r="G231" s="328"/>
      <c r="H231" s="549"/>
    </row>
    <row r="232" spans="2:8">
      <c r="B232" s="604">
        <v>965</v>
      </c>
      <c r="C232" s="407">
        <v>2000857</v>
      </c>
      <c r="D232" s="604" t="s">
        <v>325</v>
      </c>
      <c r="E232" s="357">
        <v>0.23402777777777781</v>
      </c>
      <c r="F232" s="571" t="s">
        <v>326</v>
      </c>
      <c r="G232" s="328"/>
      <c r="H232" s="549"/>
    </row>
    <row r="233" spans="2:8">
      <c r="B233" s="604">
        <v>974</v>
      </c>
      <c r="C233" s="407">
        <v>2000856</v>
      </c>
      <c r="D233" s="604" t="s">
        <v>327</v>
      </c>
      <c r="E233" s="357">
        <v>0.23750000000000002</v>
      </c>
      <c r="F233" s="571">
        <v>0.48680555555555555</v>
      </c>
      <c r="G233" s="328"/>
      <c r="H233" s="549"/>
    </row>
    <row r="234" spans="2:8">
      <c r="B234" s="604">
        <v>991</v>
      </c>
      <c r="C234" s="407">
        <v>2000854</v>
      </c>
      <c r="D234" s="604" t="s">
        <v>328</v>
      </c>
      <c r="E234" s="357">
        <v>0.24305555555555555</v>
      </c>
      <c r="F234" s="571">
        <v>0.49374999999999997</v>
      </c>
      <c r="G234" s="328"/>
      <c r="H234" s="549"/>
    </row>
    <row r="235" spans="2:8">
      <c r="B235" s="604">
        <v>1016</v>
      </c>
      <c r="C235" s="407">
        <v>2000853</v>
      </c>
      <c r="D235" s="604" t="s">
        <v>329</v>
      </c>
      <c r="E235" s="357">
        <v>0.25138888888888888</v>
      </c>
      <c r="F235" s="571">
        <v>0.50416666666666665</v>
      </c>
      <c r="G235" s="328"/>
      <c r="H235" s="549"/>
    </row>
    <row r="236" spans="2:8">
      <c r="B236" s="388">
        <v>1039</v>
      </c>
      <c r="C236" s="388">
        <v>2000830</v>
      </c>
      <c r="D236" s="388" t="s">
        <v>330</v>
      </c>
      <c r="E236" s="404" t="s">
        <v>331</v>
      </c>
      <c r="F236" s="676" t="s">
        <v>332</v>
      </c>
      <c r="G236" s="575"/>
      <c r="H236" s="549"/>
    </row>
    <row r="237" spans="2:8">
      <c r="B237" s="604">
        <v>1059</v>
      </c>
      <c r="C237" s="407">
        <v>2000837</v>
      </c>
      <c r="D237" s="604" t="s">
        <v>333</v>
      </c>
      <c r="E237" s="357">
        <v>0.27152777777777776</v>
      </c>
      <c r="F237" s="571">
        <v>0.54861111111111105</v>
      </c>
      <c r="G237" s="328"/>
      <c r="H237" s="549"/>
    </row>
    <row r="238" spans="2:8">
      <c r="B238" s="604">
        <v>1102</v>
      </c>
      <c r="C238" s="407">
        <v>2000833</v>
      </c>
      <c r="D238" s="604" t="s">
        <v>334</v>
      </c>
      <c r="E238" s="357" t="s">
        <v>335</v>
      </c>
      <c r="F238" s="571" t="s">
        <v>336</v>
      </c>
      <c r="G238" s="328"/>
      <c r="H238" s="549"/>
    </row>
    <row r="239" spans="2:8">
      <c r="B239" s="604">
        <v>1172</v>
      </c>
      <c r="C239" s="407">
        <v>2000340</v>
      </c>
      <c r="D239" s="604" t="s">
        <v>337</v>
      </c>
      <c r="E239" s="357">
        <v>0.31388888888888888</v>
      </c>
      <c r="F239" s="571">
        <v>0.59930555555555554</v>
      </c>
      <c r="G239" s="328"/>
      <c r="H239" s="549"/>
    </row>
    <row r="240" spans="2:8">
      <c r="B240" s="604">
        <v>1196</v>
      </c>
      <c r="C240" s="407">
        <v>2001002</v>
      </c>
      <c r="D240" s="604" t="s">
        <v>338</v>
      </c>
      <c r="E240" s="357">
        <v>0.32222222222222224</v>
      </c>
      <c r="F240" s="571">
        <v>0.61111111111111105</v>
      </c>
      <c r="G240" s="328"/>
      <c r="H240" s="549"/>
    </row>
    <row r="241" spans="2:8">
      <c r="B241" s="388">
        <v>1282</v>
      </c>
      <c r="C241" s="388">
        <v>2000006</v>
      </c>
      <c r="D241" s="388" t="s">
        <v>339</v>
      </c>
      <c r="E241" s="404" t="s">
        <v>340</v>
      </c>
      <c r="F241" s="676">
        <v>0.68263888888888891</v>
      </c>
      <c r="G241" s="633"/>
      <c r="H241" s="549"/>
    </row>
    <row r="242" spans="2:8">
      <c r="B242" s="930" t="s">
        <v>123</v>
      </c>
      <c r="C242" s="930"/>
      <c r="D242" s="930"/>
      <c r="E242" s="351">
        <v>29</v>
      </c>
      <c r="F242" s="572">
        <v>147</v>
      </c>
      <c r="G242" s="576">
        <v>219</v>
      </c>
      <c r="H242" s="549"/>
    </row>
    <row r="243" spans="2:8">
      <c r="B243" s="932" t="s">
        <v>125</v>
      </c>
      <c r="C243" s="932"/>
      <c r="D243" s="932"/>
      <c r="E243" s="521">
        <v>12</v>
      </c>
      <c r="F243" s="573">
        <v>20</v>
      </c>
      <c r="G243" s="521">
        <v>18</v>
      </c>
      <c r="H243" s="519"/>
    </row>
    <row r="244" spans="2:8">
      <c r="B244" s="937" t="s">
        <v>126</v>
      </c>
      <c r="C244" s="938"/>
      <c r="D244" s="939"/>
      <c r="E244" s="484">
        <v>0.18541666666666667</v>
      </c>
      <c r="F244" s="574">
        <v>0.22638888888888889</v>
      </c>
      <c r="G244" s="484">
        <v>0.20902777777777778</v>
      </c>
      <c r="H244" s="549"/>
    </row>
    <row r="245" spans="2:8">
      <c r="B245" s="936" t="s">
        <v>127</v>
      </c>
      <c r="C245" s="936"/>
      <c r="D245" s="936"/>
      <c r="E245" s="368">
        <v>0.78472222222222221</v>
      </c>
      <c r="F245" s="483">
        <f>F241-F177+F172</f>
        <v>0.97222222222222221</v>
      </c>
      <c r="G245" s="483">
        <f>G241-G177+G172</f>
        <v>-43465.430555555555</v>
      </c>
      <c r="H245" s="20"/>
    </row>
    <row r="246" spans="2:8">
      <c r="B246" s="935" t="s">
        <v>128</v>
      </c>
      <c r="C246" s="935"/>
      <c r="D246" s="935"/>
      <c r="E246" s="635">
        <v>68.069999999999993</v>
      </c>
      <c r="F246" s="634">
        <f>B241/(HOUR(F241-F177+F172)*60+MINUTE(F241-F177+F172))*60</f>
        <v>54.942857142857143</v>
      </c>
      <c r="G246" s="632" t="e">
        <f>B241/(HOUR(G241-G177+G172)*60+MINUTE(G241-G177+G172))*60</f>
        <v>#NUM!</v>
      </c>
      <c r="H246" s="549"/>
    </row>
    <row r="247" spans="2:8">
      <c r="B247" s="936" t="s">
        <v>129</v>
      </c>
      <c r="C247" s="936"/>
      <c r="D247" s="936"/>
      <c r="E247" s="483">
        <v>0.59930555555555554</v>
      </c>
      <c r="F247" s="483">
        <f>F241-F177-F244+F172</f>
        <v>0.74583333333333335</v>
      </c>
      <c r="G247" s="526">
        <v>0.72152777777777777</v>
      </c>
      <c r="H247" s="20"/>
    </row>
    <row r="248" spans="2:8">
      <c r="B248" s="937" t="s">
        <v>130</v>
      </c>
      <c r="C248" s="938"/>
      <c r="D248" s="939"/>
      <c r="E248" s="435">
        <v>89.13</v>
      </c>
      <c r="F248" s="435">
        <f>$B$74/(HOUR(F241-F177+F172-F244)*60+MINUTE(F241-F177+F172-F244))*60</f>
        <v>71.620111731843579</v>
      </c>
      <c r="G248" s="435" t="e">
        <f>$B$74/(HOUR(G241-G177+G172-G244)*60+MINUTE(G241-G177+G172-G244))*60</f>
        <v>#NUM!</v>
      </c>
      <c r="H248" s="549"/>
    </row>
    <row r="249" spans="2:8">
      <c r="B249" s="549"/>
      <c r="C249" s="549"/>
      <c r="D249" s="549"/>
      <c r="E249" s="549"/>
      <c r="F249" s="519"/>
      <c r="G249" s="519"/>
      <c r="H249" s="549"/>
    </row>
    <row r="250" spans="2:8" ht="15.75">
      <c r="B250" s="315" t="s">
        <v>341</v>
      </c>
      <c r="C250" s="314"/>
      <c r="D250" s="313"/>
      <c r="E250" s="549"/>
      <c r="F250" s="549"/>
      <c r="G250" s="549"/>
      <c r="H250" s="549"/>
    </row>
    <row r="251" spans="2:8">
      <c r="B251" s="704" t="s">
        <v>342</v>
      </c>
      <c r="C251" s="143"/>
      <c r="D251" s="816"/>
      <c r="E251" s="816"/>
      <c r="F251" s="557"/>
      <c r="G251" s="549"/>
      <c r="H251" s="549"/>
    </row>
    <row r="252" spans="2:8">
      <c r="B252" s="704"/>
      <c r="C252" s="143"/>
      <c r="D252" s="816"/>
      <c r="E252" s="816"/>
      <c r="F252" s="557"/>
      <c r="G252" s="549"/>
      <c r="H252" s="549"/>
    </row>
    <row r="253" spans="2:8" ht="23.25">
      <c r="B253" s="550" t="s">
        <v>394</v>
      </c>
      <c r="C253" s="339"/>
      <c r="D253" s="339"/>
      <c r="E253" s="549"/>
      <c r="F253" s="549"/>
      <c r="G253" s="549"/>
      <c r="H253" s="713"/>
    </row>
    <row r="254" spans="2:8" ht="23.25">
      <c r="B254" s="714" t="s">
        <v>225</v>
      </c>
      <c r="C254" s="714"/>
      <c r="D254" s="714"/>
      <c r="E254" s="711"/>
      <c r="F254" s="711"/>
      <c r="G254" s="707"/>
      <c r="H254" s="713"/>
    </row>
    <row r="255" spans="2:8">
      <c r="B255" s="549"/>
      <c r="C255" s="549"/>
      <c r="D255" s="549"/>
      <c r="E255" s="710">
        <v>1</v>
      </c>
      <c r="F255" s="710">
        <v>1</v>
      </c>
      <c r="G255" s="710">
        <v>1</v>
      </c>
      <c r="H255" s="549"/>
    </row>
    <row r="256" spans="2:8">
      <c r="B256" s="912" t="s">
        <v>22</v>
      </c>
      <c r="C256" s="914" t="s">
        <v>226</v>
      </c>
      <c r="D256" s="472" t="s">
        <v>25</v>
      </c>
      <c r="E256" s="396" t="s">
        <v>344</v>
      </c>
      <c r="F256" s="396" t="s">
        <v>345</v>
      </c>
      <c r="G256" s="594" t="s">
        <v>346</v>
      </c>
      <c r="H256" s="549"/>
    </row>
    <row r="257" spans="2:8">
      <c r="B257" s="912"/>
      <c r="C257" s="915"/>
      <c r="D257" s="473" t="s">
        <v>34</v>
      </c>
      <c r="E257" s="454" t="s">
        <v>35</v>
      </c>
      <c r="F257" s="454" t="s">
        <v>230</v>
      </c>
      <c r="G257" s="454" t="s">
        <v>230</v>
      </c>
      <c r="H257" s="549"/>
    </row>
    <row r="258" spans="2:8" ht="29.25">
      <c r="B258" s="912"/>
      <c r="C258" s="916"/>
      <c r="D258" s="474" t="s">
        <v>197</v>
      </c>
      <c r="E258" s="449" t="s">
        <v>347</v>
      </c>
      <c r="F258" s="449" t="s">
        <v>347</v>
      </c>
      <c r="G258" s="449" t="s">
        <v>347</v>
      </c>
      <c r="H258" s="549"/>
    </row>
    <row r="259" spans="2:8">
      <c r="B259" s="940" t="s">
        <v>318</v>
      </c>
      <c r="C259" s="941"/>
      <c r="D259" s="941"/>
      <c r="E259" s="941"/>
      <c r="F259" s="941"/>
      <c r="G259" s="942"/>
      <c r="H259" s="549"/>
    </row>
    <row r="260" spans="2:8">
      <c r="B260" s="388">
        <v>1282</v>
      </c>
      <c r="C260" s="388">
        <v>2000006</v>
      </c>
      <c r="D260" s="388" t="s">
        <v>339</v>
      </c>
      <c r="E260" s="628">
        <v>0.82847222222222217</v>
      </c>
      <c r="F260" s="628">
        <v>0.95694444444444438</v>
      </c>
      <c r="G260" s="575"/>
      <c r="H260" s="549"/>
    </row>
    <row r="261" spans="2:8">
      <c r="B261" s="604">
        <v>1196</v>
      </c>
      <c r="C261" s="407">
        <v>2001002</v>
      </c>
      <c r="D261" s="604" t="s">
        <v>338</v>
      </c>
      <c r="E261" s="358">
        <v>0.89097222222222217</v>
      </c>
      <c r="F261" s="358">
        <v>1.6666666666666666E-2</v>
      </c>
      <c r="G261" s="328"/>
      <c r="H261" s="549"/>
    </row>
    <row r="262" spans="2:8">
      <c r="B262" s="604">
        <v>1172</v>
      </c>
      <c r="C262" s="407">
        <v>2000340</v>
      </c>
      <c r="D262" s="604" t="s">
        <v>337</v>
      </c>
      <c r="E262" s="358">
        <v>0.90347222222222223</v>
      </c>
      <c r="F262" s="358">
        <v>2.7777777777777776E-2</v>
      </c>
      <c r="G262" s="328"/>
      <c r="H262" s="549"/>
    </row>
    <row r="263" spans="2:8">
      <c r="B263" s="604">
        <v>1102</v>
      </c>
      <c r="C263" s="407">
        <v>2000833</v>
      </c>
      <c r="D263" s="604" t="s">
        <v>334</v>
      </c>
      <c r="E263" s="358" t="s">
        <v>348</v>
      </c>
      <c r="F263" s="358">
        <v>5.5555555555555552E-2</v>
      </c>
      <c r="G263" s="328"/>
      <c r="H263" s="549"/>
    </row>
    <row r="264" spans="2:8">
      <c r="B264" s="604">
        <v>1059</v>
      </c>
      <c r="C264" s="407">
        <v>2000837</v>
      </c>
      <c r="D264" s="604" t="s">
        <v>333</v>
      </c>
      <c r="E264" s="361">
        <v>0.9458333333333333</v>
      </c>
      <c r="F264" s="361">
        <v>7.1527777777777787E-2</v>
      </c>
      <c r="G264" s="328"/>
      <c r="H264" s="549"/>
    </row>
    <row r="265" spans="2:8">
      <c r="B265" s="388">
        <v>1039</v>
      </c>
      <c r="C265" s="388">
        <v>2000830</v>
      </c>
      <c r="D265" s="388" t="s">
        <v>330</v>
      </c>
      <c r="E265" s="649" t="s">
        <v>349</v>
      </c>
      <c r="F265" s="649" t="s">
        <v>350</v>
      </c>
      <c r="G265" s="575"/>
      <c r="H265" s="549"/>
    </row>
    <row r="266" spans="2:8">
      <c r="B266" s="604">
        <v>1016</v>
      </c>
      <c r="C266" s="407">
        <v>2000853</v>
      </c>
      <c r="D266" s="604" t="s">
        <v>329</v>
      </c>
      <c r="E266" s="361">
        <v>0.96597222222222223</v>
      </c>
      <c r="F266" s="361">
        <v>0.11041666666666666</v>
      </c>
      <c r="G266" s="328"/>
      <c r="H266" s="549"/>
    </row>
    <row r="267" spans="2:8">
      <c r="B267" s="604">
        <v>991</v>
      </c>
      <c r="C267" s="407">
        <v>2000854</v>
      </c>
      <c r="D267" s="604" t="s">
        <v>328</v>
      </c>
      <c r="E267" s="361">
        <v>0.97361111111111109</v>
      </c>
      <c r="F267" s="361">
        <v>0.11944444444444445</v>
      </c>
      <c r="G267" s="328"/>
      <c r="H267" s="549"/>
    </row>
    <row r="268" spans="2:8">
      <c r="B268" s="604">
        <v>974</v>
      </c>
      <c r="C268" s="407">
        <v>2000856</v>
      </c>
      <c r="D268" s="604" t="s">
        <v>327</v>
      </c>
      <c r="E268" s="361">
        <v>0.98125000000000007</v>
      </c>
      <c r="F268" s="361">
        <v>0.1277777777777778</v>
      </c>
      <c r="G268" s="328"/>
      <c r="H268" s="549"/>
    </row>
    <row r="269" spans="2:8">
      <c r="B269" s="604">
        <v>965</v>
      </c>
      <c r="C269" s="407">
        <v>2000857</v>
      </c>
      <c r="D269" s="604" t="s">
        <v>325</v>
      </c>
      <c r="E269" s="361">
        <v>0.98402777777777783</v>
      </c>
      <c r="F269" s="361" t="s">
        <v>351</v>
      </c>
      <c r="G269" s="328"/>
      <c r="H269" s="549"/>
    </row>
    <row r="270" spans="2:8">
      <c r="B270" s="604">
        <v>926</v>
      </c>
      <c r="C270" s="407">
        <v>2000840</v>
      </c>
      <c r="D270" s="604" t="s">
        <v>324</v>
      </c>
      <c r="E270" s="361">
        <v>0.99930555555555556</v>
      </c>
      <c r="F270" s="361">
        <v>0.15</v>
      </c>
      <c r="G270" s="328"/>
      <c r="H270" s="549"/>
    </row>
    <row r="271" spans="2:8">
      <c r="B271" s="388">
        <v>863</v>
      </c>
      <c r="C271" s="388">
        <v>2000170</v>
      </c>
      <c r="D271" s="388" t="s">
        <v>321</v>
      </c>
      <c r="E271" s="408" t="s">
        <v>352</v>
      </c>
      <c r="F271" s="408" t="s">
        <v>353</v>
      </c>
      <c r="G271" s="575"/>
      <c r="H271" s="549"/>
    </row>
    <row r="272" spans="2:8">
      <c r="B272" s="604">
        <v>795</v>
      </c>
      <c r="C272" s="407">
        <v>2000905</v>
      </c>
      <c r="D272" s="604" t="s">
        <v>320</v>
      </c>
      <c r="E272" s="361">
        <v>5.7638888888888885E-2</v>
      </c>
      <c r="F272" s="361">
        <v>0.21597222222222223</v>
      </c>
      <c r="G272" s="357">
        <v>0.97916666666666663</v>
      </c>
      <c r="H272" s="549"/>
    </row>
    <row r="273" spans="2:8">
      <c r="B273" s="815" t="s">
        <v>43</v>
      </c>
      <c r="C273" s="407">
        <v>9991941</v>
      </c>
      <c r="D273" s="604" t="s">
        <v>319</v>
      </c>
      <c r="E273" s="361">
        <v>5.9027777777777783E-2</v>
      </c>
      <c r="F273" s="361">
        <v>0.21736111111111112</v>
      </c>
      <c r="G273" s="669">
        <v>43469.980555555558</v>
      </c>
      <c r="H273" s="549"/>
    </row>
    <row r="274" spans="2:8">
      <c r="B274" s="943" t="s">
        <v>281</v>
      </c>
      <c r="C274" s="944"/>
      <c r="D274" s="944"/>
      <c r="E274" s="944"/>
      <c r="F274" s="944"/>
      <c r="G274" s="945"/>
      <c r="H274" s="549"/>
    </row>
    <row r="275" spans="2:8">
      <c r="B275" s="362">
        <v>792</v>
      </c>
      <c r="C275" s="638" t="s">
        <v>316</v>
      </c>
      <c r="D275" s="362" t="s">
        <v>255</v>
      </c>
      <c r="E275" s="361">
        <v>6.6666666666666666E-2</v>
      </c>
      <c r="F275" s="361">
        <v>0.22569444444444445</v>
      </c>
      <c r="G275" s="357">
        <v>0.98888888888888893</v>
      </c>
      <c r="H275" s="549"/>
    </row>
    <row r="276" spans="2:8">
      <c r="B276" s="388">
        <v>744</v>
      </c>
      <c r="C276" s="388">
        <v>2100170</v>
      </c>
      <c r="D276" s="388" t="s">
        <v>312</v>
      </c>
      <c r="E276" s="408" t="s">
        <v>354</v>
      </c>
      <c r="F276" s="408" t="s">
        <v>355</v>
      </c>
      <c r="G276" s="386" t="s">
        <v>356</v>
      </c>
      <c r="H276" s="549"/>
    </row>
    <row r="277" spans="2:8">
      <c r="B277" s="604">
        <v>700</v>
      </c>
      <c r="C277" s="407">
        <v>2100014</v>
      </c>
      <c r="D277" s="604" t="s">
        <v>311</v>
      </c>
      <c r="E277" s="361">
        <v>0.11805555555555557</v>
      </c>
      <c r="F277" s="361">
        <v>0.2722222222222222</v>
      </c>
      <c r="G277" s="357">
        <v>3.2638888888888891E-2</v>
      </c>
      <c r="H277" s="549"/>
    </row>
    <row r="278" spans="2:8">
      <c r="B278" s="815" t="s">
        <v>43</v>
      </c>
      <c r="C278" s="341">
        <v>2100008</v>
      </c>
      <c r="D278" s="604" t="s">
        <v>310</v>
      </c>
      <c r="E278" s="361">
        <v>0.14930555555555555</v>
      </c>
      <c r="F278" s="361">
        <v>0.30555555555555552</v>
      </c>
      <c r="G278" s="357">
        <v>6.25E-2</v>
      </c>
      <c r="H278" s="549"/>
    </row>
    <row r="279" spans="2:8">
      <c r="B279" s="388">
        <v>612</v>
      </c>
      <c r="C279" s="388">
        <v>2100305</v>
      </c>
      <c r="D279" s="388" t="s">
        <v>307</v>
      </c>
      <c r="E279" s="649">
        <v>0.15555555555555556</v>
      </c>
      <c r="F279" s="649">
        <v>0.31041666666666667</v>
      </c>
      <c r="G279" s="404" t="s">
        <v>357</v>
      </c>
      <c r="H279" s="549"/>
    </row>
    <row r="280" spans="2:8">
      <c r="B280" s="604">
        <v>593</v>
      </c>
      <c r="C280" s="407">
        <v>2100145</v>
      </c>
      <c r="D280" s="604" t="s">
        <v>306</v>
      </c>
      <c r="E280" s="361">
        <v>0.16388888888888889</v>
      </c>
      <c r="F280" s="361">
        <v>0.31944444444444448</v>
      </c>
      <c r="G280" s="357">
        <v>7.7777777777777779E-2</v>
      </c>
      <c r="H280" s="549"/>
    </row>
    <row r="281" spans="2:8">
      <c r="B281" s="604">
        <v>581</v>
      </c>
      <c r="C281" s="407">
        <v>2100102</v>
      </c>
      <c r="D281" s="604" t="s">
        <v>304</v>
      </c>
      <c r="E281" s="361">
        <v>0.16874999999999998</v>
      </c>
      <c r="F281" s="361">
        <v>0.32430555555555557</v>
      </c>
      <c r="G281" s="357">
        <v>8.2638888888888887E-2</v>
      </c>
      <c r="H281" s="549"/>
    </row>
    <row r="282" spans="2:8">
      <c r="B282" s="604">
        <v>571</v>
      </c>
      <c r="C282" s="407">
        <v>2100007</v>
      </c>
      <c r="D282" s="604" t="s">
        <v>303</v>
      </c>
      <c r="E282" s="361">
        <v>0.17291666666666669</v>
      </c>
      <c r="F282" s="361">
        <v>0.33055555555555555</v>
      </c>
      <c r="G282" s="357">
        <v>8.6805555555555566E-2</v>
      </c>
      <c r="H282" s="549"/>
    </row>
    <row r="283" spans="2:8">
      <c r="B283" s="388">
        <v>532</v>
      </c>
      <c r="C283" s="388">
        <v>2100001</v>
      </c>
      <c r="D283" s="388" t="s">
        <v>299</v>
      </c>
      <c r="E283" s="670" t="s">
        <v>358</v>
      </c>
      <c r="F283" s="670" t="s">
        <v>359</v>
      </c>
      <c r="G283" s="386" t="s">
        <v>360</v>
      </c>
      <c r="H283" s="549"/>
    </row>
    <row r="284" spans="2:8">
      <c r="B284" s="604">
        <v>516</v>
      </c>
      <c r="C284" s="407">
        <v>2100514</v>
      </c>
      <c r="D284" s="604" t="s">
        <v>297</v>
      </c>
      <c r="E284" s="642">
        <v>0.21666666666666667</v>
      </c>
      <c r="F284" s="642">
        <v>0.38125000000000003</v>
      </c>
      <c r="G284" s="357">
        <v>0.13472222222222222</v>
      </c>
      <c r="H284" s="549"/>
    </row>
    <row r="285" spans="2:8">
      <c r="B285" s="362">
        <v>491</v>
      </c>
      <c r="C285" s="636">
        <v>2100515</v>
      </c>
      <c r="D285" s="362" t="s">
        <v>296</v>
      </c>
      <c r="E285" s="642">
        <v>0.22847222222222222</v>
      </c>
      <c r="F285" s="642">
        <v>0.39444444444444443</v>
      </c>
      <c r="G285" s="357">
        <v>0.14722222222222223</v>
      </c>
      <c r="H285" s="549"/>
    </row>
    <row r="286" spans="2:8">
      <c r="B286" s="388">
        <v>455</v>
      </c>
      <c r="C286" s="388">
        <v>2100280</v>
      </c>
      <c r="D286" s="388" t="s">
        <v>292</v>
      </c>
      <c r="E286" s="671" t="s">
        <v>361</v>
      </c>
      <c r="F286" s="671" t="s">
        <v>362</v>
      </c>
      <c r="G286" s="386" t="s">
        <v>363</v>
      </c>
      <c r="H286" s="549"/>
    </row>
    <row r="287" spans="2:8">
      <c r="B287" s="604">
        <v>418</v>
      </c>
      <c r="C287" s="407">
        <v>2100205</v>
      </c>
      <c r="D287" s="604" t="s">
        <v>289</v>
      </c>
      <c r="E287" s="672" t="s">
        <v>364</v>
      </c>
      <c r="F287" s="672" t="s">
        <v>365</v>
      </c>
      <c r="G287" s="357" t="s">
        <v>366</v>
      </c>
      <c r="H287" s="549"/>
    </row>
    <row r="288" spans="2:8">
      <c r="B288" s="604">
        <v>406</v>
      </c>
      <c r="C288" s="407">
        <v>2100023</v>
      </c>
      <c r="D288" s="604" t="s">
        <v>288</v>
      </c>
      <c r="E288" s="642">
        <v>0.27430555555555552</v>
      </c>
      <c r="F288" s="642">
        <v>0.44166666666666665</v>
      </c>
      <c r="G288" s="357">
        <v>0.19583333333333333</v>
      </c>
      <c r="H288" s="549"/>
    </row>
    <row r="289" spans="2:8">
      <c r="B289" s="604">
        <v>398</v>
      </c>
      <c r="C289" s="407">
        <v>2100301</v>
      </c>
      <c r="D289" s="604" t="s">
        <v>287</v>
      </c>
      <c r="E289" s="642">
        <v>0.27708333333333335</v>
      </c>
      <c r="F289" s="642">
        <v>0.44513888888888892</v>
      </c>
      <c r="G289" s="357">
        <v>0.19930555555555554</v>
      </c>
      <c r="H289" s="549"/>
    </row>
    <row r="290" spans="2:8">
      <c r="B290" s="388">
        <v>384</v>
      </c>
      <c r="C290" s="388">
        <v>2100024</v>
      </c>
      <c r="D290" s="388" t="s">
        <v>283</v>
      </c>
      <c r="E290" s="404" t="s">
        <v>367</v>
      </c>
      <c r="F290" s="404" t="s">
        <v>368</v>
      </c>
      <c r="G290" s="386" t="s">
        <v>369</v>
      </c>
      <c r="H290" s="549"/>
    </row>
    <row r="291" spans="2:8">
      <c r="B291" s="815" t="s">
        <v>43</v>
      </c>
      <c r="C291" s="407">
        <v>163034</v>
      </c>
      <c r="D291" s="604" t="s">
        <v>282</v>
      </c>
      <c r="E291" s="357">
        <v>0.31527777777777777</v>
      </c>
      <c r="F291" s="357">
        <v>0.4826388888888889</v>
      </c>
      <c r="G291" s="357">
        <v>0.23750000000000002</v>
      </c>
      <c r="H291" s="549"/>
    </row>
    <row r="292" spans="2:8">
      <c r="B292" s="946" t="s">
        <v>253</v>
      </c>
      <c r="C292" s="947"/>
      <c r="D292" s="947"/>
      <c r="E292" s="947"/>
      <c r="F292" s="947"/>
      <c r="G292" s="948"/>
      <c r="H292" s="549"/>
    </row>
    <row r="293" spans="2:8">
      <c r="B293" s="362">
        <v>375</v>
      </c>
      <c r="C293" s="638" t="s">
        <v>280</v>
      </c>
      <c r="D293" s="362" t="s">
        <v>255</v>
      </c>
      <c r="E293" s="588">
        <v>0.27916666666666667</v>
      </c>
      <c r="F293" s="556">
        <v>0.4465277777777778</v>
      </c>
      <c r="G293" s="589">
        <v>0.20069444444444443</v>
      </c>
      <c r="H293" s="549"/>
    </row>
    <row r="294" spans="2:8">
      <c r="B294" s="388">
        <v>368</v>
      </c>
      <c r="C294" s="388">
        <v>2400450</v>
      </c>
      <c r="D294" s="388" t="s">
        <v>276</v>
      </c>
      <c r="E294" s="592" t="s">
        <v>370</v>
      </c>
      <c r="F294" s="566" t="s">
        <v>371</v>
      </c>
      <c r="G294" s="553" t="s">
        <v>372</v>
      </c>
      <c r="H294" s="549"/>
    </row>
    <row r="295" spans="2:8">
      <c r="B295" s="348">
        <v>356</v>
      </c>
      <c r="C295" s="406">
        <v>2400461</v>
      </c>
      <c r="D295" s="348" t="s">
        <v>275</v>
      </c>
      <c r="E295" s="590">
        <v>0.33541666666666664</v>
      </c>
      <c r="F295" s="564">
        <v>0.49722222222222223</v>
      </c>
      <c r="G295" s="563">
        <v>0.25694444444444442</v>
      </c>
      <c r="H295" s="549"/>
    </row>
    <row r="296" spans="2:8">
      <c r="B296" s="348">
        <v>348</v>
      </c>
      <c r="C296" s="406">
        <v>2401432</v>
      </c>
      <c r="D296" s="348" t="s">
        <v>274</v>
      </c>
      <c r="E296" s="590">
        <v>0.33958333333333329</v>
      </c>
      <c r="F296" s="564">
        <v>0.50138888888888888</v>
      </c>
      <c r="G296" s="563">
        <v>0.26111111111111113</v>
      </c>
      <c r="H296" s="549"/>
    </row>
    <row r="297" spans="2:8">
      <c r="B297" s="388">
        <v>339</v>
      </c>
      <c r="C297" s="388">
        <v>2400000</v>
      </c>
      <c r="D297" s="388" t="s">
        <v>42</v>
      </c>
      <c r="E297" s="592" t="s">
        <v>373</v>
      </c>
      <c r="F297" s="566" t="s">
        <v>374</v>
      </c>
      <c r="G297" s="553" t="s">
        <v>375</v>
      </c>
      <c r="H297" s="549"/>
    </row>
    <row r="298" spans="2:8">
      <c r="B298" s="815" t="s">
        <v>43</v>
      </c>
      <c r="C298" s="407"/>
      <c r="D298" s="604" t="s">
        <v>270</v>
      </c>
      <c r="E298" s="588">
        <v>0.35833333333333334</v>
      </c>
      <c r="F298" s="556">
        <v>0.51597222222222228</v>
      </c>
      <c r="G298" s="562">
        <v>0.27708333333333335</v>
      </c>
      <c r="H298" s="549"/>
    </row>
    <row r="299" spans="2:8">
      <c r="B299" s="348">
        <v>330</v>
      </c>
      <c r="C299" s="406">
        <v>2400446</v>
      </c>
      <c r="D299" s="348" t="s">
        <v>45</v>
      </c>
      <c r="E299" s="590">
        <v>0.36319444444444443</v>
      </c>
      <c r="F299" s="564">
        <v>0.52013888888888893</v>
      </c>
      <c r="G299" s="563">
        <v>0.28194444444444444</v>
      </c>
      <c r="H299" s="549"/>
    </row>
    <row r="300" spans="2:8">
      <c r="B300" s="348">
        <v>321</v>
      </c>
      <c r="C300" s="406">
        <v>2400417</v>
      </c>
      <c r="D300" s="348" t="s">
        <v>46</v>
      </c>
      <c r="E300" s="590">
        <v>0.36736111111111108</v>
      </c>
      <c r="F300" s="564">
        <v>0.52430555555555558</v>
      </c>
      <c r="G300" s="563">
        <v>0.28611111111111109</v>
      </c>
      <c r="H300" s="549"/>
    </row>
    <row r="301" spans="2:8">
      <c r="B301" s="348">
        <v>298</v>
      </c>
      <c r="C301" s="406">
        <v>2400456</v>
      </c>
      <c r="D301" s="348" t="s">
        <v>47</v>
      </c>
      <c r="E301" s="590">
        <v>0.37638888888888888</v>
      </c>
      <c r="F301" s="564">
        <v>0.53333333333333333</v>
      </c>
      <c r="G301" s="563">
        <v>0.2951388888888889</v>
      </c>
      <c r="H301" s="549"/>
    </row>
    <row r="302" spans="2:8">
      <c r="B302" s="348">
        <v>282</v>
      </c>
      <c r="C302" s="406">
        <v>2400366</v>
      </c>
      <c r="D302" s="348" t="s">
        <v>48</v>
      </c>
      <c r="E302" s="590">
        <v>0.38333333333333336</v>
      </c>
      <c r="F302" s="564">
        <v>0.54027777777777775</v>
      </c>
      <c r="G302" s="563">
        <v>0.30208333333333337</v>
      </c>
      <c r="H302" s="549"/>
    </row>
    <row r="303" spans="2:8">
      <c r="B303" s="348">
        <v>272</v>
      </c>
      <c r="C303" s="406">
        <v>2400416</v>
      </c>
      <c r="D303" s="348" t="s">
        <v>50</v>
      </c>
      <c r="E303" s="590">
        <v>0.38680555555555557</v>
      </c>
      <c r="F303" s="591">
        <v>0.54374999999999996</v>
      </c>
      <c r="G303" s="563">
        <v>0.30555555555555558</v>
      </c>
      <c r="H303" s="549"/>
    </row>
    <row r="304" spans="2:8">
      <c r="B304" s="348">
        <v>256</v>
      </c>
      <c r="C304" s="406">
        <v>2400365</v>
      </c>
      <c r="D304" s="348" t="s">
        <v>269</v>
      </c>
      <c r="E304" s="590">
        <v>0.39374999999999999</v>
      </c>
      <c r="F304" s="591">
        <v>0.54999999999999993</v>
      </c>
      <c r="G304" s="563">
        <v>0.3125</v>
      </c>
      <c r="H304" s="549"/>
    </row>
    <row r="305" spans="2:8">
      <c r="B305" s="348">
        <v>245</v>
      </c>
      <c r="C305" s="406">
        <v>2400364</v>
      </c>
      <c r="D305" s="348" t="s">
        <v>268</v>
      </c>
      <c r="E305" s="590">
        <v>0.39930555555555558</v>
      </c>
      <c r="F305" s="591">
        <v>0.55486111111111103</v>
      </c>
      <c r="G305" s="598">
        <v>0.31805555555555559</v>
      </c>
      <c r="H305" s="549"/>
    </row>
    <row r="306" spans="2:8">
      <c r="B306" s="815" t="s">
        <v>43</v>
      </c>
      <c r="C306" s="406"/>
      <c r="D306" s="348" t="s">
        <v>267</v>
      </c>
      <c r="E306" s="805">
        <v>0.40277777777777773</v>
      </c>
      <c r="F306" s="805">
        <v>0.55763888888888891</v>
      </c>
      <c r="G306" s="806">
        <v>0.3215277777777778</v>
      </c>
      <c r="H306" s="549"/>
    </row>
    <row r="307" spans="2:8">
      <c r="B307" s="386" t="s">
        <v>43</v>
      </c>
      <c r="C307" s="388">
        <v>2400440</v>
      </c>
      <c r="D307" s="388" t="s">
        <v>266</v>
      </c>
      <c r="E307" s="793">
        <v>0.4055555555555555</v>
      </c>
      <c r="F307" s="793">
        <v>0.56041666666666667</v>
      </c>
      <c r="G307" s="794">
        <v>0.32500000000000001</v>
      </c>
      <c r="H307" s="549"/>
    </row>
    <row r="308" spans="2:8">
      <c r="B308" s="348">
        <v>234</v>
      </c>
      <c r="C308" s="406">
        <v>9991215</v>
      </c>
      <c r="D308" s="348" t="s">
        <v>265</v>
      </c>
      <c r="E308" s="552" t="s">
        <v>43</v>
      </c>
      <c r="F308" s="552" t="s">
        <v>43</v>
      </c>
      <c r="G308" s="554" t="s">
        <v>43</v>
      </c>
      <c r="H308" s="549"/>
    </row>
    <row r="309" spans="2:8">
      <c r="B309" s="348">
        <v>230</v>
      </c>
      <c r="C309" s="406">
        <v>2400003</v>
      </c>
      <c r="D309" s="348" t="s">
        <v>264</v>
      </c>
      <c r="E309" s="796">
        <v>0.41180555555555554</v>
      </c>
      <c r="F309" s="797">
        <v>0.56597222222222221</v>
      </c>
      <c r="G309" s="860">
        <v>0.33055555555555555</v>
      </c>
      <c r="H309" s="549"/>
    </row>
    <row r="310" spans="2:8">
      <c r="B310" s="348">
        <v>219</v>
      </c>
      <c r="C310" s="406">
        <v>2400362</v>
      </c>
      <c r="D310" s="348" t="s">
        <v>263</v>
      </c>
      <c r="E310" s="590">
        <v>0.41875000000000001</v>
      </c>
      <c r="F310" s="564">
        <v>0.57222222222222219</v>
      </c>
      <c r="G310" s="563">
        <v>0.33749999999999997</v>
      </c>
      <c r="H310" s="549"/>
    </row>
    <row r="311" spans="2:8">
      <c r="B311" s="348">
        <v>201</v>
      </c>
      <c r="C311" s="406">
        <v>2400429</v>
      </c>
      <c r="D311" s="348" t="s">
        <v>262</v>
      </c>
      <c r="E311" s="590">
        <v>0.42569444444444449</v>
      </c>
      <c r="F311" s="564">
        <v>0.57916666666666661</v>
      </c>
      <c r="G311" s="563">
        <v>0.34444444444444444</v>
      </c>
      <c r="H311" s="549"/>
    </row>
    <row r="312" spans="2:8">
      <c r="B312" s="348">
        <v>182</v>
      </c>
      <c r="C312" s="406">
        <v>2400431</v>
      </c>
      <c r="D312" s="348" t="s">
        <v>261</v>
      </c>
      <c r="E312" s="590">
        <v>0.43541666666666667</v>
      </c>
      <c r="F312" s="564">
        <v>0.58680555555555558</v>
      </c>
      <c r="G312" s="563">
        <v>0.35416666666666663</v>
      </c>
      <c r="H312" s="549"/>
    </row>
    <row r="313" spans="2:8">
      <c r="B313" s="348">
        <v>170</v>
      </c>
      <c r="C313" s="406">
        <v>2400432</v>
      </c>
      <c r="D313" s="348" t="s">
        <v>260</v>
      </c>
      <c r="E313" s="590">
        <v>0.44444444444444448</v>
      </c>
      <c r="F313" s="600">
        <v>0.59444444444444444</v>
      </c>
      <c r="G313" s="563">
        <v>0.36319444444444443</v>
      </c>
      <c r="H313" s="549"/>
    </row>
    <row r="314" spans="2:8">
      <c r="B314" s="388">
        <v>152</v>
      </c>
      <c r="C314" s="388">
        <v>2400433</v>
      </c>
      <c r="D314" s="388" t="s">
        <v>256</v>
      </c>
      <c r="E314" s="592" t="s">
        <v>376</v>
      </c>
      <c r="F314" s="601" t="s">
        <v>377</v>
      </c>
      <c r="G314" s="553" t="s">
        <v>378</v>
      </c>
      <c r="H314" s="549"/>
    </row>
    <row r="315" spans="2:8">
      <c r="B315" s="604">
        <v>151</v>
      </c>
      <c r="C315" s="639" t="s">
        <v>254</v>
      </c>
      <c r="D315" s="604" t="s">
        <v>255</v>
      </c>
      <c r="E315" s="588">
        <v>0.49930555555555556</v>
      </c>
      <c r="F315" s="602">
        <v>0.64097222222222217</v>
      </c>
      <c r="G315" s="589">
        <v>0.41805555555555557</v>
      </c>
      <c r="H315" s="549"/>
    </row>
    <row r="316" spans="2:8">
      <c r="B316" s="943" t="s">
        <v>232</v>
      </c>
      <c r="C316" s="944"/>
      <c r="D316" s="944"/>
      <c r="E316" s="944"/>
      <c r="F316" s="944"/>
      <c r="G316" s="945"/>
      <c r="H316" s="549"/>
    </row>
    <row r="317" spans="2:8">
      <c r="B317" s="890" t="s">
        <v>43</v>
      </c>
      <c r="C317" s="636">
        <v>9991012</v>
      </c>
      <c r="D317" s="636" t="s">
        <v>249</v>
      </c>
      <c r="E317" s="650" t="s">
        <v>379</v>
      </c>
      <c r="F317" s="650" t="s">
        <v>380</v>
      </c>
      <c r="G317" s="650" t="s">
        <v>381</v>
      </c>
      <c r="H317" s="549"/>
    </row>
    <row r="318" spans="2:8">
      <c r="B318" s="348">
        <v>140</v>
      </c>
      <c r="C318" s="406">
        <v>2058434</v>
      </c>
      <c r="D318" s="348" t="s">
        <v>246</v>
      </c>
      <c r="E318" s="356">
        <v>0.57916666666666672</v>
      </c>
      <c r="F318" s="356" t="s">
        <v>382</v>
      </c>
      <c r="G318" s="356" t="s">
        <v>383</v>
      </c>
      <c r="H318" s="549"/>
    </row>
    <row r="319" spans="2:8">
      <c r="B319" s="348">
        <v>115</v>
      </c>
      <c r="C319" s="406">
        <v>2058395</v>
      </c>
      <c r="D319" s="348" t="s">
        <v>243</v>
      </c>
      <c r="E319" s="356">
        <v>0.59375</v>
      </c>
      <c r="F319" s="356" t="s">
        <v>384</v>
      </c>
      <c r="G319" s="356" t="s">
        <v>385</v>
      </c>
      <c r="H319" s="549"/>
    </row>
    <row r="320" spans="2:8">
      <c r="B320" s="388">
        <v>90</v>
      </c>
      <c r="C320" s="388">
        <v>2058450</v>
      </c>
      <c r="D320" s="388" t="s">
        <v>239</v>
      </c>
      <c r="E320" s="404" t="s">
        <v>386</v>
      </c>
      <c r="F320" s="404" t="s">
        <v>387</v>
      </c>
      <c r="G320" s="404" t="s">
        <v>388</v>
      </c>
      <c r="H320" s="549"/>
    </row>
    <row r="321" spans="2:8">
      <c r="B321" s="604">
        <v>50</v>
      </c>
      <c r="C321" s="407">
        <v>2058441</v>
      </c>
      <c r="D321" s="604" t="s">
        <v>238</v>
      </c>
      <c r="E321" s="357">
        <v>0.63055555555555554</v>
      </c>
      <c r="F321" s="357">
        <v>0.78194444444444444</v>
      </c>
      <c r="G321" s="357">
        <v>0.55902777777777779</v>
      </c>
      <c r="H321" s="549"/>
    </row>
    <row r="322" spans="2:8">
      <c r="B322" s="348">
        <v>40</v>
      </c>
      <c r="C322" s="406">
        <v>2058442</v>
      </c>
      <c r="D322" s="348" t="s">
        <v>235</v>
      </c>
      <c r="E322" s="356">
        <v>0.63402777777777775</v>
      </c>
      <c r="F322" s="356" t="s">
        <v>389</v>
      </c>
      <c r="G322" s="356" t="s">
        <v>390</v>
      </c>
      <c r="H322" s="549"/>
    </row>
    <row r="323" spans="2:8">
      <c r="B323" s="388">
        <v>0</v>
      </c>
      <c r="C323" s="388">
        <v>2058001</v>
      </c>
      <c r="D323" s="405" t="s">
        <v>233</v>
      </c>
      <c r="E323" s="404">
        <v>0.65694444444444444</v>
      </c>
      <c r="F323" s="404">
        <v>0.81527777777777777</v>
      </c>
      <c r="G323" s="629">
        <v>43469.592361111114</v>
      </c>
      <c r="H323" s="549"/>
    </row>
    <row r="324" spans="2:8">
      <c r="B324" s="930" t="s">
        <v>123</v>
      </c>
      <c r="C324" s="930"/>
      <c r="D324" s="930"/>
      <c r="E324" s="351"/>
      <c r="F324" s="351"/>
      <c r="G324" s="565"/>
      <c r="H324" s="549"/>
    </row>
    <row r="325" spans="2:8">
      <c r="B325" s="932" t="s">
        <v>125</v>
      </c>
      <c r="C325" s="932"/>
      <c r="D325" s="932"/>
      <c r="E325" s="521">
        <v>13</v>
      </c>
      <c r="F325" s="521">
        <v>16</v>
      </c>
      <c r="G325" s="521">
        <v>15</v>
      </c>
      <c r="H325" s="519"/>
    </row>
    <row r="326" spans="2:8">
      <c r="B326" s="937" t="s">
        <v>126</v>
      </c>
      <c r="C326" s="938"/>
      <c r="D326" s="939"/>
      <c r="E326" s="484">
        <v>0.18819444444444444</v>
      </c>
      <c r="F326" s="484">
        <v>0.18888888888888888</v>
      </c>
      <c r="G326" s="484">
        <v>0.18541666666666667</v>
      </c>
      <c r="H326" s="549"/>
    </row>
    <row r="327" spans="2:8">
      <c r="B327" s="936" t="s">
        <v>127</v>
      </c>
      <c r="C327" s="936"/>
      <c r="D327" s="936"/>
      <c r="E327" s="483">
        <f>E323-E260+E255</f>
        <v>0.82847222222222228</v>
      </c>
      <c r="F327" s="483">
        <f t="shared" ref="F327" si="1">F323-F260+F255</f>
        <v>0.85833333333333339</v>
      </c>
      <c r="G327" s="483">
        <f>G323-G260+G255</f>
        <v>43470.592361111114</v>
      </c>
      <c r="H327" s="549"/>
    </row>
    <row r="328" spans="2:8">
      <c r="B328" s="935" t="s">
        <v>128</v>
      </c>
      <c r="C328" s="935"/>
      <c r="D328" s="935"/>
      <c r="E328" s="434">
        <f>B260/(HOUR(E323-E260+E255)*60+MINUTE(E323-E260+E255))*60</f>
        <v>64.476110645431689</v>
      </c>
      <c r="F328" s="434">
        <f>B260/(HOUR(F323-F260+F255)*60+MINUTE(F323-F260+F255))*60</f>
        <v>62.233009708737868</v>
      </c>
      <c r="G328" s="631">
        <f>B260/(HOUR(G323-G260+G255)*60+MINUTE(G323-G260+G255))*60</f>
        <v>90.175849941383348</v>
      </c>
      <c r="H328" s="549"/>
    </row>
    <row r="329" spans="2:8">
      <c r="B329" s="936" t="s">
        <v>129</v>
      </c>
      <c r="C329" s="936"/>
      <c r="D329" s="936"/>
      <c r="E329" s="483">
        <f>E323-E260-E326+E255</f>
        <v>0.64027777777777783</v>
      </c>
      <c r="F329" s="483">
        <f>F323-F260-F326+F255</f>
        <v>0.66944444444444451</v>
      </c>
      <c r="G329" s="483">
        <f>G323-G260-G326+G255</f>
        <v>43470.406944444447</v>
      </c>
      <c r="H329" s="549"/>
    </row>
    <row r="330" spans="2:8">
      <c r="B330" s="937" t="s">
        <v>130</v>
      </c>
      <c r="C330" s="938"/>
      <c r="D330" s="939"/>
      <c r="E330" s="435">
        <f>B260/(HOUR(E323-E260+E255-E326)*60+MINUTE(E323-E260+E255-E326))*60</f>
        <v>83.427331887201731</v>
      </c>
      <c r="F330" s="435">
        <f>B260/(HOUR(F323-F260+F255-F326)*60+MINUTE(F323-F260+F255-F326))*60</f>
        <v>79.792531120331944</v>
      </c>
      <c r="G330" s="435">
        <f>B260/(HOUR(G323-G260+G255-G326)*60+MINUTE(G323-G260+G255-G326))*60</f>
        <v>131.26279863481227</v>
      </c>
      <c r="H330" s="549"/>
    </row>
    <row r="331" spans="2:8">
      <c r="B331" s="549"/>
      <c r="C331" s="549"/>
      <c r="D331" s="549"/>
      <c r="E331" s="549"/>
      <c r="F331" s="549"/>
      <c r="G331" s="549"/>
      <c r="H331" s="549"/>
    </row>
    <row r="332" spans="2:8">
      <c r="B332" s="549" t="s">
        <v>391</v>
      </c>
      <c r="C332" s="704" t="s">
        <v>392</v>
      </c>
      <c r="D332" s="143"/>
      <c r="E332" s="816"/>
      <c r="F332" s="816"/>
      <c r="G332" s="549"/>
      <c r="H332" s="549"/>
    </row>
    <row r="335" spans="2:8" ht="23.25">
      <c r="B335" s="550" t="s">
        <v>395</v>
      </c>
      <c r="C335" s="339"/>
      <c r="D335" s="339"/>
      <c r="E335" s="549"/>
      <c r="F335" s="549"/>
      <c r="G335" s="344"/>
      <c r="H335" s="713"/>
    </row>
    <row r="336" spans="2:8" ht="23.25">
      <c r="B336" s="714" t="s">
        <v>225</v>
      </c>
      <c r="C336" s="714"/>
      <c r="D336" s="714"/>
      <c r="E336" s="711"/>
      <c r="F336" s="711"/>
      <c r="G336" s="707"/>
      <c r="H336" s="322"/>
    </row>
    <row r="337" spans="2:8">
      <c r="B337" s="549"/>
      <c r="C337" s="549"/>
      <c r="D337" s="549"/>
      <c r="E337" s="710">
        <v>1</v>
      </c>
      <c r="F337" s="710">
        <v>1</v>
      </c>
      <c r="G337" s="710">
        <v>1</v>
      </c>
      <c r="H337" s="549"/>
    </row>
    <row r="338" spans="2:8">
      <c r="B338" s="912" t="s">
        <v>22</v>
      </c>
      <c r="C338" s="914" t="s">
        <v>226</v>
      </c>
      <c r="D338" s="472" t="s">
        <v>25</v>
      </c>
      <c r="E338" s="396" t="s">
        <v>227</v>
      </c>
      <c r="F338" s="396" t="s">
        <v>228</v>
      </c>
      <c r="G338" s="593" t="s">
        <v>229</v>
      </c>
      <c r="H338" s="344"/>
    </row>
    <row r="339" spans="2:8">
      <c r="B339" s="912"/>
      <c r="C339" s="915"/>
      <c r="D339" s="473" t="s">
        <v>34</v>
      </c>
      <c r="E339" s="454" t="s">
        <v>35</v>
      </c>
      <c r="F339" s="454" t="s">
        <v>230</v>
      </c>
      <c r="G339" s="454" t="s">
        <v>230</v>
      </c>
      <c r="H339" s="344"/>
    </row>
    <row r="340" spans="2:8" ht="28.5">
      <c r="B340" s="949"/>
      <c r="C340" s="916"/>
      <c r="D340" s="474" t="s">
        <v>197</v>
      </c>
      <c r="E340" s="471" t="s">
        <v>231</v>
      </c>
      <c r="F340" s="471" t="s">
        <v>231</v>
      </c>
      <c r="G340" s="471" t="s">
        <v>231</v>
      </c>
      <c r="H340" s="344"/>
    </row>
    <row r="341" spans="2:8">
      <c r="B341" s="950" t="s">
        <v>232</v>
      </c>
      <c r="C341" s="951"/>
      <c r="D341" s="951"/>
      <c r="E341" s="951"/>
      <c r="F341" s="951"/>
      <c r="G341" s="951"/>
      <c r="H341" s="549"/>
    </row>
    <row r="342" spans="2:8">
      <c r="B342" s="388">
        <v>0</v>
      </c>
      <c r="C342" s="388">
        <v>2058001</v>
      </c>
      <c r="D342" s="405" t="s">
        <v>233</v>
      </c>
      <c r="E342" s="628" t="s">
        <v>234</v>
      </c>
      <c r="F342" s="628">
        <v>0.7104166666666667</v>
      </c>
      <c r="G342" s="629">
        <v>43466.430555555555</v>
      </c>
      <c r="H342" s="549"/>
    </row>
    <row r="343" spans="2:8">
      <c r="B343" s="348">
        <v>40</v>
      </c>
      <c r="C343" s="406">
        <v>2058442</v>
      </c>
      <c r="D343" s="348" t="s">
        <v>235</v>
      </c>
      <c r="E343" s="355">
        <v>0.60555555555555551</v>
      </c>
      <c r="F343" s="355" t="s">
        <v>236</v>
      </c>
      <c r="G343" s="355" t="s">
        <v>237</v>
      </c>
      <c r="H343" s="549"/>
    </row>
    <row r="344" spans="2:8">
      <c r="B344" s="604">
        <v>50</v>
      </c>
      <c r="C344" s="407">
        <v>2058441</v>
      </c>
      <c r="D344" s="604" t="s">
        <v>238</v>
      </c>
      <c r="E344" s="358">
        <v>0.60972222222222217</v>
      </c>
      <c r="F344" s="358">
        <v>0.7402777777777777</v>
      </c>
      <c r="G344" s="358">
        <v>0.4604166666666667</v>
      </c>
      <c r="H344" s="549"/>
    </row>
    <row r="345" spans="2:8">
      <c r="B345" s="388">
        <v>90</v>
      </c>
      <c r="C345" s="388">
        <v>2058450</v>
      </c>
      <c r="D345" s="388" t="s">
        <v>239</v>
      </c>
      <c r="E345" s="628" t="s">
        <v>240</v>
      </c>
      <c r="F345" s="628" t="s">
        <v>241</v>
      </c>
      <c r="G345" s="628" t="s">
        <v>242</v>
      </c>
      <c r="H345" s="549"/>
    </row>
    <row r="346" spans="2:8">
      <c r="B346" s="348">
        <v>115</v>
      </c>
      <c r="C346" s="406">
        <v>2058395</v>
      </c>
      <c r="D346" s="348" t="s">
        <v>243</v>
      </c>
      <c r="E346" s="360">
        <v>0.64027777777777783</v>
      </c>
      <c r="F346" s="360" t="s">
        <v>244</v>
      </c>
      <c r="G346" s="360" t="s">
        <v>245</v>
      </c>
      <c r="H346" s="549"/>
    </row>
    <row r="347" spans="2:8">
      <c r="B347" s="348">
        <v>140</v>
      </c>
      <c r="C347" s="406">
        <v>2058434</v>
      </c>
      <c r="D347" s="348" t="s">
        <v>246</v>
      </c>
      <c r="E347" s="360">
        <v>0.65069444444444446</v>
      </c>
      <c r="F347" s="360" t="s">
        <v>247</v>
      </c>
      <c r="G347" s="360" t="s">
        <v>248</v>
      </c>
      <c r="H347" s="549"/>
    </row>
    <row r="348" spans="2:8">
      <c r="B348" s="890" t="s">
        <v>43</v>
      </c>
      <c r="C348" s="636">
        <v>9991012</v>
      </c>
      <c r="D348" s="636" t="s">
        <v>249</v>
      </c>
      <c r="E348" s="651" t="s">
        <v>250</v>
      </c>
      <c r="F348" s="651" t="s">
        <v>251</v>
      </c>
      <c r="G348" s="651" t="s">
        <v>252</v>
      </c>
      <c r="H348" s="549"/>
    </row>
    <row r="349" spans="2:8">
      <c r="B349" s="943" t="s">
        <v>253</v>
      </c>
      <c r="C349" s="944"/>
      <c r="D349" s="944"/>
      <c r="E349" s="944"/>
      <c r="F349" s="944"/>
      <c r="G349" s="945"/>
      <c r="H349" s="549"/>
    </row>
    <row r="350" spans="2:8">
      <c r="B350" s="570">
        <v>151</v>
      </c>
      <c r="C350" s="637" t="s">
        <v>254</v>
      </c>
      <c r="D350" s="570" t="s">
        <v>255</v>
      </c>
      <c r="E350" s="841">
        <v>0.6875</v>
      </c>
      <c r="F350" s="848">
        <v>0.8340277777777777</v>
      </c>
      <c r="G350" s="830">
        <v>43466.548611111109</v>
      </c>
      <c r="H350" s="549"/>
    </row>
    <row r="351" spans="2:8">
      <c r="B351" s="388">
        <v>152</v>
      </c>
      <c r="C351" s="388">
        <v>2400433</v>
      </c>
      <c r="D351" s="388" t="s">
        <v>256</v>
      </c>
      <c r="E351" s="842" t="s">
        <v>396</v>
      </c>
      <c r="F351" s="831" t="s">
        <v>397</v>
      </c>
      <c r="G351" s="833" t="s">
        <v>398</v>
      </c>
      <c r="H351" s="549"/>
    </row>
    <row r="352" spans="2:8">
      <c r="B352" s="348">
        <v>170</v>
      </c>
      <c r="C352" s="406">
        <v>2400432</v>
      </c>
      <c r="D352" s="348" t="s">
        <v>260</v>
      </c>
      <c r="E352" s="792">
        <v>0.7416666666666667</v>
      </c>
      <c r="F352" s="799">
        <v>0.88750000000000007</v>
      </c>
      <c r="G352" s="795">
        <v>0.60277777777777775</v>
      </c>
      <c r="H352" s="549"/>
    </row>
    <row r="353" spans="2:8">
      <c r="B353" s="348">
        <v>182</v>
      </c>
      <c r="C353" s="406">
        <v>2400431</v>
      </c>
      <c r="D353" s="348" t="s">
        <v>261</v>
      </c>
      <c r="E353" s="792">
        <v>0.74652777777777779</v>
      </c>
      <c r="F353" s="799">
        <v>0.89236111111111116</v>
      </c>
      <c r="G353" s="795">
        <v>0.60972222222222217</v>
      </c>
      <c r="H353" s="549"/>
    </row>
    <row r="354" spans="2:8">
      <c r="B354" s="348">
        <v>201</v>
      </c>
      <c r="C354" s="406">
        <v>2400429</v>
      </c>
      <c r="D354" s="348" t="s">
        <v>262</v>
      </c>
      <c r="E354" s="792">
        <v>0.75416666666666676</v>
      </c>
      <c r="F354" s="799">
        <v>0.90069444444444446</v>
      </c>
      <c r="G354" s="795">
        <v>0.61736111111111114</v>
      </c>
      <c r="H354" s="549"/>
    </row>
    <row r="355" spans="2:8">
      <c r="B355" s="348">
        <v>219</v>
      </c>
      <c r="C355" s="406">
        <v>2400362</v>
      </c>
      <c r="D355" s="348" t="s">
        <v>263</v>
      </c>
      <c r="E355" s="792">
        <v>0.76111111111111107</v>
      </c>
      <c r="F355" s="799">
        <v>0.90763888888888899</v>
      </c>
      <c r="G355" s="795">
        <v>0.62430555555555556</v>
      </c>
      <c r="H355" s="549"/>
    </row>
    <row r="356" spans="2:8">
      <c r="B356" s="348">
        <v>230</v>
      </c>
      <c r="C356" s="406">
        <v>2400003</v>
      </c>
      <c r="D356" s="348" t="s">
        <v>264</v>
      </c>
      <c r="E356" s="792">
        <v>0.76736111111111116</v>
      </c>
      <c r="F356" s="799">
        <v>0.91249999999999998</v>
      </c>
      <c r="G356" s="795">
        <v>0.62916666666666665</v>
      </c>
      <c r="H356" s="549"/>
    </row>
    <row r="357" spans="2:8">
      <c r="B357" s="348">
        <v>234</v>
      </c>
      <c r="C357" s="406">
        <v>9991215</v>
      </c>
      <c r="D357" s="348" t="s">
        <v>265</v>
      </c>
      <c r="E357" s="843" t="s">
        <v>43</v>
      </c>
      <c r="F357" s="843" t="s">
        <v>43</v>
      </c>
      <c r="G357" s="832" t="s">
        <v>43</v>
      </c>
      <c r="H357" s="549"/>
    </row>
    <row r="358" spans="2:8">
      <c r="B358" s="386" t="s">
        <v>43</v>
      </c>
      <c r="C358" s="388">
        <v>2400440</v>
      </c>
      <c r="D358" s="388" t="s">
        <v>266</v>
      </c>
      <c r="E358" s="793">
        <v>0.7729166666666667</v>
      </c>
      <c r="F358" s="794">
        <v>0.91736111111111107</v>
      </c>
      <c r="G358" s="794">
        <v>0.63402777777777775</v>
      </c>
      <c r="H358" s="549"/>
    </row>
    <row r="359" spans="2:8">
      <c r="B359" s="815" t="s">
        <v>43</v>
      </c>
      <c r="C359" s="406"/>
      <c r="D359" s="604" t="s">
        <v>267</v>
      </c>
      <c r="E359" s="805">
        <v>0.77638888888888891</v>
      </c>
      <c r="F359" s="806">
        <v>0.92083333333333339</v>
      </c>
      <c r="G359" s="806">
        <v>0.63750000000000007</v>
      </c>
      <c r="H359" s="549"/>
    </row>
    <row r="360" spans="2:8">
      <c r="B360" s="348">
        <v>245</v>
      </c>
      <c r="C360" s="406">
        <v>2400364</v>
      </c>
      <c r="D360" s="348" t="s">
        <v>268</v>
      </c>
      <c r="E360" s="792">
        <v>0.78055555555555556</v>
      </c>
      <c r="F360" s="799">
        <v>0.92569444444444438</v>
      </c>
      <c r="G360" s="795">
        <v>0.64236111111111105</v>
      </c>
      <c r="H360" s="549"/>
    </row>
    <row r="361" spans="2:8">
      <c r="B361" s="348">
        <v>256</v>
      </c>
      <c r="C361" s="406">
        <v>2400365</v>
      </c>
      <c r="D361" s="348" t="s">
        <v>269</v>
      </c>
      <c r="E361" s="792">
        <v>0.78541666666666676</v>
      </c>
      <c r="F361" s="799">
        <v>0.93263888888888891</v>
      </c>
      <c r="G361" s="795">
        <v>0.64930555555555558</v>
      </c>
      <c r="H361" s="549"/>
    </row>
    <row r="362" spans="2:8">
      <c r="B362" s="348">
        <v>272</v>
      </c>
      <c r="C362" s="406">
        <v>2400416</v>
      </c>
      <c r="D362" s="348" t="s">
        <v>50</v>
      </c>
      <c r="E362" s="792">
        <v>0.79236111111111107</v>
      </c>
      <c r="F362" s="799">
        <v>0.94027777777777777</v>
      </c>
      <c r="G362" s="795">
        <v>0.65833333333333333</v>
      </c>
      <c r="H362" s="549"/>
    </row>
    <row r="363" spans="2:8">
      <c r="B363" s="348">
        <v>282</v>
      </c>
      <c r="C363" s="406">
        <v>2400366</v>
      </c>
      <c r="D363" s="348" t="s">
        <v>48</v>
      </c>
      <c r="E363" s="792">
        <v>0.79652777777777783</v>
      </c>
      <c r="F363" s="799">
        <v>0.94444444444444453</v>
      </c>
      <c r="G363" s="795">
        <v>0.66388888888888886</v>
      </c>
      <c r="H363" s="549"/>
    </row>
    <row r="364" spans="2:8">
      <c r="B364" s="348">
        <v>298</v>
      </c>
      <c r="C364" s="406">
        <v>2400456</v>
      </c>
      <c r="D364" s="348" t="s">
        <v>47</v>
      </c>
      <c r="E364" s="792">
        <v>0.8027777777777777</v>
      </c>
      <c r="F364" s="799">
        <v>0.95138888888888884</v>
      </c>
      <c r="G364" s="795">
        <v>0.67083333333333339</v>
      </c>
      <c r="H364" s="549"/>
    </row>
    <row r="365" spans="2:8">
      <c r="B365" s="348">
        <v>321</v>
      </c>
      <c r="C365" s="406">
        <v>2400417</v>
      </c>
      <c r="D365" s="348" t="s">
        <v>46</v>
      </c>
      <c r="E365" s="844">
        <v>0.81319444444444444</v>
      </c>
      <c r="F365" s="795">
        <v>0.96250000000000002</v>
      </c>
      <c r="G365" s="795">
        <v>0.68125000000000002</v>
      </c>
      <c r="H365" s="549"/>
    </row>
    <row r="366" spans="2:8">
      <c r="B366" s="348">
        <v>330</v>
      </c>
      <c r="C366" s="406">
        <v>2400446</v>
      </c>
      <c r="D366" s="348" t="s">
        <v>45</v>
      </c>
      <c r="E366" s="844">
        <v>0.81874999999999998</v>
      </c>
      <c r="F366" s="795">
        <v>0.96736111111111101</v>
      </c>
      <c r="G366" s="795">
        <v>0.68611111111111101</v>
      </c>
      <c r="H366" s="549"/>
    </row>
    <row r="367" spans="2:8">
      <c r="B367" s="815" t="s">
        <v>43</v>
      </c>
      <c r="C367" s="407"/>
      <c r="D367" s="604" t="s">
        <v>270</v>
      </c>
      <c r="E367" s="845">
        <v>0.82361111111111107</v>
      </c>
      <c r="F367" s="830">
        <v>0.97152777777777777</v>
      </c>
      <c r="G367" s="830">
        <v>0.68958333333333333</v>
      </c>
      <c r="H367" s="549"/>
    </row>
    <row r="368" spans="2:8">
      <c r="B368" s="388">
        <v>339</v>
      </c>
      <c r="C368" s="388">
        <v>2400000</v>
      </c>
      <c r="D368" s="388" t="s">
        <v>42</v>
      </c>
      <c r="E368" s="846" t="s">
        <v>399</v>
      </c>
      <c r="F368" s="833" t="s">
        <v>400</v>
      </c>
      <c r="G368" s="833" t="s">
        <v>401</v>
      </c>
      <c r="H368" s="549"/>
    </row>
    <row r="369" spans="2:8">
      <c r="B369" s="348">
        <v>348</v>
      </c>
      <c r="C369" s="406">
        <v>2401432</v>
      </c>
      <c r="D369" s="348" t="s">
        <v>274</v>
      </c>
      <c r="E369" s="844">
        <v>0.84305555555555556</v>
      </c>
      <c r="F369" s="795">
        <v>0.9868055555555556</v>
      </c>
      <c r="G369" s="795">
        <v>0.7055555555555556</v>
      </c>
      <c r="H369" s="549"/>
    </row>
    <row r="370" spans="2:8">
      <c r="B370" s="348">
        <v>356</v>
      </c>
      <c r="C370" s="406">
        <v>2400461</v>
      </c>
      <c r="D370" s="348" t="s">
        <v>275</v>
      </c>
      <c r="E370" s="844">
        <v>0.84722222222222221</v>
      </c>
      <c r="F370" s="795">
        <v>0.99097222222222225</v>
      </c>
      <c r="G370" s="795">
        <v>0.70972222222222225</v>
      </c>
      <c r="H370" s="549"/>
    </row>
    <row r="371" spans="2:8">
      <c r="B371" s="388">
        <v>368</v>
      </c>
      <c r="C371" s="388">
        <v>2400450</v>
      </c>
      <c r="D371" s="388" t="s">
        <v>276</v>
      </c>
      <c r="E371" s="846" t="s">
        <v>402</v>
      </c>
      <c r="F371" s="833" t="s">
        <v>403</v>
      </c>
      <c r="G371" s="833" t="s">
        <v>404</v>
      </c>
      <c r="H371" s="549"/>
    </row>
    <row r="372" spans="2:8">
      <c r="B372" s="362">
        <v>375</v>
      </c>
      <c r="C372" s="638" t="s">
        <v>280</v>
      </c>
      <c r="D372" s="362" t="s">
        <v>255</v>
      </c>
      <c r="E372" s="847">
        <v>0.90138888888888891</v>
      </c>
      <c r="F372" s="849">
        <v>4.7222222222222221E-2</v>
      </c>
      <c r="G372" s="850">
        <v>0.76666666666666661</v>
      </c>
      <c r="H372" s="549"/>
    </row>
    <row r="373" spans="2:8">
      <c r="B373" s="952" t="s">
        <v>281</v>
      </c>
      <c r="C373" s="952"/>
      <c r="D373" s="952"/>
      <c r="E373" s="952"/>
      <c r="F373" s="952"/>
      <c r="G373" s="952"/>
      <c r="H373" s="549"/>
    </row>
    <row r="374" spans="2:8">
      <c r="B374" s="815" t="s">
        <v>43</v>
      </c>
      <c r="C374" s="407">
        <v>163034</v>
      </c>
      <c r="D374" s="604" t="s">
        <v>282</v>
      </c>
      <c r="E374" s="357">
        <v>0.90555555555555556</v>
      </c>
      <c r="F374" s="335">
        <v>5.2083333333333336E-2</v>
      </c>
      <c r="G374" s="357">
        <v>0.77083333333333337</v>
      </c>
      <c r="H374" s="549"/>
    </row>
    <row r="375" spans="2:8">
      <c r="B375" s="388">
        <v>384</v>
      </c>
      <c r="C375" s="388">
        <v>2100024</v>
      </c>
      <c r="D375" s="388" t="s">
        <v>283</v>
      </c>
      <c r="E375" s="404" t="s">
        <v>284</v>
      </c>
      <c r="F375" s="486" t="s">
        <v>285</v>
      </c>
      <c r="G375" s="430" t="s">
        <v>286</v>
      </c>
      <c r="H375" s="549"/>
    </row>
    <row r="376" spans="2:8">
      <c r="B376" s="604">
        <v>398</v>
      </c>
      <c r="C376" s="407">
        <v>2100301</v>
      </c>
      <c r="D376" s="604" t="s">
        <v>287</v>
      </c>
      <c r="E376" s="357">
        <v>0.94444444444444453</v>
      </c>
      <c r="F376" s="335">
        <v>9.1666666666666674E-2</v>
      </c>
      <c r="G376" s="357">
        <v>0.80972222222222223</v>
      </c>
      <c r="H376" s="549"/>
    </row>
    <row r="377" spans="2:8">
      <c r="B377" s="604">
        <v>406</v>
      </c>
      <c r="C377" s="407">
        <v>2100023</v>
      </c>
      <c r="D377" s="604" t="s">
        <v>288</v>
      </c>
      <c r="E377" s="357">
        <v>0.94791666666666663</v>
      </c>
      <c r="F377" s="335">
        <v>9.5138888888888884E-2</v>
      </c>
      <c r="G377" s="357">
        <v>0.81319444444444444</v>
      </c>
      <c r="H377" s="549"/>
    </row>
    <row r="378" spans="2:8">
      <c r="B378" s="604">
        <v>418</v>
      </c>
      <c r="C378" s="407">
        <v>2100205</v>
      </c>
      <c r="D378" s="604" t="s">
        <v>289</v>
      </c>
      <c r="E378" s="357">
        <v>0.95277777777777783</v>
      </c>
      <c r="F378" s="335" t="s">
        <v>290</v>
      </c>
      <c r="G378" s="357" t="s">
        <v>291</v>
      </c>
      <c r="H378" s="549"/>
    </row>
    <row r="379" spans="2:8">
      <c r="B379" s="388">
        <v>455</v>
      </c>
      <c r="C379" s="388">
        <v>2100280</v>
      </c>
      <c r="D379" s="388" t="s">
        <v>292</v>
      </c>
      <c r="E379" s="404" t="s">
        <v>293</v>
      </c>
      <c r="F379" s="486" t="s">
        <v>294</v>
      </c>
      <c r="G379" s="430" t="s">
        <v>295</v>
      </c>
      <c r="H379" s="549"/>
    </row>
    <row r="380" spans="2:8">
      <c r="B380" s="362">
        <v>491</v>
      </c>
      <c r="C380" s="636">
        <v>2100515</v>
      </c>
      <c r="D380" s="362" t="s">
        <v>296</v>
      </c>
      <c r="E380" s="357">
        <v>0.98958333333333337</v>
      </c>
      <c r="F380" s="335">
        <v>0.14375000000000002</v>
      </c>
      <c r="G380" s="357">
        <v>0.86736111111111114</v>
      </c>
      <c r="H380" s="549"/>
    </row>
    <row r="381" spans="2:8">
      <c r="B381" s="604">
        <v>516</v>
      </c>
      <c r="C381" s="407">
        <v>2100514</v>
      </c>
      <c r="D381" s="604" t="s">
        <v>297</v>
      </c>
      <c r="E381" s="357">
        <v>3.472222222222222E-3</v>
      </c>
      <c r="F381" s="335">
        <v>0.15555555555555556</v>
      </c>
      <c r="G381" s="357">
        <v>0.8847222222222223</v>
      </c>
      <c r="H381" s="549"/>
    </row>
    <row r="382" spans="2:8">
      <c r="B382" s="815" t="s">
        <v>43</v>
      </c>
      <c r="C382" s="407">
        <v>2100279</v>
      </c>
      <c r="D382" s="604" t="s">
        <v>298</v>
      </c>
      <c r="E382" s="357">
        <v>6.2499999999999995E-3</v>
      </c>
      <c r="F382" s="335">
        <v>0.15833333333333333</v>
      </c>
      <c r="G382" s="357">
        <v>0.8881944444444444</v>
      </c>
      <c r="H382" s="549"/>
    </row>
    <row r="383" spans="2:8">
      <c r="B383" s="388">
        <v>532</v>
      </c>
      <c r="C383" s="388">
        <v>2100001</v>
      </c>
      <c r="D383" s="388" t="s">
        <v>299</v>
      </c>
      <c r="E383" s="404" t="s">
        <v>300</v>
      </c>
      <c r="F383" s="486" t="s">
        <v>301</v>
      </c>
      <c r="G383" s="430" t="s">
        <v>302</v>
      </c>
      <c r="H383" s="549"/>
    </row>
    <row r="384" spans="2:8">
      <c r="B384" s="604">
        <v>571</v>
      </c>
      <c r="C384" s="407">
        <v>2100007</v>
      </c>
      <c r="D384" s="604" t="s">
        <v>303</v>
      </c>
      <c r="E384" s="357">
        <v>4.6527777777777779E-2</v>
      </c>
      <c r="F384" s="335">
        <v>0.21041666666666667</v>
      </c>
      <c r="G384" s="357">
        <v>0.9375</v>
      </c>
      <c r="H384" s="549"/>
    </row>
    <row r="385" spans="2:8">
      <c r="B385" s="604">
        <v>581</v>
      </c>
      <c r="C385" s="407">
        <v>2100102</v>
      </c>
      <c r="D385" s="604" t="s">
        <v>304</v>
      </c>
      <c r="E385" s="357">
        <v>5.0694444444444452E-2</v>
      </c>
      <c r="F385" s="335">
        <v>0.21666666666666667</v>
      </c>
      <c r="G385" s="667" t="s">
        <v>305</v>
      </c>
      <c r="H385" s="549"/>
    </row>
    <row r="386" spans="2:8">
      <c r="B386" s="604">
        <v>593</v>
      </c>
      <c r="C386" s="407">
        <v>2100145</v>
      </c>
      <c r="D386" s="604" t="s">
        <v>306</v>
      </c>
      <c r="E386" s="357">
        <v>5.486111111111111E-2</v>
      </c>
      <c r="F386" s="335">
        <v>0.22361111111111109</v>
      </c>
      <c r="G386" s="357">
        <v>0.95972222222222225</v>
      </c>
      <c r="H386" s="549"/>
    </row>
    <row r="387" spans="2:8">
      <c r="B387" s="388">
        <v>612</v>
      </c>
      <c r="C387" s="388">
        <v>2100305</v>
      </c>
      <c r="D387" s="388" t="s">
        <v>307</v>
      </c>
      <c r="E387" s="404">
        <v>6.25E-2</v>
      </c>
      <c r="F387" s="486" t="s">
        <v>308</v>
      </c>
      <c r="G387" s="668" t="s">
        <v>309</v>
      </c>
      <c r="H387" s="549"/>
    </row>
    <row r="388" spans="2:8">
      <c r="B388" s="815" t="s">
        <v>43</v>
      </c>
      <c r="C388" s="407"/>
      <c r="D388" s="604" t="s">
        <v>310</v>
      </c>
      <c r="E388" s="357">
        <v>6.7361111111111108E-2</v>
      </c>
      <c r="F388" s="335">
        <v>0.24444444444444446</v>
      </c>
      <c r="G388" s="357">
        <v>0.9784722222222223</v>
      </c>
      <c r="H388" s="549"/>
    </row>
    <row r="389" spans="2:8">
      <c r="B389" s="604">
        <v>700</v>
      </c>
      <c r="C389" s="407">
        <v>2100014</v>
      </c>
      <c r="D389" s="604" t="s">
        <v>311</v>
      </c>
      <c r="E389" s="357">
        <v>9.9999999999999992E-2</v>
      </c>
      <c r="F389" s="335">
        <v>0.28958333333333336</v>
      </c>
      <c r="G389" s="357">
        <v>1.7361111111111112E-2</v>
      </c>
      <c r="H389" s="549"/>
    </row>
    <row r="390" spans="2:8">
      <c r="B390" s="388">
        <v>744</v>
      </c>
      <c r="C390" s="388">
        <v>2100170</v>
      </c>
      <c r="D390" s="388" t="s">
        <v>312</v>
      </c>
      <c r="E390" s="404" t="s">
        <v>313</v>
      </c>
      <c r="F390" s="486" t="s">
        <v>314</v>
      </c>
      <c r="G390" s="430" t="s">
        <v>315</v>
      </c>
      <c r="H390" s="549"/>
    </row>
    <row r="391" spans="2:8">
      <c r="B391" s="362">
        <v>792</v>
      </c>
      <c r="C391" s="638" t="s">
        <v>316</v>
      </c>
      <c r="D391" s="362" t="s">
        <v>255</v>
      </c>
      <c r="E391" s="357">
        <v>0.15277777777777776</v>
      </c>
      <c r="F391" s="335" t="s">
        <v>317</v>
      </c>
      <c r="G391" s="669">
        <v>43467.072916666664</v>
      </c>
      <c r="H391" s="549"/>
    </row>
    <row r="392" spans="2:8">
      <c r="B392" s="943" t="s">
        <v>318</v>
      </c>
      <c r="C392" s="944"/>
      <c r="D392" s="944"/>
      <c r="E392" s="944"/>
      <c r="F392" s="944"/>
      <c r="G392" s="945"/>
      <c r="H392" s="549"/>
    </row>
    <row r="393" spans="2:8">
      <c r="B393" s="815" t="s">
        <v>43</v>
      </c>
      <c r="C393" s="407">
        <v>9991941</v>
      </c>
      <c r="D393" s="604" t="s">
        <v>319</v>
      </c>
      <c r="E393" s="357">
        <v>0.16041666666666668</v>
      </c>
      <c r="F393" s="571">
        <v>0.37083333333333335</v>
      </c>
      <c r="G393" s="335">
        <v>8.1944444444444445E-2</v>
      </c>
      <c r="H393" s="549"/>
    </row>
    <row r="394" spans="2:8">
      <c r="B394" s="604">
        <v>795</v>
      </c>
      <c r="C394" s="407">
        <v>2000905</v>
      </c>
      <c r="D394" s="604" t="s">
        <v>320</v>
      </c>
      <c r="E394" s="357">
        <v>0.16180555555555556</v>
      </c>
      <c r="F394" s="571">
        <v>0.37222222222222223</v>
      </c>
      <c r="G394" s="335">
        <v>8.3333333333333329E-2</v>
      </c>
      <c r="H394" s="549"/>
    </row>
    <row r="395" spans="2:8">
      <c r="B395" s="388">
        <v>863</v>
      </c>
      <c r="C395" s="388">
        <v>2000170</v>
      </c>
      <c r="D395" s="388" t="s">
        <v>321</v>
      </c>
      <c r="E395" s="404" t="s">
        <v>322</v>
      </c>
      <c r="F395" s="676" t="s">
        <v>323</v>
      </c>
      <c r="G395" s="575"/>
      <c r="H395" s="549"/>
    </row>
    <row r="396" spans="2:8">
      <c r="B396" s="604">
        <v>926</v>
      </c>
      <c r="C396" s="407">
        <v>2000840</v>
      </c>
      <c r="D396" s="604" t="s">
        <v>324</v>
      </c>
      <c r="E396" s="357">
        <v>0.21736111111111112</v>
      </c>
      <c r="F396" s="571" t="s">
        <v>237</v>
      </c>
      <c r="G396" s="328"/>
      <c r="H396" s="549"/>
    </row>
    <row r="397" spans="2:8">
      <c r="B397" s="604">
        <v>965</v>
      </c>
      <c r="C397" s="407">
        <v>2000857</v>
      </c>
      <c r="D397" s="604" t="s">
        <v>325</v>
      </c>
      <c r="E397" s="357">
        <v>0.23402777777777781</v>
      </c>
      <c r="F397" s="571" t="s">
        <v>326</v>
      </c>
      <c r="G397" s="328"/>
      <c r="H397" s="549"/>
    </row>
    <row r="398" spans="2:8">
      <c r="B398" s="604">
        <v>974</v>
      </c>
      <c r="C398" s="407">
        <v>2000856</v>
      </c>
      <c r="D398" s="604" t="s">
        <v>327</v>
      </c>
      <c r="E398" s="357">
        <v>0.23750000000000002</v>
      </c>
      <c r="F398" s="571">
        <v>0.48680555555555555</v>
      </c>
      <c r="G398" s="328"/>
      <c r="H398" s="549"/>
    </row>
    <row r="399" spans="2:8">
      <c r="B399" s="604">
        <v>991</v>
      </c>
      <c r="C399" s="407">
        <v>2000854</v>
      </c>
      <c r="D399" s="604" t="s">
        <v>328</v>
      </c>
      <c r="E399" s="357">
        <v>0.24305555555555555</v>
      </c>
      <c r="F399" s="571">
        <v>0.49374999999999997</v>
      </c>
      <c r="G399" s="328"/>
      <c r="H399" s="549"/>
    </row>
    <row r="400" spans="2:8">
      <c r="B400" s="604">
        <v>1016</v>
      </c>
      <c r="C400" s="407">
        <v>2000853</v>
      </c>
      <c r="D400" s="604" t="s">
        <v>329</v>
      </c>
      <c r="E400" s="357">
        <v>0.25138888888888888</v>
      </c>
      <c r="F400" s="571">
        <v>0.50416666666666665</v>
      </c>
      <c r="G400" s="328"/>
      <c r="H400" s="549"/>
    </row>
    <row r="401" spans="2:8">
      <c r="B401" s="388">
        <v>1039</v>
      </c>
      <c r="C401" s="388">
        <v>2000830</v>
      </c>
      <c r="D401" s="388" t="s">
        <v>330</v>
      </c>
      <c r="E401" s="404" t="s">
        <v>331</v>
      </c>
      <c r="F401" s="676" t="s">
        <v>332</v>
      </c>
      <c r="G401" s="575"/>
      <c r="H401" s="549"/>
    </row>
    <row r="402" spans="2:8">
      <c r="B402" s="604">
        <v>1059</v>
      </c>
      <c r="C402" s="407">
        <v>2000837</v>
      </c>
      <c r="D402" s="604" t="s">
        <v>333</v>
      </c>
      <c r="E402" s="357">
        <v>0.27152777777777776</v>
      </c>
      <c r="F402" s="571">
        <v>0.54861111111111105</v>
      </c>
      <c r="G402" s="328"/>
      <c r="H402" s="549"/>
    </row>
    <row r="403" spans="2:8">
      <c r="B403" s="604">
        <v>1102</v>
      </c>
      <c r="C403" s="407">
        <v>2000833</v>
      </c>
      <c r="D403" s="604" t="s">
        <v>334</v>
      </c>
      <c r="E403" s="357" t="s">
        <v>335</v>
      </c>
      <c r="F403" s="571" t="s">
        <v>336</v>
      </c>
      <c r="G403" s="328"/>
      <c r="H403" s="549"/>
    </row>
    <row r="404" spans="2:8">
      <c r="B404" s="604">
        <v>1172</v>
      </c>
      <c r="C404" s="407">
        <v>2000340</v>
      </c>
      <c r="D404" s="604" t="s">
        <v>337</v>
      </c>
      <c r="E404" s="357">
        <v>0.31388888888888888</v>
      </c>
      <c r="F404" s="571">
        <v>0.59930555555555554</v>
      </c>
      <c r="G404" s="328"/>
      <c r="H404" s="549"/>
    </row>
    <row r="405" spans="2:8">
      <c r="B405" s="604">
        <v>1196</v>
      </c>
      <c r="C405" s="407">
        <v>2001002</v>
      </c>
      <c r="D405" s="604" t="s">
        <v>338</v>
      </c>
      <c r="E405" s="357">
        <v>0.32222222222222224</v>
      </c>
      <c r="F405" s="571">
        <v>0.61111111111111105</v>
      </c>
      <c r="G405" s="328"/>
      <c r="H405" s="549"/>
    </row>
    <row r="406" spans="2:8">
      <c r="B406" s="388">
        <v>1282</v>
      </c>
      <c r="C406" s="388">
        <v>2000006</v>
      </c>
      <c r="D406" s="388" t="s">
        <v>339</v>
      </c>
      <c r="E406" s="404" t="s">
        <v>340</v>
      </c>
      <c r="F406" s="676">
        <v>0.68263888888888891</v>
      </c>
      <c r="G406" s="633"/>
      <c r="H406" s="549"/>
    </row>
    <row r="407" spans="2:8">
      <c r="B407" s="930" t="s">
        <v>123</v>
      </c>
      <c r="C407" s="930"/>
      <c r="D407" s="930"/>
      <c r="E407" s="351">
        <v>29</v>
      </c>
      <c r="F407" s="572">
        <v>147</v>
      </c>
      <c r="G407" s="576">
        <v>219</v>
      </c>
      <c r="H407" s="549"/>
    </row>
    <row r="408" spans="2:8">
      <c r="B408" s="932" t="s">
        <v>125</v>
      </c>
      <c r="C408" s="932"/>
      <c r="D408" s="932"/>
      <c r="E408" s="521">
        <v>12</v>
      </c>
      <c r="F408" s="573">
        <v>20</v>
      </c>
      <c r="G408" s="521">
        <v>18</v>
      </c>
      <c r="H408" s="519"/>
    </row>
    <row r="409" spans="2:8">
      <c r="B409" s="937" t="s">
        <v>126</v>
      </c>
      <c r="C409" s="938"/>
      <c r="D409" s="939"/>
      <c r="E409" s="484">
        <v>0.18541666666666667</v>
      </c>
      <c r="F409" s="574">
        <v>0.22638888888888889</v>
      </c>
      <c r="G409" s="484">
        <v>0.20902777777777778</v>
      </c>
      <c r="H409" s="549"/>
    </row>
    <row r="410" spans="2:8">
      <c r="B410" s="936" t="s">
        <v>127</v>
      </c>
      <c r="C410" s="936"/>
      <c r="D410" s="936"/>
      <c r="E410" s="368">
        <v>0.78472222222222221</v>
      </c>
      <c r="F410" s="483">
        <f>F406-F342+F337</f>
        <v>0.97222222222222221</v>
      </c>
      <c r="G410" s="483">
        <f>G406-G342+G337</f>
        <v>-43465.430555555555</v>
      </c>
      <c r="H410" s="20"/>
    </row>
    <row r="411" spans="2:8">
      <c r="B411" s="935" t="s">
        <v>128</v>
      </c>
      <c r="C411" s="935"/>
      <c r="D411" s="935"/>
      <c r="E411" s="635">
        <v>68.069999999999993</v>
      </c>
      <c r="F411" s="634">
        <f>B406/(HOUR(F406-F342+F337)*60+MINUTE(F406-F342+F337))*60</f>
        <v>54.942857142857143</v>
      </c>
      <c r="G411" s="632" t="e">
        <f>B406/(HOUR(G406-G342+G337)*60+MINUTE(G406-G342+G337))*60</f>
        <v>#NUM!</v>
      </c>
      <c r="H411" s="549"/>
    </row>
    <row r="412" spans="2:8">
      <c r="B412" s="936" t="s">
        <v>129</v>
      </c>
      <c r="C412" s="936"/>
      <c r="D412" s="936"/>
      <c r="E412" s="483">
        <v>0.59930555555555554</v>
      </c>
      <c r="F412" s="483">
        <f>F406-F342-F409+F337</f>
        <v>0.74583333333333335</v>
      </c>
      <c r="G412" s="526">
        <v>0.72152777777777777</v>
      </c>
      <c r="H412" s="20"/>
    </row>
    <row r="413" spans="2:8">
      <c r="B413" s="937" t="s">
        <v>130</v>
      </c>
      <c r="C413" s="938"/>
      <c r="D413" s="939"/>
      <c r="E413" s="435">
        <v>89.13</v>
      </c>
      <c r="F413" s="435">
        <f>$B$74/(HOUR(F406-F342+F337-F409)*60+MINUTE(F406-F342+F337-F409))*60</f>
        <v>71.620111731843579</v>
      </c>
      <c r="G413" s="435" t="e">
        <f>$B$74/(HOUR(G406-G342+G337-G409)*60+MINUTE(G406-G342+G337-G409))*60</f>
        <v>#NUM!</v>
      </c>
      <c r="H413" s="549"/>
    </row>
    <row r="414" spans="2:8">
      <c r="B414" s="549"/>
      <c r="C414" s="549"/>
      <c r="D414" s="549"/>
      <c r="E414" s="549"/>
      <c r="F414" s="519"/>
      <c r="G414" s="519"/>
      <c r="H414" s="549"/>
    </row>
    <row r="415" spans="2:8" ht="15.75">
      <c r="B415" s="315" t="s">
        <v>341</v>
      </c>
      <c r="C415" s="314"/>
      <c r="D415" s="313"/>
      <c r="E415" s="549"/>
      <c r="F415" s="549"/>
      <c r="G415" s="549"/>
      <c r="H415" s="549"/>
    </row>
    <row r="416" spans="2:8">
      <c r="B416" s="704" t="s">
        <v>342</v>
      </c>
      <c r="C416" s="143"/>
      <c r="D416" s="816"/>
      <c r="E416" s="816"/>
      <c r="F416" s="557"/>
      <c r="G416" s="549"/>
      <c r="H416" s="549"/>
    </row>
    <row r="417" spans="2:8">
      <c r="B417" s="704"/>
      <c r="C417" s="143"/>
      <c r="D417" s="816"/>
      <c r="E417" s="816"/>
      <c r="F417" s="557"/>
      <c r="G417" s="549"/>
      <c r="H417" s="549"/>
    </row>
    <row r="418" spans="2:8" ht="23.25">
      <c r="B418" s="550" t="s">
        <v>405</v>
      </c>
      <c r="C418" s="339"/>
      <c r="D418" s="339"/>
      <c r="E418" s="549"/>
      <c r="F418" s="549"/>
      <c r="G418" s="549"/>
      <c r="H418" s="713"/>
    </row>
    <row r="419" spans="2:8" ht="23.25">
      <c r="B419" s="714" t="s">
        <v>225</v>
      </c>
      <c r="C419" s="714"/>
      <c r="D419" s="714"/>
      <c r="E419" s="711"/>
      <c r="F419" s="711"/>
      <c r="G419" s="707"/>
      <c r="H419" s="713"/>
    </row>
    <row r="420" spans="2:8">
      <c r="B420" s="549"/>
      <c r="C420" s="549"/>
      <c r="D420" s="549"/>
      <c r="E420" s="710">
        <v>1</v>
      </c>
      <c r="F420" s="710">
        <v>1</v>
      </c>
      <c r="G420" s="710">
        <v>1</v>
      </c>
      <c r="H420" s="549"/>
    </row>
    <row r="421" spans="2:8">
      <c r="B421" s="912" t="s">
        <v>22</v>
      </c>
      <c r="C421" s="914" t="s">
        <v>226</v>
      </c>
      <c r="D421" s="472" t="s">
        <v>25</v>
      </c>
      <c r="E421" s="396" t="s">
        <v>344</v>
      </c>
      <c r="F421" s="396" t="s">
        <v>345</v>
      </c>
      <c r="G421" s="594" t="s">
        <v>346</v>
      </c>
      <c r="H421" s="549"/>
    </row>
    <row r="422" spans="2:8">
      <c r="B422" s="912"/>
      <c r="C422" s="915"/>
      <c r="D422" s="473" t="s">
        <v>34</v>
      </c>
      <c r="E422" s="454" t="s">
        <v>35</v>
      </c>
      <c r="F422" s="454" t="s">
        <v>230</v>
      </c>
      <c r="G422" s="454" t="s">
        <v>230</v>
      </c>
      <c r="H422" s="549"/>
    </row>
    <row r="423" spans="2:8" ht="29.25">
      <c r="B423" s="912"/>
      <c r="C423" s="916"/>
      <c r="D423" s="474" t="s">
        <v>197</v>
      </c>
      <c r="E423" s="449" t="s">
        <v>347</v>
      </c>
      <c r="F423" s="449" t="s">
        <v>347</v>
      </c>
      <c r="G423" s="449" t="s">
        <v>347</v>
      </c>
      <c r="H423" s="549"/>
    </row>
    <row r="424" spans="2:8">
      <c r="B424" s="940" t="s">
        <v>318</v>
      </c>
      <c r="C424" s="941"/>
      <c r="D424" s="941"/>
      <c r="E424" s="941"/>
      <c r="F424" s="941"/>
      <c r="G424" s="942"/>
      <c r="H424" s="549"/>
    </row>
    <row r="425" spans="2:8">
      <c r="B425" s="388">
        <v>1282</v>
      </c>
      <c r="C425" s="388">
        <v>2000006</v>
      </c>
      <c r="D425" s="388" t="s">
        <v>339</v>
      </c>
      <c r="E425" s="628">
        <v>0.82847222222222217</v>
      </c>
      <c r="F425" s="628">
        <v>0.95694444444444438</v>
      </c>
      <c r="G425" s="575"/>
      <c r="H425" s="549"/>
    </row>
    <row r="426" spans="2:8">
      <c r="B426" s="604">
        <v>1196</v>
      </c>
      <c r="C426" s="407">
        <v>2001002</v>
      </c>
      <c r="D426" s="604" t="s">
        <v>338</v>
      </c>
      <c r="E426" s="358">
        <v>0.89097222222222217</v>
      </c>
      <c r="F426" s="358">
        <v>1.6666666666666666E-2</v>
      </c>
      <c r="G426" s="328"/>
      <c r="H426" s="549"/>
    </row>
    <row r="427" spans="2:8">
      <c r="B427" s="604">
        <v>1172</v>
      </c>
      <c r="C427" s="407">
        <v>2000340</v>
      </c>
      <c r="D427" s="604" t="s">
        <v>337</v>
      </c>
      <c r="E427" s="358">
        <v>0.90347222222222223</v>
      </c>
      <c r="F427" s="358">
        <v>2.7777777777777776E-2</v>
      </c>
      <c r="G427" s="328"/>
      <c r="H427" s="549"/>
    </row>
    <row r="428" spans="2:8">
      <c r="B428" s="604">
        <v>1102</v>
      </c>
      <c r="C428" s="407">
        <v>2000833</v>
      </c>
      <c r="D428" s="604" t="s">
        <v>334</v>
      </c>
      <c r="E428" s="358" t="s">
        <v>348</v>
      </c>
      <c r="F428" s="358">
        <v>5.5555555555555552E-2</v>
      </c>
      <c r="G428" s="328"/>
      <c r="H428" s="549"/>
    </row>
    <row r="429" spans="2:8">
      <c r="B429" s="604">
        <v>1059</v>
      </c>
      <c r="C429" s="407">
        <v>2000837</v>
      </c>
      <c r="D429" s="604" t="s">
        <v>333</v>
      </c>
      <c r="E429" s="361">
        <v>0.9458333333333333</v>
      </c>
      <c r="F429" s="361">
        <v>7.1527777777777787E-2</v>
      </c>
      <c r="G429" s="328"/>
      <c r="H429" s="549"/>
    </row>
    <row r="430" spans="2:8">
      <c r="B430" s="388">
        <v>1039</v>
      </c>
      <c r="C430" s="388">
        <v>2000830</v>
      </c>
      <c r="D430" s="388" t="s">
        <v>330</v>
      </c>
      <c r="E430" s="649" t="s">
        <v>349</v>
      </c>
      <c r="F430" s="649" t="s">
        <v>350</v>
      </c>
      <c r="G430" s="575"/>
      <c r="H430" s="549"/>
    </row>
    <row r="431" spans="2:8">
      <c r="B431" s="604">
        <v>1016</v>
      </c>
      <c r="C431" s="407">
        <v>2000853</v>
      </c>
      <c r="D431" s="604" t="s">
        <v>329</v>
      </c>
      <c r="E431" s="361">
        <v>0.96597222222222223</v>
      </c>
      <c r="F431" s="361">
        <v>0.11041666666666666</v>
      </c>
      <c r="G431" s="328"/>
      <c r="H431" s="549"/>
    </row>
    <row r="432" spans="2:8">
      <c r="B432" s="604">
        <v>991</v>
      </c>
      <c r="C432" s="407">
        <v>2000854</v>
      </c>
      <c r="D432" s="604" t="s">
        <v>328</v>
      </c>
      <c r="E432" s="361">
        <v>0.97361111111111109</v>
      </c>
      <c r="F432" s="361">
        <v>0.11944444444444445</v>
      </c>
      <c r="G432" s="328"/>
      <c r="H432" s="549"/>
    </row>
    <row r="433" spans="2:8">
      <c r="B433" s="604">
        <v>974</v>
      </c>
      <c r="C433" s="407">
        <v>2000856</v>
      </c>
      <c r="D433" s="604" t="s">
        <v>327</v>
      </c>
      <c r="E433" s="361">
        <v>0.98125000000000007</v>
      </c>
      <c r="F433" s="361">
        <v>0.1277777777777778</v>
      </c>
      <c r="G433" s="328"/>
      <c r="H433" s="549"/>
    </row>
    <row r="434" spans="2:8">
      <c r="B434" s="604">
        <v>965</v>
      </c>
      <c r="C434" s="407">
        <v>2000857</v>
      </c>
      <c r="D434" s="604" t="s">
        <v>325</v>
      </c>
      <c r="E434" s="361">
        <v>0.98402777777777783</v>
      </c>
      <c r="F434" s="361" t="s">
        <v>351</v>
      </c>
      <c r="G434" s="328"/>
      <c r="H434" s="549"/>
    </row>
    <row r="435" spans="2:8">
      <c r="B435" s="604">
        <v>926</v>
      </c>
      <c r="C435" s="407">
        <v>2000840</v>
      </c>
      <c r="D435" s="604" t="s">
        <v>324</v>
      </c>
      <c r="E435" s="361">
        <v>0.99930555555555556</v>
      </c>
      <c r="F435" s="361">
        <v>0.15</v>
      </c>
      <c r="G435" s="328"/>
      <c r="H435" s="549"/>
    </row>
    <row r="436" spans="2:8">
      <c r="B436" s="388">
        <v>863</v>
      </c>
      <c r="C436" s="388">
        <v>2000170</v>
      </c>
      <c r="D436" s="388" t="s">
        <v>321</v>
      </c>
      <c r="E436" s="408" t="s">
        <v>352</v>
      </c>
      <c r="F436" s="408" t="s">
        <v>353</v>
      </c>
      <c r="G436" s="575"/>
      <c r="H436" s="549"/>
    </row>
    <row r="437" spans="2:8">
      <c r="B437" s="604">
        <v>795</v>
      </c>
      <c r="C437" s="407">
        <v>2000905</v>
      </c>
      <c r="D437" s="604" t="s">
        <v>320</v>
      </c>
      <c r="E437" s="361">
        <v>5.7638888888888885E-2</v>
      </c>
      <c r="F437" s="361">
        <v>0.21597222222222223</v>
      </c>
      <c r="G437" s="357">
        <v>0.97916666666666663</v>
      </c>
      <c r="H437" s="549"/>
    </row>
    <row r="438" spans="2:8">
      <c r="B438" s="815" t="s">
        <v>43</v>
      </c>
      <c r="C438" s="407">
        <v>9991941</v>
      </c>
      <c r="D438" s="604" t="s">
        <v>319</v>
      </c>
      <c r="E438" s="361">
        <v>5.9027777777777783E-2</v>
      </c>
      <c r="F438" s="361">
        <v>0.21736111111111112</v>
      </c>
      <c r="G438" s="669">
        <v>43469.980555555558</v>
      </c>
      <c r="H438" s="549"/>
    </row>
    <row r="439" spans="2:8">
      <c r="B439" s="943" t="s">
        <v>281</v>
      </c>
      <c r="C439" s="944"/>
      <c r="D439" s="944"/>
      <c r="E439" s="944"/>
      <c r="F439" s="944"/>
      <c r="G439" s="945"/>
      <c r="H439" s="549"/>
    </row>
    <row r="440" spans="2:8">
      <c r="B440" s="362">
        <v>792</v>
      </c>
      <c r="C440" s="638" t="s">
        <v>316</v>
      </c>
      <c r="D440" s="362" t="s">
        <v>255</v>
      </c>
      <c r="E440" s="361">
        <v>6.6666666666666666E-2</v>
      </c>
      <c r="F440" s="361">
        <v>0.22569444444444445</v>
      </c>
      <c r="G440" s="357">
        <v>0.98888888888888893</v>
      </c>
      <c r="H440" s="549"/>
    </row>
    <row r="441" spans="2:8">
      <c r="B441" s="388">
        <v>744</v>
      </c>
      <c r="C441" s="388">
        <v>2100170</v>
      </c>
      <c r="D441" s="388" t="s">
        <v>312</v>
      </c>
      <c r="E441" s="408" t="s">
        <v>354</v>
      </c>
      <c r="F441" s="408" t="s">
        <v>355</v>
      </c>
      <c r="G441" s="386" t="s">
        <v>356</v>
      </c>
      <c r="H441" s="549"/>
    </row>
    <row r="442" spans="2:8">
      <c r="B442" s="604">
        <v>700</v>
      </c>
      <c r="C442" s="407">
        <v>2100014</v>
      </c>
      <c r="D442" s="604" t="s">
        <v>311</v>
      </c>
      <c r="E442" s="361">
        <v>0.11805555555555557</v>
      </c>
      <c r="F442" s="361">
        <v>0.2722222222222222</v>
      </c>
      <c r="G442" s="357">
        <v>3.2638888888888891E-2</v>
      </c>
      <c r="H442" s="549"/>
    </row>
    <row r="443" spans="2:8">
      <c r="B443" s="815" t="s">
        <v>43</v>
      </c>
      <c r="C443" s="341">
        <v>2100008</v>
      </c>
      <c r="D443" s="604" t="s">
        <v>310</v>
      </c>
      <c r="E443" s="361">
        <v>0.14930555555555555</v>
      </c>
      <c r="F443" s="361">
        <v>0.30555555555555552</v>
      </c>
      <c r="G443" s="357">
        <v>6.25E-2</v>
      </c>
      <c r="H443" s="549"/>
    </row>
    <row r="444" spans="2:8">
      <c r="B444" s="388">
        <v>612</v>
      </c>
      <c r="C444" s="388">
        <v>2100305</v>
      </c>
      <c r="D444" s="388" t="s">
        <v>307</v>
      </c>
      <c r="E444" s="649">
        <v>0.15555555555555556</v>
      </c>
      <c r="F444" s="649">
        <v>0.31041666666666667</v>
      </c>
      <c r="G444" s="404" t="s">
        <v>357</v>
      </c>
      <c r="H444" s="549"/>
    </row>
    <row r="445" spans="2:8">
      <c r="B445" s="604">
        <v>593</v>
      </c>
      <c r="C445" s="407">
        <v>2100145</v>
      </c>
      <c r="D445" s="604" t="s">
        <v>306</v>
      </c>
      <c r="E445" s="361">
        <v>0.16388888888888889</v>
      </c>
      <c r="F445" s="361">
        <v>0.31944444444444448</v>
      </c>
      <c r="G445" s="357">
        <v>7.7777777777777779E-2</v>
      </c>
      <c r="H445" s="549"/>
    </row>
    <row r="446" spans="2:8">
      <c r="B446" s="604">
        <v>581</v>
      </c>
      <c r="C446" s="407">
        <v>2100102</v>
      </c>
      <c r="D446" s="604" t="s">
        <v>304</v>
      </c>
      <c r="E446" s="361">
        <v>0.16874999999999998</v>
      </c>
      <c r="F446" s="361">
        <v>0.32430555555555557</v>
      </c>
      <c r="G446" s="357">
        <v>8.2638888888888887E-2</v>
      </c>
      <c r="H446" s="549"/>
    </row>
    <row r="447" spans="2:8">
      <c r="B447" s="604">
        <v>571</v>
      </c>
      <c r="C447" s="407">
        <v>2100007</v>
      </c>
      <c r="D447" s="604" t="s">
        <v>303</v>
      </c>
      <c r="E447" s="361">
        <v>0.17291666666666669</v>
      </c>
      <c r="F447" s="361">
        <v>0.33055555555555555</v>
      </c>
      <c r="G447" s="357">
        <v>8.6805555555555566E-2</v>
      </c>
      <c r="H447" s="549"/>
    </row>
    <row r="448" spans="2:8">
      <c r="B448" s="388">
        <v>532</v>
      </c>
      <c r="C448" s="388">
        <v>2100001</v>
      </c>
      <c r="D448" s="388" t="s">
        <v>299</v>
      </c>
      <c r="E448" s="670" t="s">
        <v>358</v>
      </c>
      <c r="F448" s="670" t="s">
        <v>359</v>
      </c>
      <c r="G448" s="386" t="s">
        <v>360</v>
      </c>
      <c r="H448" s="549"/>
    </row>
    <row r="449" spans="2:8">
      <c r="B449" s="604">
        <v>516</v>
      </c>
      <c r="C449" s="407">
        <v>2100514</v>
      </c>
      <c r="D449" s="604" t="s">
        <v>297</v>
      </c>
      <c r="E449" s="642">
        <v>0.21666666666666667</v>
      </c>
      <c r="F449" s="642">
        <v>0.38125000000000003</v>
      </c>
      <c r="G449" s="357">
        <v>0.13472222222222222</v>
      </c>
      <c r="H449" s="549"/>
    </row>
    <row r="450" spans="2:8">
      <c r="B450" s="362">
        <v>491</v>
      </c>
      <c r="C450" s="636">
        <v>2100515</v>
      </c>
      <c r="D450" s="362" t="s">
        <v>296</v>
      </c>
      <c r="E450" s="642">
        <v>0.22847222222222222</v>
      </c>
      <c r="F450" s="642">
        <v>0.39444444444444443</v>
      </c>
      <c r="G450" s="357">
        <v>0.14722222222222223</v>
      </c>
      <c r="H450" s="549"/>
    </row>
    <row r="451" spans="2:8">
      <c r="B451" s="388">
        <v>455</v>
      </c>
      <c r="C451" s="388">
        <v>2100280</v>
      </c>
      <c r="D451" s="388" t="s">
        <v>292</v>
      </c>
      <c r="E451" s="671" t="s">
        <v>361</v>
      </c>
      <c r="F451" s="671" t="s">
        <v>362</v>
      </c>
      <c r="G451" s="386" t="s">
        <v>363</v>
      </c>
      <c r="H451" s="549"/>
    </row>
    <row r="452" spans="2:8">
      <c r="B452" s="604">
        <v>418</v>
      </c>
      <c r="C452" s="407">
        <v>2100205</v>
      </c>
      <c r="D452" s="604" t="s">
        <v>289</v>
      </c>
      <c r="E452" s="672" t="s">
        <v>364</v>
      </c>
      <c r="F452" s="672" t="s">
        <v>365</v>
      </c>
      <c r="G452" s="357" t="s">
        <v>366</v>
      </c>
      <c r="H452" s="549"/>
    </row>
    <row r="453" spans="2:8">
      <c r="B453" s="604">
        <v>406</v>
      </c>
      <c r="C453" s="407">
        <v>2100023</v>
      </c>
      <c r="D453" s="604" t="s">
        <v>288</v>
      </c>
      <c r="E453" s="642">
        <v>0.27430555555555552</v>
      </c>
      <c r="F453" s="642">
        <v>0.44166666666666665</v>
      </c>
      <c r="G453" s="357">
        <v>0.19583333333333333</v>
      </c>
      <c r="H453" s="549"/>
    </row>
    <row r="454" spans="2:8">
      <c r="B454" s="604">
        <v>398</v>
      </c>
      <c r="C454" s="407">
        <v>2100301</v>
      </c>
      <c r="D454" s="604" t="s">
        <v>287</v>
      </c>
      <c r="E454" s="642">
        <v>0.27708333333333335</v>
      </c>
      <c r="F454" s="642">
        <v>0.44513888888888892</v>
      </c>
      <c r="G454" s="357">
        <v>0.19930555555555554</v>
      </c>
      <c r="H454" s="549"/>
    </row>
    <row r="455" spans="2:8">
      <c r="B455" s="388">
        <v>384</v>
      </c>
      <c r="C455" s="388">
        <v>2100024</v>
      </c>
      <c r="D455" s="388" t="s">
        <v>283</v>
      </c>
      <c r="E455" s="404" t="s">
        <v>367</v>
      </c>
      <c r="F455" s="404" t="s">
        <v>368</v>
      </c>
      <c r="G455" s="386" t="s">
        <v>369</v>
      </c>
      <c r="H455" s="549"/>
    </row>
    <row r="456" spans="2:8">
      <c r="B456" s="815" t="s">
        <v>43</v>
      </c>
      <c r="C456" s="407">
        <v>163034</v>
      </c>
      <c r="D456" s="604" t="s">
        <v>282</v>
      </c>
      <c r="E456" s="357">
        <v>0.31527777777777777</v>
      </c>
      <c r="F456" s="357">
        <v>0.4826388888888889</v>
      </c>
      <c r="G456" s="357">
        <v>0.23750000000000002</v>
      </c>
      <c r="H456" s="549"/>
    </row>
    <row r="457" spans="2:8">
      <c r="B457" s="946" t="s">
        <v>253</v>
      </c>
      <c r="C457" s="947"/>
      <c r="D457" s="947"/>
      <c r="E457" s="947"/>
      <c r="F457" s="947"/>
      <c r="G457" s="948"/>
      <c r="H457" s="549"/>
    </row>
    <row r="458" spans="2:8">
      <c r="B458" s="362">
        <v>375</v>
      </c>
      <c r="C458" s="638" t="s">
        <v>280</v>
      </c>
      <c r="D458" s="362" t="s">
        <v>255</v>
      </c>
      <c r="E458" s="851">
        <v>0.32083333333333336</v>
      </c>
      <c r="F458" s="854">
        <v>0.48819444444444443</v>
      </c>
      <c r="G458" s="857">
        <v>0.24236111111111111</v>
      </c>
      <c r="H458" s="549"/>
    </row>
    <row r="459" spans="2:8">
      <c r="B459" s="388">
        <v>368</v>
      </c>
      <c r="C459" s="388">
        <v>2400450</v>
      </c>
      <c r="D459" s="388" t="s">
        <v>276</v>
      </c>
      <c r="E459" s="852" t="s">
        <v>406</v>
      </c>
      <c r="F459" s="840" t="s">
        <v>407</v>
      </c>
      <c r="G459" s="822" t="s">
        <v>408</v>
      </c>
      <c r="H459" s="549"/>
    </row>
    <row r="460" spans="2:8">
      <c r="B460" s="348">
        <v>356</v>
      </c>
      <c r="C460" s="406">
        <v>2400461</v>
      </c>
      <c r="D460" s="348" t="s">
        <v>275</v>
      </c>
      <c r="E460" s="796">
        <v>0.37708333333333338</v>
      </c>
      <c r="F460" s="797">
        <v>0.53888888888888886</v>
      </c>
      <c r="G460" s="798">
        <v>0.2986111111111111</v>
      </c>
      <c r="H460" s="549"/>
    </row>
    <row r="461" spans="2:8">
      <c r="B461" s="348">
        <v>348</v>
      </c>
      <c r="C461" s="406">
        <v>2401432</v>
      </c>
      <c r="D461" s="348" t="s">
        <v>274</v>
      </c>
      <c r="E461" s="796">
        <v>0.38125000000000003</v>
      </c>
      <c r="F461" s="797">
        <v>0.54305555555555551</v>
      </c>
      <c r="G461" s="798">
        <v>0.30277777777777776</v>
      </c>
      <c r="H461" s="549"/>
    </row>
    <row r="462" spans="2:8">
      <c r="B462" s="388">
        <v>339</v>
      </c>
      <c r="C462" s="388">
        <v>2400000</v>
      </c>
      <c r="D462" s="388" t="s">
        <v>42</v>
      </c>
      <c r="E462" s="852" t="s">
        <v>409</v>
      </c>
      <c r="F462" s="840" t="s">
        <v>410</v>
      </c>
      <c r="G462" s="822" t="s">
        <v>411</v>
      </c>
      <c r="H462" s="549"/>
    </row>
    <row r="463" spans="2:8">
      <c r="B463" s="815" t="s">
        <v>43</v>
      </c>
      <c r="C463" s="407"/>
      <c r="D463" s="604" t="s">
        <v>270</v>
      </c>
      <c r="E463" s="851">
        <v>0.39999999999999997</v>
      </c>
      <c r="F463" s="854">
        <v>0.55763888888888891</v>
      </c>
      <c r="G463" s="858">
        <v>0.31875000000000003</v>
      </c>
      <c r="H463" s="549"/>
    </row>
    <row r="464" spans="2:8">
      <c r="B464" s="348">
        <v>330</v>
      </c>
      <c r="C464" s="406">
        <v>2400446</v>
      </c>
      <c r="D464" s="348" t="s">
        <v>45</v>
      </c>
      <c r="E464" s="796">
        <v>0.40486111111111112</v>
      </c>
      <c r="F464" s="797">
        <v>0.56180555555555556</v>
      </c>
      <c r="G464" s="798">
        <v>0.32361111111111113</v>
      </c>
      <c r="H464" s="549"/>
    </row>
    <row r="465" spans="2:8">
      <c r="B465" s="348">
        <v>321</v>
      </c>
      <c r="C465" s="406">
        <v>2400417</v>
      </c>
      <c r="D465" s="348" t="s">
        <v>46</v>
      </c>
      <c r="E465" s="796">
        <v>0.40902777777777777</v>
      </c>
      <c r="F465" s="797">
        <v>0.56597222222222221</v>
      </c>
      <c r="G465" s="798">
        <v>0.32777777777777778</v>
      </c>
      <c r="H465" s="549"/>
    </row>
    <row r="466" spans="2:8">
      <c r="B466" s="348">
        <v>298</v>
      </c>
      <c r="C466" s="406">
        <v>2400456</v>
      </c>
      <c r="D466" s="348" t="s">
        <v>47</v>
      </c>
      <c r="E466" s="796">
        <v>0.41805555555555557</v>
      </c>
      <c r="F466" s="797">
        <v>0.57500000000000007</v>
      </c>
      <c r="G466" s="798">
        <v>0.33680555555555558</v>
      </c>
      <c r="H466" s="549"/>
    </row>
    <row r="467" spans="2:8">
      <c r="B467" s="348">
        <v>282</v>
      </c>
      <c r="C467" s="406">
        <v>2400366</v>
      </c>
      <c r="D467" s="348" t="s">
        <v>48</v>
      </c>
      <c r="E467" s="796">
        <v>0.42499999999999999</v>
      </c>
      <c r="F467" s="797">
        <v>0.58194444444444449</v>
      </c>
      <c r="G467" s="798">
        <v>0.34375</v>
      </c>
      <c r="H467" s="549"/>
    </row>
    <row r="468" spans="2:8">
      <c r="B468" s="348">
        <v>272</v>
      </c>
      <c r="C468" s="406">
        <v>2400416</v>
      </c>
      <c r="D468" s="348" t="s">
        <v>50</v>
      </c>
      <c r="E468" s="796">
        <v>0.4284722222222222</v>
      </c>
      <c r="F468" s="855">
        <v>0.5854166666666667</v>
      </c>
      <c r="G468" s="798">
        <v>0.34722222222222227</v>
      </c>
      <c r="H468" s="549"/>
    </row>
    <row r="469" spans="2:8">
      <c r="B469" s="348">
        <v>256</v>
      </c>
      <c r="C469" s="406">
        <v>2400365</v>
      </c>
      <c r="D469" s="348" t="s">
        <v>269</v>
      </c>
      <c r="E469" s="796">
        <v>0.43541666666666662</v>
      </c>
      <c r="F469" s="855">
        <v>0.59166666666666667</v>
      </c>
      <c r="G469" s="798">
        <v>0.35416666666666669</v>
      </c>
      <c r="H469" s="549"/>
    </row>
    <row r="470" spans="2:8">
      <c r="B470" s="348">
        <v>245</v>
      </c>
      <c r="C470" s="406">
        <v>2400364</v>
      </c>
      <c r="D470" s="348" t="s">
        <v>268</v>
      </c>
      <c r="E470" s="796">
        <v>0.44097222222222227</v>
      </c>
      <c r="F470" s="855">
        <v>0.59652777777777777</v>
      </c>
      <c r="G470" s="839">
        <v>0.35972222222222222</v>
      </c>
      <c r="H470" s="549"/>
    </row>
    <row r="471" spans="2:8">
      <c r="B471" s="815" t="s">
        <v>43</v>
      </c>
      <c r="C471" s="406"/>
      <c r="D471" s="348" t="s">
        <v>267</v>
      </c>
      <c r="E471" s="805">
        <v>0.44444444444444442</v>
      </c>
      <c r="F471" s="805">
        <v>0.59930555555555554</v>
      </c>
      <c r="G471" s="806">
        <v>0.36319444444444443</v>
      </c>
      <c r="H471" s="549"/>
    </row>
    <row r="472" spans="2:8">
      <c r="B472" s="386" t="s">
        <v>43</v>
      </c>
      <c r="C472" s="388">
        <v>2400440</v>
      </c>
      <c r="D472" s="388" t="s">
        <v>266</v>
      </c>
      <c r="E472" s="793">
        <v>0.44722222222222219</v>
      </c>
      <c r="F472" s="793">
        <v>0.6020833333333333</v>
      </c>
      <c r="G472" s="794">
        <v>0.3666666666666667</v>
      </c>
      <c r="H472" s="549"/>
    </row>
    <row r="473" spans="2:8">
      <c r="B473" s="348">
        <v>234</v>
      </c>
      <c r="C473" s="406">
        <v>9991215</v>
      </c>
      <c r="D473" s="348" t="s">
        <v>265</v>
      </c>
      <c r="E473" s="843" t="s">
        <v>43</v>
      </c>
      <c r="F473" s="843" t="s">
        <v>43</v>
      </c>
      <c r="G473" s="554" t="s">
        <v>43</v>
      </c>
      <c r="H473" s="549"/>
    </row>
    <row r="474" spans="2:8">
      <c r="B474" s="348">
        <v>230</v>
      </c>
      <c r="C474" s="406">
        <v>2400003</v>
      </c>
      <c r="D474" s="348" t="s">
        <v>264</v>
      </c>
      <c r="E474" s="796">
        <v>0.45347222222222222</v>
      </c>
      <c r="F474" s="797">
        <v>0.60763888888888895</v>
      </c>
      <c r="G474" s="800">
        <v>0.37222222222222223</v>
      </c>
      <c r="H474" s="549"/>
    </row>
    <row r="475" spans="2:8">
      <c r="B475" s="348">
        <v>219</v>
      </c>
      <c r="C475" s="406">
        <v>2400362</v>
      </c>
      <c r="D475" s="348" t="s">
        <v>263</v>
      </c>
      <c r="E475" s="796">
        <v>0.4604166666666667</v>
      </c>
      <c r="F475" s="797">
        <v>0.61388888888888882</v>
      </c>
      <c r="G475" s="800">
        <v>0.37916666666666665</v>
      </c>
      <c r="H475" s="549"/>
    </row>
    <row r="476" spans="2:8">
      <c r="B476" s="348">
        <v>201</v>
      </c>
      <c r="C476" s="406">
        <v>2400429</v>
      </c>
      <c r="D476" s="348" t="s">
        <v>262</v>
      </c>
      <c r="E476" s="796">
        <v>0.46736111111111112</v>
      </c>
      <c r="F476" s="797">
        <v>0.62083333333333335</v>
      </c>
      <c r="G476" s="800">
        <v>0.38611111111111113</v>
      </c>
      <c r="H476" s="549"/>
    </row>
    <row r="477" spans="2:8">
      <c r="B477" s="348">
        <v>182</v>
      </c>
      <c r="C477" s="406">
        <v>2400431</v>
      </c>
      <c r="D477" s="348" t="s">
        <v>261</v>
      </c>
      <c r="E477" s="796">
        <v>0.4770833333333333</v>
      </c>
      <c r="F477" s="797">
        <v>0.62847222222222221</v>
      </c>
      <c r="G477" s="800">
        <v>0.39583333333333331</v>
      </c>
      <c r="H477" s="549"/>
    </row>
    <row r="478" spans="2:8">
      <c r="B478" s="348">
        <v>170</v>
      </c>
      <c r="C478" s="406">
        <v>2400432</v>
      </c>
      <c r="D478" s="348" t="s">
        <v>260</v>
      </c>
      <c r="E478" s="796">
        <v>0.4861111111111111</v>
      </c>
      <c r="F478" s="797">
        <v>0.63611111111111118</v>
      </c>
      <c r="G478" s="800">
        <v>0.40486111111111112</v>
      </c>
      <c r="H478" s="549"/>
    </row>
    <row r="479" spans="2:8">
      <c r="B479" s="388">
        <v>152</v>
      </c>
      <c r="C479" s="388">
        <v>2400433</v>
      </c>
      <c r="D479" s="388" t="s">
        <v>256</v>
      </c>
      <c r="E479" s="852" t="s">
        <v>412</v>
      </c>
      <c r="F479" s="840" t="s">
        <v>413</v>
      </c>
      <c r="G479" s="836" t="s">
        <v>414</v>
      </c>
      <c r="H479" s="549"/>
    </row>
    <row r="480" spans="2:8">
      <c r="B480" s="604">
        <v>151</v>
      </c>
      <c r="C480" s="639" t="s">
        <v>254</v>
      </c>
      <c r="D480" s="604" t="s">
        <v>255</v>
      </c>
      <c r="E480" s="853">
        <v>0.54097222222222219</v>
      </c>
      <c r="F480" s="856">
        <v>0.68263888888888891</v>
      </c>
      <c r="G480" s="859">
        <v>0.4597222222222222</v>
      </c>
      <c r="H480" s="549"/>
    </row>
    <row r="481" spans="2:8">
      <c r="B481" s="943" t="s">
        <v>232</v>
      </c>
      <c r="C481" s="944"/>
      <c r="D481" s="944"/>
      <c r="E481" s="944"/>
      <c r="F481" s="944"/>
      <c r="G481" s="945"/>
      <c r="H481" s="549"/>
    </row>
    <row r="482" spans="2:8">
      <c r="B482" s="890" t="s">
        <v>43</v>
      </c>
      <c r="C482" s="636">
        <v>9991012</v>
      </c>
      <c r="D482" s="636" t="s">
        <v>249</v>
      </c>
      <c r="E482" s="650" t="s">
        <v>379</v>
      </c>
      <c r="F482" s="650" t="s">
        <v>380</v>
      </c>
      <c r="G482" s="650" t="s">
        <v>381</v>
      </c>
      <c r="H482" s="549"/>
    </row>
    <row r="483" spans="2:8">
      <c r="B483" s="348">
        <v>140</v>
      </c>
      <c r="C483" s="406">
        <v>2058434</v>
      </c>
      <c r="D483" s="348" t="s">
        <v>246</v>
      </c>
      <c r="E483" s="356">
        <v>0.57916666666666672</v>
      </c>
      <c r="F483" s="356" t="s">
        <v>382</v>
      </c>
      <c r="G483" s="356" t="s">
        <v>383</v>
      </c>
      <c r="H483" s="549"/>
    </row>
    <row r="484" spans="2:8">
      <c r="B484" s="348">
        <v>115</v>
      </c>
      <c r="C484" s="406">
        <v>2058395</v>
      </c>
      <c r="D484" s="348" t="s">
        <v>243</v>
      </c>
      <c r="E484" s="356">
        <v>0.59375</v>
      </c>
      <c r="F484" s="356" t="s">
        <v>384</v>
      </c>
      <c r="G484" s="356" t="s">
        <v>385</v>
      </c>
      <c r="H484" s="549"/>
    </row>
    <row r="485" spans="2:8">
      <c r="B485" s="388">
        <v>90</v>
      </c>
      <c r="C485" s="388">
        <v>2058450</v>
      </c>
      <c r="D485" s="388" t="s">
        <v>239</v>
      </c>
      <c r="E485" s="404" t="s">
        <v>386</v>
      </c>
      <c r="F485" s="404" t="s">
        <v>387</v>
      </c>
      <c r="G485" s="404" t="s">
        <v>388</v>
      </c>
      <c r="H485" s="549"/>
    </row>
    <row r="486" spans="2:8">
      <c r="B486" s="604">
        <v>50</v>
      </c>
      <c r="C486" s="407">
        <v>2058441</v>
      </c>
      <c r="D486" s="604" t="s">
        <v>238</v>
      </c>
      <c r="E486" s="357">
        <v>0.63055555555555554</v>
      </c>
      <c r="F486" s="357">
        <v>0.78194444444444444</v>
      </c>
      <c r="G486" s="357">
        <v>0.55902777777777779</v>
      </c>
      <c r="H486" s="549"/>
    </row>
    <row r="487" spans="2:8">
      <c r="B487" s="348">
        <v>40</v>
      </c>
      <c r="C487" s="406">
        <v>2058442</v>
      </c>
      <c r="D487" s="348" t="s">
        <v>235</v>
      </c>
      <c r="E487" s="356">
        <v>0.63402777777777775</v>
      </c>
      <c r="F487" s="356" t="s">
        <v>389</v>
      </c>
      <c r="G487" s="356" t="s">
        <v>390</v>
      </c>
      <c r="H487" s="549"/>
    </row>
    <row r="488" spans="2:8">
      <c r="B488" s="388">
        <v>0</v>
      </c>
      <c r="C488" s="388">
        <v>2058001</v>
      </c>
      <c r="D488" s="405" t="s">
        <v>233</v>
      </c>
      <c r="E488" s="404">
        <v>0.65694444444444444</v>
      </c>
      <c r="F488" s="404">
        <v>0.81527777777777777</v>
      </c>
      <c r="G488" s="629">
        <v>43469.592361111114</v>
      </c>
      <c r="H488" s="549"/>
    </row>
    <row r="489" spans="2:8">
      <c r="B489" s="930" t="s">
        <v>123</v>
      </c>
      <c r="C489" s="930"/>
      <c r="D489" s="930"/>
      <c r="E489" s="351"/>
      <c r="F489" s="351"/>
      <c r="G489" s="565"/>
      <c r="H489" s="549"/>
    </row>
    <row r="490" spans="2:8">
      <c r="B490" s="932" t="s">
        <v>125</v>
      </c>
      <c r="C490" s="932"/>
      <c r="D490" s="932"/>
      <c r="E490" s="521">
        <v>13</v>
      </c>
      <c r="F490" s="521">
        <v>16</v>
      </c>
      <c r="G490" s="521">
        <v>15</v>
      </c>
      <c r="H490" s="519"/>
    </row>
    <row r="491" spans="2:8">
      <c r="B491" s="937" t="s">
        <v>126</v>
      </c>
      <c r="C491" s="938"/>
      <c r="D491" s="939"/>
      <c r="E491" s="484">
        <v>0.18819444444444444</v>
      </c>
      <c r="F491" s="484">
        <v>0.18888888888888888</v>
      </c>
      <c r="G491" s="484">
        <v>0.18541666666666667</v>
      </c>
      <c r="H491" s="549"/>
    </row>
    <row r="492" spans="2:8">
      <c r="B492" s="936" t="s">
        <v>127</v>
      </c>
      <c r="C492" s="936"/>
      <c r="D492" s="936"/>
      <c r="E492" s="483">
        <f>E488-E425+E420</f>
        <v>0.82847222222222228</v>
      </c>
      <c r="F492" s="483">
        <f t="shared" ref="F492" si="2">F488-F425+F420</f>
        <v>0.85833333333333339</v>
      </c>
      <c r="G492" s="483">
        <f>G488-G425+G420</f>
        <v>43470.592361111114</v>
      </c>
      <c r="H492" s="549"/>
    </row>
    <row r="493" spans="2:8">
      <c r="B493" s="935" t="s">
        <v>128</v>
      </c>
      <c r="C493" s="935"/>
      <c r="D493" s="935"/>
      <c r="E493" s="434">
        <f>B425/(HOUR(E488-E425+E420)*60+MINUTE(E488-E425+E420))*60</f>
        <v>64.476110645431689</v>
      </c>
      <c r="F493" s="434">
        <f>B425/(HOUR(F488-F425+F420)*60+MINUTE(F488-F425+F420))*60</f>
        <v>62.233009708737868</v>
      </c>
      <c r="G493" s="631">
        <f>B425/(HOUR(G488-G425+G420)*60+MINUTE(G488-G425+G420))*60</f>
        <v>90.175849941383348</v>
      </c>
      <c r="H493" s="549"/>
    </row>
    <row r="494" spans="2:8">
      <c r="B494" s="936" t="s">
        <v>129</v>
      </c>
      <c r="C494" s="936"/>
      <c r="D494" s="936"/>
      <c r="E494" s="483">
        <f>E488-E425-E491+E420</f>
        <v>0.64027777777777783</v>
      </c>
      <c r="F494" s="483">
        <f>F488-F425-F491+F420</f>
        <v>0.66944444444444451</v>
      </c>
      <c r="G494" s="483">
        <f>G488-G425-G491+G420</f>
        <v>43470.406944444447</v>
      </c>
      <c r="H494" s="549"/>
    </row>
    <row r="495" spans="2:8">
      <c r="B495" s="937" t="s">
        <v>130</v>
      </c>
      <c r="C495" s="938"/>
      <c r="D495" s="939"/>
      <c r="E495" s="435">
        <f>B425/(HOUR(E488-E425+E420-E491)*60+MINUTE(E488-E425+E420-E491))*60</f>
        <v>83.427331887201731</v>
      </c>
      <c r="F495" s="435">
        <f>B425/(HOUR(F488-F425+F420-F491)*60+MINUTE(F488-F425+F420-F491))*60</f>
        <v>79.792531120331944</v>
      </c>
      <c r="G495" s="435">
        <f>B425/(HOUR(G488-G425+G420-G491)*60+MINUTE(G488-G425+G420-G491))*60</f>
        <v>131.26279863481227</v>
      </c>
      <c r="H495" s="549"/>
    </row>
    <row r="496" spans="2:8">
      <c r="B496" s="549"/>
      <c r="C496" s="549"/>
      <c r="D496" s="549"/>
      <c r="E496" s="549"/>
      <c r="F496" s="549"/>
      <c r="G496" s="549"/>
      <c r="H496" s="549"/>
    </row>
    <row r="497" spans="2:8">
      <c r="B497" s="549" t="s">
        <v>391</v>
      </c>
      <c r="C497" s="704" t="s">
        <v>392</v>
      </c>
      <c r="D497" s="143"/>
      <c r="E497" s="816"/>
      <c r="F497" s="816"/>
      <c r="G497" s="549"/>
      <c r="H497" s="549"/>
    </row>
  </sheetData>
  <sheetProtection formatCells="0" formatColumns="0" formatRows="0" insertColumns="0" insertRows="0" insertHyperlinks="0" deleteColumns="0" deleteRows="0" sort="0" autoFilter="0" pivotTables="0"/>
  <mergeCells count="78">
    <mergeCell ref="B330:D330"/>
    <mergeCell ref="B325:D325"/>
    <mergeCell ref="B326:D326"/>
    <mergeCell ref="B327:D327"/>
    <mergeCell ref="B328:D328"/>
    <mergeCell ref="B329:D329"/>
    <mergeCell ref="B259:G259"/>
    <mergeCell ref="B274:G274"/>
    <mergeCell ref="B292:G292"/>
    <mergeCell ref="B316:G316"/>
    <mergeCell ref="B324:D324"/>
    <mergeCell ref="B246:D246"/>
    <mergeCell ref="B247:D247"/>
    <mergeCell ref="B248:D248"/>
    <mergeCell ref="B256:B258"/>
    <mergeCell ref="C256:C258"/>
    <mergeCell ref="B227:G227"/>
    <mergeCell ref="B242:D242"/>
    <mergeCell ref="B243:D243"/>
    <mergeCell ref="B244:D244"/>
    <mergeCell ref="B245:D245"/>
    <mergeCell ref="B173:B175"/>
    <mergeCell ref="C173:C175"/>
    <mergeCell ref="B176:G176"/>
    <mergeCell ref="B184:G184"/>
    <mergeCell ref="B208:G208"/>
    <mergeCell ref="B6:B8"/>
    <mergeCell ref="B75:D75"/>
    <mergeCell ref="B76:D76"/>
    <mergeCell ref="B77:D77"/>
    <mergeCell ref="B78:D78"/>
    <mergeCell ref="C6:C8"/>
    <mergeCell ref="B9:G9"/>
    <mergeCell ref="B17:G17"/>
    <mergeCell ref="B41:G41"/>
    <mergeCell ref="B60:G60"/>
    <mergeCell ref="B163:D163"/>
    <mergeCell ref="B157:D157"/>
    <mergeCell ref="B158:D158"/>
    <mergeCell ref="B162:D162"/>
    <mergeCell ref="B80:D80"/>
    <mergeCell ref="B92:G92"/>
    <mergeCell ref="B107:G107"/>
    <mergeCell ref="B125:G125"/>
    <mergeCell ref="B149:G149"/>
    <mergeCell ref="B81:D81"/>
    <mergeCell ref="B79:D79"/>
    <mergeCell ref="B159:D159"/>
    <mergeCell ref="B160:D160"/>
    <mergeCell ref="B161:D161"/>
    <mergeCell ref="B89:B91"/>
    <mergeCell ref="C89:C91"/>
    <mergeCell ref="B338:B340"/>
    <mergeCell ref="C338:C340"/>
    <mergeCell ref="B341:G341"/>
    <mergeCell ref="B349:G349"/>
    <mergeCell ref="B373:G373"/>
    <mergeCell ref="B392:G392"/>
    <mergeCell ref="B407:D407"/>
    <mergeCell ref="B408:D408"/>
    <mergeCell ref="B409:D409"/>
    <mergeCell ref="B410:D410"/>
    <mergeCell ref="B411:D411"/>
    <mergeCell ref="B412:D412"/>
    <mergeCell ref="B413:D413"/>
    <mergeCell ref="B421:B423"/>
    <mergeCell ref="C421:C423"/>
    <mergeCell ref="B424:G424"/>
    <mergeCell ref="B439:G439"/>
    <mergeCell ref="B457:G457"/>
    <mergeCell ref="B481:G481"/>
    <mergeCell ref="B489:D489"/>
    <mergeCell ref="B495:D495"/>
    <mergeCell ref="B490:D490"/>
    <mergeCell ref="B491:D491"/>
    <mergeCell ref="B492:D492"/>
    <mergeCell ref="B493:D493"/>
    <mergeCell ref="B494:D49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B1:R78"/>
  <sheetViews>
    <sheetView workbookViewId="0">
      <selection activeCell="A4" sqref="A4"/>
    </sheetView>
  </sheetViews>
  <sheetFormatPr defaultRowHeight="15"/>
  <cols>
    <col min="2" max="2" width="13" customWidth="1"/>
    <col min="5" max="5" width="26.85546875" bestFit="1" customWidth="1"/>
    <col min="7" max="7" width="26.5703125" bestFit="1" customWidth="1"/>
    <col min="8" max="8" width="23.85546875" bestFit="1" customWidth="1"/>
  </cols>
  <sheetData>
    <row r="1" spans="2:8" s="549" customFormat="1"/>
    <row r="2" spans="2:8" s="549" customFormat="1"/>
    <row r="3" spans="2:8" ht="23.25">
      <c r="B3" s="549"/>
      <c r="C3" s="339" t="s">
        <v>415</v>
      </c>
      <c r="D3" s="339"/>
      <c r="E3" s="339"/>
      <c r="F3" s="433"/>
      <c r="G3" s="549"/>
      <c r="H3" s="549"/>
    </row>
    <row r="5" spans="2:8">
      <c r="B5" s="394" t="s">
        <v>416</v>
      </c>
      <c r="C5" s="394"/>
      <c r="D5" s="394"/>
      <c r="E5" s="394"/>
      <c r="F5" s="549"/>
      <c r="G5" s="549"/>
      <c r="H5" s="549"/>
    </row>
    <row r="6" spans="2:8">
      <c r="B6" s="394" t="s">
        <v>417</v>
      </c>
      <c r="C6" s="394"/>
      <c r="D6" s="549" t="s">
        <v>418</v>
      </c>
      <c r="E6" s="549"/>
      <c r="F6" s="549"/>
      <c r="G6" s="549"/>
      <c r="H6" s="549"/>
    </row>
    <row r="8" spans="2:8">
      <c r="B8" s="953" t="s">
        <v>419</v>
      </c>
      <c r="C8" s="953"/>
      <c r="D8" s="953"/>
      <c r="E8" s="954" t="s">
        <v>420</v>
      </c>
      <c r="F8" s="953" t="s">
        <v>421</v>
      </c>
      <c r="G8" s="953"/>
      <c r="H8" s="953" t="s">
        <v>422</v>
      </c>
    </row>
    <row r="9" spans="2:8">
      <c r="B9" s="652" t="s">
        <v>423</v>
      </c>
      <c r="C9" s="652" t="s">
        <v>424</v>
      </c>
      <c r="D9" s="652" t="s">
        <v>39</v>
      </c>
      <c r="E9" s="955"/>
      <c r="F9" s="953"/>
      <c r="G9" s="953"/>
      <c r="H9" s="953"/>
    </row>
    <row r="10" spans="2:8">
      <c r="B10" s="898">
        <v>1</v>
      </c>
      <c r="C10" s="899" t="s">
        <v>425</v>
      </c>
      <c r="D10" s="898">
        <v>1</v>
      </c>
      <c r="E10" s="956" t="s">
        <v>426</v>
      </c>
      <c r="F10" s="687" t="s">
        <v>427</v>
      </c>
      <c r="G10" s="417"/>
      <c r="H10" s="385" t="s">
        <v>428</v>
      </c>
    </row>
    <row r="11" spans="2:8">
      <c r="B11" s="893">
        <v>2</v>
      </c>
      <c r="C11" s="894" t="s">
        <v>35</v>
      </c>
      <c r="D11" s="893">
        <v>2</v>
      </c>
      <c r="E11" s="957"/>
      <c r="F11" s="687" t="s">
        <v>429</v>
      </c>
      <c r="G11" s="417"/>
      <c r="H11" s="385" t="s">
        <v>428</v>
      </c>
    </row>
    <row r="12" spans="2:8">
      <c r="B12" s="893">
        <v>3</v>
      </c>
      <c r="C12" s="894" t="s">
        <v>35</v>
      </c>
      <c r="D12" s="893">
        <v>2</v>
      </c>
      <c r="E12" s="957"/>
      <c r="F12" s="687" t="s">
        <v>429</v>
      </c>
      <c r="G12" s="417"/>
      <c r="H12" s="686"/>
    </row>
    <row r="13" spans="2:8">
      <c r="B13" s="893">
        <v>4</v>
      </c>
      <c r="C13" s="894" t="s">
        <v>35</v>
      </c>
      <c r="D13" s="893">
        <v>2</v>
      </c>
      <c r="E13" s="957"/>
      <c r="F13" s="687" t="s">
        <v>429</v>
      </c>
      <c r="G13" s="417"/>
      <c r="H13" s="686"/>
    </row>
    <row r="14" spans="2:8">
      <c r="B14" s="893">
        <v>5</v>
      </c>
      <c r="C14" s="894" t="s">
        <v>35</v>
      </c>
      <c r="D14" s="893">
        <v>2</v>
      </c>
      <c r="E14" s="957"/>
      <c r="F14" s="687" t="s">
        <v>429</v>
      </c>
      <c r="G14" s="417"/>
      <c r="H14" s="686"/>
    </row>
    <row r="15" spans="2:8">
      <c r="B15" s="968">
        <v>6</v>
      </c>
      <c r="C15" s="969" t="s">
        <v>430</v>
      </c>
      <c r="D15" s="968">
        <v>2</v>
      </c>
      <c r="E15" s="957"/>
      <c r="F15" s="970" t="s">
        <v>431</v>
      </c>
      <c r="G15" s="417" t="s">
        <v>432</v>
      </c>
      <c r="H15" s="686"/>
    </row>
    <row r="16" spans="2:8">
      <c r="B16" s="968"/>
      <c r="C16" s="969"/>
      <c r="D16" s="968"/>
      <c r="E16" s="957"/>
      <c r="F16" s="970"/>
      <c r="G16" s="417" t="s">
        <v>433</v>
      </c>
      <c r="H16" s="686"/>
    </row>
    <row r="17" spans="2:8">
      <c r="B17" s="968"/>
      <c r="C17" s="969"/>
      <c r="D17" s="968"/>
      <c r="E17" s="957"/>
      <c r="F17" s="970"/>
      <c r="G17" s="417" t="s">
        <v>434</v>
      </c>
      <c r="H17" s="384"/>
    </row>
    <row r="18" spans="2:8">
      <c r="B18" s="968"/>
      <c r="C18" s="969"/>
      <c r="D18" s="968"/>
      <c r="E18" s="957"/>
      <c r="F18" s="970"/>
      <c r="G18" s="418" t="s">
        <v>435</v>
      </c>
      <c r="H18" s="384"/>
    </row>
    <row r="19" spans="2:8">
      <c r="B19" s="968"/>
      <c r="C19" s="969"/>
      <c r="D19" s="968"/>
      <c r="E19" s="957"/>
      <c r="F19" s="970"/>
      <c r="G19" s="411" t="s">
        <v>436</v>
      </c>
      <c r="H19" s="384"/>
    </row>
    <row r="20" spans="2:8">
      <c r="B20" s="898">
        <v>41</v>
      </c>
      <c r="C20" s="899" t="s">
        <v>437</v>
      </c>
      <c r="D20" s="385" t="s">
        <v>438</v>
      </c>
      <c r="E20" s="957"/>
      <c r="F20" s="385" t="s">
        <v>438</v>
      </c>
      <c r="G20" s="384"/>
      <c r="H20" s="384"/>
    </row>
    <row r="21" spans="2:8">
      <c r="B21" s="898">
        <v>7</v>
      </c>
      <c r="C21" s="899" t="s">
        <v>439</v>
      </c>
      <c r="D21" s="898">
        <v>2</v>
      </c>
      <c r="E21" s="957"/>
      <c r="F21" s="385">
        <v>54</v>
      </c>
      <c r="G21" s="385"/>
      <c r="H21" s="385"/>
    </row>
    <row r="22" spans="2:8">
      <c r="B22" s="898">
        <v>8</v>
      </c>
      <c r="C22" s="899" t="s">
        <v>439</v>
      </c>
      <c r="D22" s="898">
        <v>2</v>
      </c>
      <c r="E22" s="957"/>
      <c r="F22" s="385">
        <v>54</v>
      </c>
      <c r="G22" s="385"/>
      <c r="H22" s="385"/>
    </row>
    <row r="23" spans="2:8">
      <c r="B23" s="898">
        <v>9</v>
      </c>
      <c r="C23" s="899" t="s">
        <v>439</v>
      </c>
      <c r="D23" s="898">
        <v>2</v>
      </c>
      <c r="E23" s="957"/>
      <c r="F23" s="385">
        <v>54</v>
      </c>
      <c r="G23" s="385"/>
      <c r="H23" s="385"/>
    </row>
    <row r="24" spans="2:8">
      <c r="B24" s="898">
        <v>10</v>
      </c>
      <c r="C24" s="899" t="s">
        <v>439</v>
      </c>
      <c r="D24" s="898">
        <v>2</v>
      </c>
      <c r="E24" s="957"/>
      <c r="F24" s="385">
        <v>54</v>
      </c>
      <c r="G24" s="385"/>
      <c r="H24" s="385" t="s">
        <v>428</v>
      </c>
    </row>
    <row r="25" spans="2:8">
      <c r="B25" s="898">
        <v>11</v>
      </c>
      <c r="C25" s="899" t="s">
        <v>439</v>
      </c>
      <c r="D25" s="898">
        <v>2</v>
      </c>
      <c r="E25" s="957"/>
      <c r="F25" s="385">
        <v>54</v>
      </c>
      <c r="G25" s="385"/>
      <c r="H25" s="385" t="s">
        <v>428</v>
      </c>
    </row>
    <row r="26" spans="2:8">
      <c r="B26" s="898">
        <v>12</v>
      </c>
      <c r="C26" s="899" t="s">
        <v>439</v>
      </c>
      <c r="D26" s="898">
        <v>2</v>
      </c>
      <c r="E26" s="957"/>
      <c r="F26" s="385">
        <v>54</v>
      </c>
      <c r="G26" s="385"/>
      <c r="H26" s="385" t="s">
        <v>428</v>
      </c>
    </row>
    <row r="27" spans="2:8">
      <c r="B27" s="898">
        <v>13</v>
      </c>
      <c r="C27" s="899" t="s">
        <v>439</v>
      </c>
      <c r="D27" s="898">
        <v>2</v>
      </c>
      <c r="E27" s="958"/>
      <c r="F27" s="385">
        <v>54</v>
      </c>
      <c r="G27" s="385"/>
      <c r="H27" s="385" t="s">
        <v>428</v>
      </c>
    </row>
    <row r="28" spans="2:8" ht="30">
      <c r="B28" s="893">
        <v>70</v>
      </c>
      <c r="C28" s="894" t="s">
        <v>440</v>
      </c>
      <c r="D28" s="893" t="s">
        <v>438</v>
      </c>
      <c r="E28" s="897" t="s">
        <v>441</v>
      </c>
      <c r="F28" s="895" t="s">
        <v>438</v>
      </c>
      <c r="G28" s="413"/>
      <c r="H28" s="385" t="s">
        <v>428</v>
      </c>
    </row>
    <row r="29" spans="2:8" ht="30">
      <c r="B29" s="893">
        <v>47</v>
      </c>
      <c r="C29" s="894" t="s">
        <v>442</v>
      </c>
      <c r="D29" s="893" t="s">
        <v>438</v>
      </c>
      <c r="E29" s="897" t="s">
        <v>443</v>
      </c>
      <c r="F29" s="686" t="s">
        <v>438</v>
      </c>
      <c r="G29" s="413"/>
      <c r="H29" s="329" t="s">
        <v>444</v>
      </c>
    </row>
    <row r="30" spans="2:8">
      <c r="B30" s="426"/>
      <c r="C30" s="427"/>
      <c r="D30" s="426"/>
      <c r="E30" s="428"/>
      <c r="F30" s="429"/>
      <c r="G30" s="429"/>
      <c r="H30" s="429"/>
    </row>
    <row r="33" spans="2:18" ht="23.25">
      <c r="B33" s="549"/>
      <c r="C33" s="339" t="s">
        <v>445</v>
      </c>
      <c r="D33" s="339"/>
      <c r="E33" s="339"/>
      <c r="F33" s="409"/>
      <c r="G33" s="549"/>
      <c r="H33" s="549"/>
      <c r="I33" s="549"/>
      <c r="J33" s="549"/>
      <c r="K33" s="549"/>
      <c r="L33" s="549"/>
      <c r="M33" s="549"/>
      <c r="N33" s="549"/>
      <c r="O33" s="549"/>
      <c r="P33" s="549"/>
      <c r="Q33" s="549"/>
      <c r="R33" s="549"/>
    </row>
    <row r="35" spans="2:18">
      <c r="B35" s="442" t="s">
        <v>446</v>
      </c>
      <c r="C35" s="442"/>
      <c r="D35" s="442"/>
      <c r="E35" s="442"/>
      <c r="F35" s="419"/>
      <c r="G35" s="419"/>
      <c r="H35" s="606"/>
      <c r="I35" s="606"/>
      <c r="J35" s="606"/>
      <c r="K35" s="606"/>
      <c r="L35" s="350"/>
      <c r="M35" s="350"/>
      <c r="N35" s="350"/>
      <c r="O35" s="350"/>
      <c r="P35" s="350"/>
      <c r="Q35" s="350"/>
      <c r="R35" s="350"/>
    </row>
    <row r="36" spans="2:18">
      <c r="B36" s="330" t="s">
        <v>447</v>
      </c>
      <c r="C36" s="330"/>
      <c r="D36" s="349"/>
      <c r="E36" s="605"/>
      <c r="F36" s="605"/>
      <c r="G36" s="605"/>
      <c r="H36" s="605"/>
      <c r="I36" s="606"/>
      <c r="J36" s="606"/>
      <c r="K36" s="606"/>
      <c r="L36" s="350"/>
      <c r="M36" s="350"/>
      <c r="N36" s="350"/>
      <c r="O36" s="350"/>
      <c r="P36" s="350"/>
      <c r="Q36" s="350"/>
      <c r="R36" s="350"/>
    </row>
    <row r="37" spans="2:18" ht="15.75">
      <c r="B37" s="315" t="s">
        <v>448</v>
      </c>
      <c r="C37" s="419" t="s">
        <v>449</v>
      </c>
      <c r="D37" s="419"/>
      <c r="E37" s="419"/>
      <c r="F37" s="419"/>
      <c r="G37" s="419"/>
      <c r="H37" s="419"/>
      <c r="I37" s="419"/>
      <c r="J37" s="419"/>
      <c r="K37" s="419"/>
      <c r="L37" s="549"/>
      <c r="M37" s="549"/>
      <c r="N37" s="549"/>
      <c r="O37" s="549"/>
      <c r="P37" s="549"/>
      <c r="Q37" s="549"/>
      <c r="R37" s="549"/>
    </row>
    <row r="38" spans="2:18">
      <c r="B38" s="419" t="s">
        <v>450</v>
      </c>
      <c r="C38" s="419"/>
      <c r="D38" s="419"/>
      <c r="E38" s="419"/>
      <c r="F38" s="419"/>
      <c r="G38" s="419"/>
      <c r="H38" s="419"/>
      <c r="I38" s="419"/>
      <c r="J38" s="419"/>
      <c r="K38" s="419"/>
      <c r="L38" s="549"/>
      <c r="M38" s="549"/>
      <c r="N38" s="549"/>
      <c r="O38" s="549"/>
      <c r="P38" s="549"/>
      <c r="Q38" s="549"/>
      <c r="R38" s="549"/>
    </row>
    <row r="39" spans="2:18">
      <c r="B39" s="419"/>
      <c r="C39" s="419"/>
      <c r="D39" s="419"/>
      <c r="E39" s="419"/>
      <c r="F39" s="419"/>
      <c r="G39" s="419"/>
      <c r="H39" s="419"/>
      <c r="I39" s="419"/>
      <c r="J39" s="419"/>
      <c r="K39" s="419"/>
      <c r="L39" s="549"/>
      <c r="M39" s="549"/>
      <c r="N39" s="549"/>
      <c r="O39" s="549"/>
      <c r="P39" s="549"/>
      <c r="Q39" s="549"/>
      <c r="R39" s="549"/>
    </row>
    <row r="40" spans="2:18">
      <c r="B40" s="442" t="s">
        <v>417</v>
      </c>
      <c r="C40" s="442"/>
      <c r="D40" s="419" t="s">
        <v>418</v>
      </c>
      <c r="E40" s="419"/>
      <c r="F40" s="419"/>
      <c r="G40" s="419"/>
      <c r="H40" s="419"/>
      <c r="I40" s="419"/>
      <c r="J40" s="419"/>
      <c r="K40" s="419"/>
      <c r="L40" s="549"/>
      <c r="M40" s="549"/>
      <c r="N40" s="549"/>
      <c r="O40" s="549"/>
      <c r="P40" s="549"/>
      <c r="Q40" s="549"/>
      <c r="R40" s="549"/>
    </row>
    <row r="42" spans="2:18">
      <c r="B42" s="953" t="s">
        <v>419</v>
      </c>
      <c r="C42" s="953"/>
      <c r="D42" s="953"/>
      <c r="E42" s="954" t="s">
        <v>420</v>
      </c>
      <c r="F42" s="953" t="s">
        <v>421</v>
      </c>
      <c r="G42" s="953"/>
      <c r="H42" s="953" t="s">
        <v>422</v>
      </c>
      <c r="I42" s="549"/>
      <c r="J42" s="549"/>
      <c r="K42" s="549"/>
      <c r="L42" s="549"/>
      <c r="M42" s="549"/>
      <c r="N42" s="549"/>
      <c r="O42" s="549"/>
      <c r="P42" s="549"/>
      <c r="Q42" s="549"/>
      <c r="R42" s="549"/>
    </row>
    <row r="43" spans="2:18">
      <c r="B43" s="652" t="s">
        <v>423</v>
      </c>
      <c r="C43" s="652" t="s">
        <v>424</v>
      </c>
      <c r="D43" s="652" t="s">
        <v>39</v>
      </c>
      <c r="E43" s="955"/>
      <c r="F43" s="953"/>
      <c r="G43" s="953"/>
      <c r="H43" s="953"/>
      <c r="I43" s="549"/>
      <c r="J43" s="549"/>
      <c r="K43" s="549"/>
      <c r="L43" s="549"/>
      <c r="M43" s="549"/>
      <c r="N43" s="549"/>
      <c r="O43" s="549"/>
      <c r="P43" s="549"/>
      <c r="Q43" s="549"/>
      <c r="R43" s="549"/>
    </row>
    <row r="44" spans="2:18">
      <c r="B44" s="893">
        <v>1</v>
      </c>
      <c r="C44" s="894" t="s">
        <v>35</v>
      </c>
      <c r="D44" s="893">
        <v>2</v>
      </c>
      <c r="E44" s="956" t="s">
        <v>426</v>
      </c>
      <c r="F44" s="687" t="s">
        <v>429</v>
      </c>
      <c r="G44" s="417"/>
      <c r="H44" s="385" t="s">
        <v>428</v>
      </c>
      <c r="I44" s="549"/>
      <c r="J44" s="549"/>
      <c r="K44" s="549"/>
      <c r="L44" s="549"/>
      <c r="M44" s="549"/>
      <c r="N44" s="549"/>
      <c r="O44" s="549"/>
      <c r="P44" s="549"/>
      <c r="Q44" s="549"/>
      <c r="R44" s="549"/>
    </row>
    <row r="45" spans="2:18">
      <c r="B45" s="893">
        <v>2</v>
      </c>
      <c r="C45" s="894" t="s">
        <v>35</v>
      </c>
      <c r="D45" s="893">
        <v>2</v>
      </c>
      <c r="E45" s="957"/>
      <c r="F45" s="687" t="s">
        <v>429</v>
      </c>
      <c r="G45" s="417"/>
      <c r="H45" s="385" t="s">
        <v>428</v>
      </c>
      <c r="I45" s="549"/>
      <c r="J45" s="549"/>
      <c r="K45" s="549"/>
      <c r="L45" s="549"/>
      <c r="M45" s="549"/>
      <c r="N45" s="549"/>
      <c r="O45" s="549"/>
      <c r="P45" s="549"/>
      <c r="Q45" s="549"/>
      <c r="R45" s="549"/>
    </row>
    <row r="46" spans="2:18">
      <c r="B46" s="893">
        <v>3</v>
      </c>
      <c r="C46" s="894" t="s">
        <v>35</v>
      </c>
      <c r="D46" s="893">
        <v>2</v>
      </c>
      <c r="E46" s="957"/>
      <c r="F46" s="687" t="s">
        <v>429</v>
      </c>
      <c r="G46" s="417"/>
      <c r="H46" s="385" t="s">
        <v>428</v>
      </c>
      <c r="I46" s="549"/>
      <c r="J46" s="549"/>
      <c r="K46" s="549"/>
      <c r="L46" s="549"/>
      <c r="M46" s="549"/>
      <c r="N46" s="549"/>
      <c r="O46" s="549"/>
      <c r="P46" s="549"/>
      <c r="Q46" s="549"/>
      <c r="R46" s="549"/>
    </row>
    <row r="47" spans="2:18">
      <c r="B47" s="893">
        <v>4</v>
      </c>
      <c r="C47" s="894" t="s">
        <v>35</v>
      </c>
      <c r="D47" s="893">
        <v>2</v>
      </c>
      <c r="E47" s="957"/>
      <c r="F47" s="687" t="s">
        <v>429</v>
      </c>
      <c r="G47" s="417"/>
      <c r="H47" s="385" t="s">
        <v>428</v>
      </c>
      <c r="I47" s="549"/>
      <c r="J47" s="549"/>
      <c r="K47" s="549"/>
      <c r="L47" s="549"/>
      <c r="M47" s="549"/>
      <c r="N47" s="549"/>
      <c r="O47" s="549"/>
      <c r="P47" s="549"/>
      <c r="Q47" s="549"/>
      <c r="R47" s="549"/>
    </row>
    <row r="48" spans="2:18">
      <c r="B48" s="893">
        <v>5</v>
      </c>
      <c r="C48" s="894" t="s">
        <v>451</v>
      </c>
      <c r="D48" s="893">
        <v>2</v>
      </c>
      <c r="E48" s="957"/>
      <c r="F48" s="687" t="s">
        <v>429</v>
      </c>
      <c r="G48" s="417"/>
      <c r="H48" s="385"/>
      <c r="I48" s="549"/>
      <c r="J48" s="549"/>
      <c r="K48" s="549"/>
      <c r="L48" s="549"/>
      <c r="M48" s="549"/>
      <c r="N48" s="549"/>
      <c r="O48" s="549"/>
      <c r="P48" s="549"/>
      <c r="Q48" s="549"/>
      <c r="R48" s="549"/>
    </row>
    <row r="49" spans="2:8">
      <c r="B49" s="893">
        <v>6</v>
      </c>
      <c r="C49" s="894" t="s">
        <v>35</v>
      </c>
      <c r="D49" s="893">
        <v>2</v>
      </c>
      <c r="E49" s="957"/>
      <c r="F49" s="687" t="s">
        <v>429</v>
      </c>
      <c r="G49" s="417"/>
      <c r="H49" s="385"/>
    </row>
    <row r="50" spans="2:8">
      <c r="B50" s="893">
        <v>7</v>
      </c>
      <c r="C50" s="894" t="s">
        <v>35</v>
      </c>
      <c r="D50" s="893">
        <v>2</v>
      </c>
      <c r="E50" s="957"/>
      <c r="F50" s="687" t="s">
        <v>429</v>
      </c>
      <c r="G50" s="417"/>
      <c r="H50" s="385"/>
    </row>
    <row r="51" spans="2:8" s="549" customFormat="1">
      <c r="B51" s="891">
        <v>8</v>
      </c>
      <c r="C51" s="892" t="s">
        <v>35</v>
      </c>
      <c r="D51" s="891">
        <v>2</v>
      </c>
      <c r="E51" s="957"/>
      <c r="F51" s="900" t="s">
        <v>429</v>
      </c>
      <c r="G51" s="417"/>
      <c r="H51" s="385"/>
    </row>
    <row r="52" spans="2:8">
      <c r="B52" s="959">
        <v>9</v>
      </c>
      <c r="C52" s="962" t="s">
        <v>430</v>
      </c>
      <c r="D52" s="959">
        <v>2</v>
      </c>
      <c r="E52" s="957"/>
      <c r="F52" s="965" t="s">
        <v>452</v>
      </c>
      <c r="G52" s="417" t="s">
        <v>432</v>
      </c>
      <c r="H52" s="686"/>
    </row>
    <row r="53" spans="2:8">
      <c r="B53" s="960"/>
      <c r="C53" s="963"/>
      <c r="D53" s="960"/>
      <c r="E53" s="957"/>
      <c r="F53" s="966"/>
      <c r="G53" s="417" t="s">
        <v>453</v>
      </c>
      <c r="H53" s="686"/>
    </row>
    <row r="54" spans="2:8">
      <c r="B54" s="960"/>
      <c r="C54" s="963"/>
      <c r="D54" s="960"/>
      <c r="E54" s="957"/>
      <c r="F54" s="966"/>
      <c r="G54" s="417" t="s">
        <v>434</v>
      </c>
      <c r="H54" s="384"/>
    </row>
    <row r="55" spans="2:8">
      <c r="B55" s="960"/>
      <c r="C55" s="963"/>
      <c r="D55" s="960"/>
      <c r="E55" s="957"/>
      <c r="F55" s="966"/>
      <c r="G55" s="418" t="s">
        <v>435</v>
      </c>
      <c r="H55" s="384"/>
    </row>
    <row r="56" spans="2:8">
      <c r="B56" s="961"/>
      <c r="C56" s="964"/>
      <c r="D56" s="961"/>
      <c r="E56" s="957"/>
      <c r="F56" s="967"/>
      <c r="G56" s="411" t="s">
        <v>436</v>
      </c>
      <c r="H56" s="384"/>
    </row>
    <row r="57" spans="2:8">
      <c r="B57" s="898">
        <v>10</v>
      </c>
      <c r="C57" s="899" t="s">
        <v>35</v>
      </c>
      <c r="D57" s="898">
        <v>2</v>
      </c>
      <c r="E57" s="957"/>
      <c r="F57" s="385">
        <v>36</v>
      </c>
      <c r="G57" s="385"/>
      <c r="H57" s="385"/>
    </row>
    <row r="58" spans="2:8">
      <c r="B58" s="898">
        <v>11</v>
      </c>
      <c r="C58" s="899" t="s">
        <v>439</v>
      </c>
      <c r="D58" s="898">
        <v>2</v>
      </c>
      <c r="E58" s="957"/>
      <c r="F58" s="385">
        <v>54</v>
      </c>
      <c r="G58" s="385"/>
      <c r="H58" s="385"/>
    </row>
    <row r="59" spans="2:8">
      <c r="B59" s="898">
        <v>12</v>
      </c>
      <c r="C59" s="899" t="s">
        <v>439</v>
      </c>
      <c r="D59" s="898">
        <v>2</v>
      </c>
      <c r="E59" s="957"/>
      <c r="F59" s="385">
        <v>54</v>
      </c>
      <c r="G59" s="385"/>
      <c r="H59" s="385"/>
    </row>
    <row r="60" spans="2:8">
      <c r="B60" s="898">
        <v>13</v>
      </c>
      <c r="C60" s="899" t="s">
        <v>439</v>
      </c>
      <c r="D60" s="898">
        <v>2</v>
      </c>
      <c r="E60" s="957"/>
      <c r="F60" s="385">
        <v>54</v>
      </c>
      <c r="G60" s="385"/>
      <c r="H60" s="385"/>
    </row>
    <row r="61" spans="2:8">
      <c r="B61" s="898">
        <v>14</v>
      </c>
      <c r="C61" s="899" t="s">
        <v>439</v>
      </c>
      <c r="D61" s="898">
        <v>2</v>
      </c>
      <c r="E61" s="957"/>
      <c r="F61" s="385">
        <v>54</v>
      </c>
      <c r="G61" s="385"/>
      <c r="H61" s="385" t="s">
        <v>428</v>
      </c>
    </row>
    <row r="62" spans="2:8">
      <c r="B62" s="898">
        <v>15</v>
      </c>
      <c r="C62" s="899" t="s">
        <v>439</v>
      </c>
      <c r="D62" s="898">
        <v>2</v>
      </c>
      <c r="E62" s="957"/>
      <c r="F62" s="385">
        <v>54</v>
      </c>
      <c r="G62" s="385"/>
      <c r="H62" s="385" t="s">
        <v>428</v>
      </c>
    </row>
    <row r="63" spans="2:8">
      <c r="B63" s="898">
        <v>16</v>
      </c>
      <c r="C63" s="899" t="s">
        <v>439</v>
      </c>
      <c r="D63" s="898">
        <v>2</v>
      </c>
      <c r="E63" s="958"/>
      <c r="F63" s="385">
        <v>54</v>
      </c>
      <c r="G63" s="385"/>
      <c r="H63" s="385"/>
    </row>
    <row r="64" spans="2:8" ht="30">
      <c r="B64" s="893">
        <v>47</v>
      </c>
      <c r="C64" s="894" t="s">
        <v>442</v>
      </c>
      <c r="D64" s="893" t="s">
        <v>438</v>
      </c>
      <c r="E64" s="897" t="s">
        <v>454</v>
      </c>
      <c r="F64" s="895" t="s">
        <v>438</v>
      </c>
      <c r="G64" s="413"/>
      <c r="H64" s="385" t="s">
        <v>428</v>
      </c>
    </row>
    <row r="65" spans="2:15" ht="30">
      <c r="B65" s="893">
        <v>70</v>
      </c>
      <c r="C65" s="894" t="s">
        <v>440</v>
      </c>
      <c r="D65" s="893" t="s">
        <v>438</v>
      </c>
      <c r="E65" s="897" t="s">
        <v>441</v>
      </c>
      <c r="F65" s="686" t="s">
        <v>438</v>
      </c>
      <c r="G65" s="413"/>
      <c r="H65" s="385" t="s">
        <v>428</v>
      </c>
      <c r="I65" s="549"/>
      <c r="J65" s="549"/>
      <c r="K65" s="549"/>
      <c r="L65" s="549"/>
      <c r="M65" s="549"/>
      <c r="N65" s="549"/>
      <c r="O65" s="549"/>
    </row>
    <row r="69" spans="2:15" ht="23.25">
      <c r="B69" s="549"/>
      <c r="C69" s="339" t="s">
        <v>455</v>
      </c>
      <c r="D69" s="339"/>
      <c r="E69" s="339"/>
      <c r="F69" s="409"/>
      <c r="G69" s="549"/>
      <c r="H69" s="549"/>
      <c r="I69" s="549"/>
      <c r="J69" s="549"/>
      <c r="K69" s="549"/>
      <c r="L69" s="549"/>
      <c r="M69" s="549"/>
      <c r="N69" s="549"/>
      <c r="O69" s="549"/>
    </row>
    <row r="70" spans="2:15">
      <c r="B70" s="549"/>
      <c r="C70" s="549"/>
      <c r="D70" s="549"/>
      <c r="E70" s="549"/>
      <c r="F70" s="549"/>
      <c r="G70" s="549"/>
      <c r="H70" s="549"/>
      <c r="I70" s="549"/>
      <c r="J70" s="549"/>
      <c r="K70" s="549"/>
      <c r="L70" s="549"/>
      <c r="M70" s="549"/>
      <c r="N70" s="549"/>
      <c r="O70" s="549"/>
    </row>
    <row r="71" spans="2:15">
      <c r="B71" s="442" t="s">
        <v>446</v>
      </c>
      <c r="C71" s="442"/>
      <c r="D71" s="442"/>
      <c r="E71" s="442"/>
      <c r="F71" s="419"/>
      <c r="G71" s="419"/>
      <c r="H71" s="419"/>
      <c r="I71" s="419"/>
      <c r="J71" s="419"/>
      <c r="K71" s="419"/>
      <c r="L71" s="549"/>
      <c r="M71" s="549"/>
      <c r="N71" s="549"/>
      <c r="O71" s="549"/>
    </row>
    <row r="72" spans="2:15">
      <c r="B72" s="330" t="s">
        <v>456</v>
      </c>
      <c r="C72" s="864"/>
      <c r="D72" s="864"/>
      <c r="E72" s="864"/>
      <c r="F72" s="865"/>
      <c r="G72" s="865"/>
      <c r="H72" s="349"/>
      <c r="I72" s="419"/>
      <c r="J72" s="419"/>
      <c r="K72" s="419"/>
      <c r="L72" s="549"/>
      <c r="M72" s="549"/>
      <c r="N72" s="549"/>
      <c r="O72" s="549"/>
    </row>
    <row r="73" spans="2:15" ht="15.75">
      <c r="B73" s="315" t="s">
        <v>448</v>
      </c>
      <c r="C73" s="866" t="s">
        <v>457</v>
      </c>
      <c r="D73" s="866"/>
      <c r="E73" s="866"/>
      <c r="F73" s="866"/>
      <c r="G73" s="866"/>
      <c r="H73" s="419"/>
      <c r="I73" s="419"/>
      <c r="J73" s="419"/>
      <c r="K73" s="419"/>
      <c r="L73" s="549"/>
      <c r="M73" s="549"/>
      <c r="N73" s="549"/>
      <c r="O73" s="549"/>
    </row>
    <row r="74" spans="2:15">
      <c r="B74" s="419" t="s">
        <v>458</v>
      </c>
      <c r="C74" s="419"/>
      <c r="D74" s="419"/>
      <c r="E74" s="419"/>
      <c r="F74" s="419"/>
      <c r="G74" s="419"/>
      <c r="H74" s="419"/>
      <c r="I74" s="419"/>
      <c r="J74" s="419"/>
      <c r="K74" s="419"/>
      <c r="L74" s="549"/>
      <c r="M74" s="549"/>
      <c r="N74" s="549"/>
      <c r="O74" s="549"/>
    </row>
    <row r="75" spans="2:15">
      <c r="B75" s="419"/>
      <c r="C75" s="419"/>
      <c r="D75" s="419"/>
      <c r="E75" s="419"/>
      <c r="F75" s="419"/>
      <c r="G75" s="419"/>
      <c r="H75" s="419"/>
      <c r="I75" s="419"/>
      <c r="J75" s="419"/>
      <c r="K75" s="419"/>
      <c r="L75" s="549"/>
      <c r="M75" s="549"/>
      <c r="N75" s="549"/>
      <c r="O75" s="549"/>
    </row>
    <row r="76" spans="2:15">
      <c r="B76" s="442" t="s">
        <v>417</v>
      </c>
      <c r="C76" s="442"/>
      <c r="D76" s="419" t="s">
        <v>418</v>
      </c>
      <c r="E76" s="419"/>
      <c r="F76" s="419"/>
      <c r="G76" s="419"/>
      <c r="H76" s="549"/>
      <c r="I76" s="549"/>
      <c r="J76" s="549"/>
      <c r="K76" s="549"/>
      <c r="L76" s="549"/>
      <c r="M76" s="549"/>
      <c r="N76" s="549"/>
      <c r="O76" s="549"/>
    </row>
    <row r="77" spans="2:15">
      <c r="B77" s="549"/>
      <c r="C77" s="549"/>
      <c r="D77" s="125" t="s">
        <v>459</v>
      </c>
      <c r="E77" s="125"/>
      <c r="F77" s="125"/>
      <c r="G77" s="125"/>
      <c r="H77" s="125"/>
      <c r="I77" s="549"/>
      <c r="J77" s="549"/>
      <c r="K77" s="549"/>
      <c r="L77" s="549"/>
      <c r="M77" s="549"/>
      <c r="N77" s="549"/>
      <c r="O77" s="549"/>
    </row>
    <row r="78" spans="2:15">
      <c r="B78" s="549"/>
      <c r="C78" s="549"/>
      <c r="D78" s="125" t="s">
        <v>460</v>
      </c>
      <c r="E78" s="125"/>
      <c r="F78" s="125"/>
      <c r="G78" s="125"/>
      <c r="H78" s="125"/>
      <c r="I78" s="549"/>
      <c r="J78" s="549"/>
      <c r="K78" s="549"/>
      <c r="L78" s="549"/>
      <c r="M78" s="549"/>
      <c r="N78" s="549"/>
      <c r="O78" s="549"/>
    </row>
  </sheetData>
  <mergeCells count="18">
    <mergeCell ref="B8:D8"/>
    <mergeCell ref="E8:E9"/>
    <mergeCell ref="F8:G9"/>
    <mergeCell ref="H8:H9"/>
    <mergeCell ref="E10:E27"/>
    <mergeCell ref="B15:B19"/>
    <mergeCell ref="C15:C19"/>
    <mergeCell ref="D15:D19"/>
    <mergeCell ref="F15:F19"/>
    <mergeCell ref="B42:D42"/>
    <mergeCell ref="E42:E43"/>
    <mergeCell ref="F42:G43"/>
    <mergeCell ref="H42:H43"/>
    <mergeCell ref="E44:E63"/>
    <mergeCell ref="B52:B56"/>
    <mergeCell ref="C52:C56"/>
    <mergeCell ref="D52:D56"/>
    <mergeCell ref="F52:F56"/>
  </mergeCells>
  <pageMargins left="0.7" right="0.7" top="0.75" bottom="0.75"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B1:V957"/>
  <sheetViews>
    <sheetView workbookViewId="0">
      <selection activeCell="A3" sqref="A3"/>
    </sheetView>
  </sheetViews>
  <sheetFormatPr defaultRowHeight="15"/>
  <cols>
    <col min="2" max="2" width="16.7109375" customWidth="1"/>
    <col min="3" max="3" width="11" customWidth="1"/>
    <col min="4" max="4" width="19.5703125" customWidth="1"/>
    <col min="5" max="5" width="21" customWidth="1"/>
    <col min="6" max="6" width="18.7109375" customWidth="1"/>
    <col min="7" max="7" width="15.140625" customWidth="1"/>
    <col min="8" max="8" width="14.5703125" customWidth="1"/>
    <col min="9" max="9" width="19.28515625" customWidth="1"/>
    <col min="10" max="10" width="23.85546875" customWidth="1"/>
    <col min="13" max="14" width="15.28515625" bestFit="1" customWidth="1"/>
    <col min="15" max="15" width="13.28515625" customWidth="1"/>
    <col min="16" max="16" width="15.5703125" customWidth="1"/>
  </cols>
  <sheetData>
    <row r="1" spans="2:22" s="549" customFormat="1"/>
    <row r="2" spans="2:22" ht="23.25">
      <c r="B2" s="550" t="s">
        <v>461</v>
      </c>
      <c r="C2" s="339"/>
      <c r="D2" s="339"/>
      <c r="E2" s="549"/>
      <c r="F2" s="549"/>
      <c r="G2" s="549"/>
      <c r="H2" s="549"/>
      <c r="I2" s="549"/>
      <c r="J2" s="549"/>
      <c r="K2" s="549"/>
      <c r="L2" s="549"/>
      <c r="M2" s="549"/>
      <c r="N2" s="549"/>
      <c r="O2" s="549"/>
      <c r="P2" s="549"/>
      <c r="Q2" s="549"/>
      <c r="R2" s="549"/>
      <c r="S2" s="549"/>
      <c r="T2" s="549"/>
      <c r="U2" s="549"/>
      <c r="V2" s="549"/>
    </row>
    <row r="3" spans="2:22">
      <c r="B3" s="549"/>
      <c r="C3" s="549"/>
      <c r="D3" s="549"/>
      <c r="E3" s="364"/>
      <c r="F3" s="363"/>
      <c r="G3" s="549"/>
      <c r="H3" s="549"/>
      <c r="I3" s="549"/>
      <c r="J3" s="549"/>
      <c r="K3" s="549"/>
      <c r="L3" s="549"/>
      <c r="M3" s="363"/>
      <c r="N3" s="549"/>
      <c r="O3" s="549"/>
      <c r="P3" s="549"/>
      <c r="Q3" s="549"/>
      <c r="R3" s="549"/>
      <c r="S3" s="549"/>
      <c r="T3" s="549"/>
      <c r="U3" s="549"/>
      <c r="V3" s="549"/>
    </row>
    <row r="4" spans="2:22" ht="15" customHeight="1">
      <c r="B4" s="912" t="s">
        <v>22</v>
      </c>
      <c r="C4" s="914" t="s">
        <v>226</v>
      </c>
      <c r="D4" s="472" t="s">
        <v>25</v>
      </c>
      <c r="E4" s="396" t="s">
        <v>462</v>
      </c>
      <c r="F4" s="419"/>
      <c r="G4" s="549"/>
      <c r="H4" s="549"/>
      <c r="I4" s="549"/>
      <c r="J4" s="549"/>
      <c r="K4" s="549"/>
      <c r="L4" s="549"/>
      <c r="M4" s="363"/>
      <c r="N4" s="549"/>
      <c r="O4" s="549"/>
      <c r="P4" s="549"/>
      <c r="Q4" s="549"/>
      <c r="R4" s="549"/>
      <c r="S4" s="549"/>
      <c r="T4" s="549"/>
      <c r="U4" s="549"/>
      <c r="V4" s="549"/>
    </row>
    <row r="5" spans="2:22">
      <c r="B5" s="912"/>
      <c r="C5" s="915"/>
      <c r="D5" s="473" t="s">
        <v>34</v>
      </c>
      <c r="E5" s="454" t="s">
        <v>230</v>
      </c>
      <c r="F5" s="419"/>
      <c r="G5" s="549"/>
      <c r="H5" s="549"/>
      <c r="I5" s="549"/>
      <c r="J5" s="549"/>
      <c r="K5" s="549"/>
      <c r="L5" s="549"/>
      <c r="M5" s="363"/>
      <c r="N5" s="549"/>
      <c r="O5" s="549"/>
      <c r="P5" s="549"/>
      <c r="Q5" s="549"/>
      <c r="R5" s="549"/>
      <c r="S5" s="549"/>
      <c r="T5" s="549"/>
      <c r="U5" s="549"/>
      <c r="V5" s="549"/>
    </row>
    <row r="6" spans="2:22" ht="27" customHeight="1">
      <c r="B6" s="949"/>
      <c r="C6" s="916"/>
      <c r="D6" s="474" t="s">
        <v>197</v>
      </c>
      <c r="E6" s="471" t="s">
        <v>463</v>
      </c>
      <c r="F6" s="419"/>
      <c r="G6" s="549"/>
      <c r="H6" s="549"/>
      <c r="I6" s="549"/>
      <c r="J6" s="549"/>
      <c r="K6" s="549"/>
      <c r="L6" s="549"/>
      <c r="M6" s="363"/>
      <c r="N6" s="549"/>
      <c r="O6" s="549"/>
      <c r="P6" s="549"/>
      <c r="Q6" s="549"/>
      <c r="R6" s="549"/>
      <c r="S6" s="549"/>
      <c r="T6" s="549"/>
      <c r="U6" s="549"/>
      <c r="V6" s="549"/>
    </row>
    <row r="7" spans="2:22" ht="15" customHeight="1">
      <c r="B7" s="940" t="s">
        <v>232</v>
      </c>
      <c r="C7" s="941"/>
      <c r="D7" s="973"/>
      <c r="E7" s="974"/>
      <c r="F7" s="549"/>
      <c r="G7" s="549"/>
      <c r="H7" s="549"/>
      <c r="I7" s="549"/>
      <c r="J7" s="549"/>
      <c r="K7" s="549"/>
      <c r="L7" s="549"/>
      <c r="M7" s="549"/>
      <c r="N7" s="549"/>
      <c r="O7" s="549"/>
      <c r="P7" s="549"/>
      <c r="Q7" s="549"/>
      <c r="R7" s="549"/>
      <c r="S7" s="549"/>
      <c r="T7" s="549"/>
      <c r="U7" s="549"/>
      <c r="V7" s="549"/>
    </row>
    <row r="8" spans="2:22">
      <c r="B8" s="388">
        <v>0</v>
      </c>
      <c r="C8" s="388">
        <v>2058001</v>
      </c>
      <c r="D8" s="388" t="s">
        <v>233</v>
      </c>
      <c r="E8" s="629">
        <v>43466.796527777777</v>
      </c>
      <c r="F8" s="549"/>
      <c r="G8" s="549"/>
      <c r="H8" s="549"/>
      <c r="I8" s="549"/>
      <c r="J8" s="549"/>
      <c r="K8" s="549"/>
      <c r="L8" s="549"/>
      <c r="M8" s="549"/>
      <c r="N8" s="549"/>
      <c r="O8" s="549"/>
      <c r="P8" s="549"/>
      <c r="Q8" s="549"/>
      <c r="R8" s="549"/>
      <c r="S8" s="549"/>
      <c r="T8" s="549"/>
      <c r="U8" s="549"/>
      <c r="V8" s="549"/>
    </row>
    <row r="9" spans="2:22">
      <c r="B9" s="348">
        <v>40</v>
      </c>
      <c r="C9" s="406">
        <v>2058442</v>
      </c>
      <c r="D9" s="348" t="s">
        <v>235</v>
      </c>
      <c r="E9" s="355" t="s">
        <v>464</v>
      </c>
      <c r="F9" s="549"/>
      <c r="G9" s="549"/>
      <c r="H9" s="549"/>
      <c r="I9" s="549"/>
      <c r="J9" s="549"/>
      <c r="K9" s="549"/>
      <c r="L9" s="549"/>
      <c r="M9" s="549"/>
      <c r="N9" s="549"/>
      <c r="O9" s="549"/>
      <c r="P9" s="549"/>
      <c r="Q9" s="549"/>
      <c r="R9" s="549"/>
      <c r="S9" s="549"/>
      <c r="T9" s="549"/>
      <c r="U9" s="549"/>
      <c r="V9" s="549"/>
    </row>
    <row r="10" spans="2:22">
      <c r="B10" s="604">
        <v>50</v>
      </c>
      <c r="C10" s="407">
        <v>2058441</v>
      </c>
      <c r="D10" s="604" t="s">
        <v>238</v>
      </c>
      <c r="E10" s="358">
        <v>0.82638888888888884</v>
      </c>
      <c r="F10" s="549"/>
      <c r="G10" s="549"/>
      <c r="H10" s="549"/>
      <c r="I10" s="549"/>
      <c r="J10" s="549"/>
      <c r="K10" s="549"/>
      <c r="L10" s="549"/>
      <c r="M10" s="549"/>
      <c r="N10" s="549"/>
      <c r="O10" s="549"/>
      <c r="P10" s="549"/>
      <c r="Q10" s="549"/>
      <c r="R10" s="549"/>
      <c r="S10" s="549"/>
      <c r="T10" s="549"/>
      <c r="U10" s="549"/>
      <c r="V10" s="549"/>
    </row>
    <row r="11" spans="2:22">
      <c r="B11" s="388">
        <v>90</v>
      </c>
      <c r="C11" s="388">
        <v>2058450</v>
      </c>
      <c r="D11" s="388" t="s">
        <v>239</v>
      </c>
      <c r="E11" s="628" t="s">
        <v>465</v>
      </c>
      <c r="F11" s="549"/>
      <c r="G11" s="549"/>
      <c r="H11" s="549"/>
      <c r="I11" s="549"/>
      <c r="J11" s="549"/>
      <c r="K11" s="549"/>
      <c r="L11" s="549"/>
      <c r="M11" s="549"/>
      <c r="N11" s="549"/>
      <c r="O11" s="549"/>
      <c r="P11" s="549"/>
      <c r="Q11" s="549"/>
      <c r="R11" s="549"/>
      <c r="S11" s="549"/>
      <c r="T11" s="549"/>
      <c r="U11" s="549"/>
      <c r="V11" s="549"/>
    </row>
    <row r="12" spans="2:22">
      <c r="B12" s="348">
        <v>115</v>
      </c>
      <c r="C12" s="406">
        <v>2058395</v>
      </c>
      <c r="D12" s="348" t="s">
        <v>243</v>
      </c>
      <c r="E12" s="360" t="s">
        <v>466</v>
      </c>
      <c r="F12" s="549"/>
      <c r="G12" s="549"/>
      <c r="H12" s="549"/>
      <c r="I12" s="549"/>
      <c r="J12" s="549"/>
      <c r="K12" s="549"/>
      <c r="L12" s="549"/>
      <c r="M12" s="549"/>
      <c r="N12" s="549"/>
      <c r="O12" s="549"/>
      <c r="P12" s="549"/>
      <c r="Q12" s="549"/>
      <c r="R12" s="549"/>
      <c r="S12" s="549"/>
      <c r="T12" s="549"/>
      <c r="U12" s="549"/>
      <c r="V12" s="549"/>
    </row>
    <row r="13" spans="2:22">
      <c r="B13" s="348">
        <v>140</v>
      </c>
      <c r="C13" s="406">
        <v>2058434</v>
      </c>
      <c r="D13" s="348" t="s">
        <v>246</v>
      </c>
      <c r="E13" s="360" t="s">
        <v>467</v>
      </c>
      <c r="F13" s="549"/>
      <c r="G13" s="549"/>
      <c r="H13" s="549"/>
      <c r="I13" s="549"/>
      <c r="J13" s="549"/>
      <c r="K13" s="549"/>
      <c r="L13" s="549"/>
      <c r="M13" s="549"/>
      <c r="N13" s="549"/>
      <c r="O13" s="549"/>
      <c r="P13" s="549"/>
      <c r="Q13" s="549"/>
      <c r="R13" s="549"/>
      <c r="S13" s="549"/>
      <c r="T13" s="549"/>
      <c r="U13" s="549"/>
      <c r="V13" s="549"/>
    </row>
    <row r="14" spans="2:22">
      <c r="B14" s="890" t="s">
        <v>43</v>
      </c>
      <c r="C14" s="636">
        <v>9991012</v>
      </c>
      <c r="D14" s="636" t="s">
        <v>249</v>
      </c>
      <c r="E14" s="651" t="s">
        <v>468</v>
      </c>
      <c r="F14" s="549"/>
      <c r="G14" s="549"/>
      <c r="H14" s="549"/>
      <c r="I14" s="549"/>
      <c r="J14" s="549"/>
      <c r="K14" s="549"/>
      <c r="L14" s="549"/>
      <c r="M14" s="365"/>
      <c r="N14" s="365"/>
      <c r="O14" s="549"/>
      <c r="P14" s="39"/>
      <c r="Q14" s="549"/>
      <c r="R14" s="549"/>
      <c r="S14" s="549"/>
      <c r="T14" s="549"/>
      <c r="U14" s="549"/>
      <c r="V14" s="363"/>
    </row>
    <row r="15" spans="2:22">
      <c r="B15" s="943" t="s">
        <v>253</v>
      </c>
      <c r="C15" s="944"/>
      <c r="D15" s="980"/>
      <c r="E15" s="981"/>
      <c r="F15" s="549"/>
      <c r="G15" s="549"/>
      <c r="H15" s="549"/>
      <c r="I15" s="549"/>
      <c r="J15" s="549"/>
      <c r="K15" s="549"/>
      <c r="L15" s="549"/>
      <c r="M15" s="364"/>
      <c r="N15" s="364"/>
      <c r="O15" s="366"/>
      <c r="P15" s="549"/>
      <c r="Q15" s="364"/>
      <c r="R15" s="549"/>
      <c r="S15" s="549"/>
      <c r="T15" s="549"/>
      <c r="U15" s="549"/>
      <c r="V15" s="549"/>
    </row>
    <row r="16" spans="2:22">
      <c r="B16" s="604">
        <v>151</v>
      </c>
      <c r="C16" s="639" t="s">
        <v>254</v>
      </c>
      <c r="D16" s="604" t="s">
        <v>255</v>
      </c>
      <c r="E16" s="569">
        <v>43466.87777777778</v>
      </c>
      <c r="F16" s="549"/>
      <c r="G16" s="549"/>
      <c r="H16" s="549"/>
      <c r="I16" s="549"/>
      <c r="J16" s="549"/>
      <c r="K16" s="549"/>
      <c r="L16" s="549"/>
      <c r="M16" s="365"/>
      <c r="N16" s="365"/>
      <c r="O16" s="549"/>
      <c r="P16" s="549"/>
      <c r="Q16" s="549"/>
      <c r="R16" s="549"/>
      <c r="S16" s="549"/>
      <c r="T16" s="549"/>
      <c r="U16" s="549"/>
      <c r="V16" s="549"/>
    </row>
    <row r="17" spans="2:17">
      <c r="B17" s="388">
        <v>152</v>
      </c>
      <c r="C17" s="388">
        <v>2400433</v>
      </c>
      <c r="D17" s="388" t="s">
        <v>256</v>
      </c>
      <c r="E17" s="568" t="s">
        <v>469</v>
      </c>
      <c r="F17" s="549"/>
      <c r="G17" s="549"/>
      <c r="H17" s="549"/>
      <c r="I17" s="549"/>
      <c r="J17" s="549"/>
      <c r="K17" s="549"/>
      <c r="L17" s="549"/>
      <c r="M17" s="549"/>
      <c r="N17" s="549"/>
      <c r="O17" s="549"/>
      <c r="P17" s="549"/>
      <c r="Q17" s="549"/>
    </row>
    <row r="18" spans="2:17">
      <c r="B18" s="348">
        <v>170</v>
      </c>
      <c r="C18" s="406">
        <v>2400432</v>
      </c>
      <c r="D18" s="348" t="s">
        <v>260</v>
      </c>
      <c r="E18" s="567">
        <v>0.93124999999999991</v>
      </c>
      <c r="F18" s="549"/>
      <c r="G18" s="549"/>
      <c r="H18" s="549"/>
      <c r="I18" s="549"/>
      <c r="J18" s="549"/>
      <c r="K18" s="549"/>
      <c r="L18" s="549"/>
      <c r="M18" s="549"/>
      <c r="N18" s="549"/>
      <c r="O18" s="549"/>
      <c r="P18" s="549"/>
      <c r="Q18" s="549"/>
    </row>
    <row r="19" spans="2:17">
      <c r="B19" s="348">
        <v>182</v>
      </c>
      <c r="C19" s="406">
        <v>2400431</v>
      </c>
      <c r="D19" s="348" t="s">
        <v>261</v>
      </c>
      <c r="E19" s="567">
        <v>0.93611111111111112</v>
      </c>
      <c r="F19" s="549"/>
      <c r="G19" s="549"/>
      <c r="H19" s="549"/>
      <c r="I19" s="549"/>
      <c r="J19" s="549"/>
      <c r="K19" s="549"/>
      <c r="L19" s="549"/>
      <c r="M19" s="817"/>
      <c r="N19" s="549"/>
      <c r="O19" s="549"/>
      <c r="P19" s="549"/>
      <c r="Q19" s="549"/>
    </row>
    <row r="20" spans="2:17">
      <c r="B20" s="348">
        <v>201</v>
      </c>
      <c r="C20" s="406">
        <v>2400429</v>
      </c>
      <c r="D20" s="348" t="s">
        <v>262</v>
      </c>
      <c r="E20" s="567">
        <v>0.94444444444444442</v>
      </c>
      <c r="F20" s="549"/>
      <c r="G20" s="549"/>
      <c r="H20" s="549"/>
      <c r="I20" s="549"/>
      <c r="J20" s="549"/>
      <c r="K20" s="549"/>
      <c r="L20" s="549"/>
      <c r="M20" s="549"/>
      <c r="N20" s="549"/>
      <c r="O20" s="549"/>
      <c r="P20" s="549"/>
      <c r="Q20" s="549"/>
    </row>
    <row r="21" spans="2:17">
      <c r="B21" s="348">
        <v>219</v>
      </c>
      <c r="C21" s="406">
        <v>2400362</v>
      </c>
      <c r="D21" s="348" t="s">
        <v>263</v>
      </c>
      <c r="E21" s="567">
        <v>0.95138888888888884</v>
      </c>
      <c r="F21" s="549"/>
      <c r="G21" s="549"/>
      <c r="H21" s="549"/>
      <c r="I21" s="549"/>
      <c r="J21" s="549"/>
      <c r="K21" s="549"/>
      <c r="L21" s="549"/>
      <c r="M21" s="371"/>
      <c r="N21" s="549"/>
      <c r="O21" s="549"/>
      <c r="P21" s="549"/>
      <c r="Q21" s="549"/>
    </row>
    <row r="22" spans="2:17">
      <c r="B22" s="348">
        <v>230</v>
      </c>
      <c r="C22" s="406">
        <v>2400003</v>
      </c>
      <c r="D22" s="348" t="s">
        <v>264</v>
      </c>
      <c r="E22" s="567">
        <v>0.95624999999999993</v>
      </c>
      <c r="F22" s="549"/>
      <c r="G22" s="549"/>
      <c r="H22" s="549"/>
      <c r="I22" s="549"/>
      <c r="J22" s="549"/>
      <c r="K22" s="549"/>
      <c r="L22" s="549"/>
      <c r="M22" s="549"/>
      <c r="N22" s="549"/>
      <c r="O22" s="549"/>
      <c r="P22" s="364"/>
      <c r="Q22" s="364"/>
    </row>
    <row r="23" spans="2:17">
      <c r="B23" s="348">
        <v>234</v>
      </c>
      <c r="C23" s="406">
        <v>9991215</v>
      </c>
      <c r="D23" s="348" t="s">
        <v>265</v>
      </c>
      <c r="E23" s="567">
        <v>0.9604166666666667</v>
      </c>
      <c r="F23" s="549"/>
      <c r="G23" s="549"/>
      <c r="H23" s="549"/>
      <c r="I23" s="549"/>
      <c r="J23" s="549"/>
      <c r="K23" s="549"/>
      <c r="L23" s="549"/>
      <c r="M23" s="549"/>
      <c r="N23" s="549"/>
      <c r="O23" s="549"/>
      <c r="P23" s="364"/>
      <c r="Q23" s="364"/>
    </row>
    <row r="24" spans="2:17">
      <c r="B24" s="388" t="s">
        <v>43</v>
      </c>
      <c r="C24" s="388">
        <v>2400440</v>
      </c>
      <c r="D24" s="388" t="s">
        <v>266</v>
      </c>
      <c r="E24" s="596" t="s">
        <v>43</v>
      </c>
      <c r="F24" s="549"/>
      <c r="G24" s="549"/>
      <c r="H24" s="549"/>
      <c r="I24" s="549"/>
      <c r="J24" s="549"/>
      <c r="K24" s="549"/>
      <c r="L24" s="549"/>
      <c r="M24" s="549"/>
      <c r="N24" s="549"/>
      <c r="O24" s="549"/>
      <c r="P24" s="364"/>
      <c r="Q24" s="364"/>
    </row>
    <row r="25" spans="2:17">
      <c r="B25" s="815" t="s">
        <v>43</v>
      </c>
      <c r="C25" s="406"/>
      <c r="D25" s="348" t="s">
        <v>267</v>
      </c>
      <c r="E25" s="554" t="s">
        <v>43</v>
      </c>
      <c r="F25" s="549"/>
      <c r="G25" s="549"/>
      <c r="H25" s="549"/>
      <c r="I25" s="549"/>
      <c r="J25" s="549"/>
      <c r="K25" s="549"/>
      <c r="L25" s="549"/>
      <c r="M25" s="549"/>
      <c r="N25" s="549"/>
      <c r="O25" s="549"/>
      <c r="P25" s="363"/>
      <c r="Q25" s="363"/>
    </row>
    <row r="26" spans="2:17">
      <c r="B26" s="348">
        <v>245</v>
      </c>
      <c r="C26" s="406">
        <v>2400364</v>
      </c>
      <c r="D26" s="348" t="s">
        <v>268</v>
      </c>
      <c r="E26" s="582">
        <v>0.96944444444444444</v>
      </c>
      <c r="F26" s="549"/>
      <c r="G26" s="549"/>
      <c r="H26" s="549"/>
      <c r="I26" s="549"/>
      <c r="J26" s="549"/>
      <c r="K26" s="549"/>
      <c r="L26" s="549"/>
      <c r="M26" s="549"/>
      <c r="N26" s="549"/>
      <c r="O26" s="549"/>
      <c r="P26" s="438"/>
      <c r="Q26" s="436"/>
    </row>
    <row r="27" spans="2:17">
      <c r="B27" s="348">
        <v>256</v>
      </c>
      <c r="C27" s="406">
        <v>2400365</v>
      </c>
      <c r="D27" s="348" t="s">
        <v>269</v>
      </c>
      <c r="E27" s="582">
        <v>0.97638888888888897</v>
      </c>
      <c r="F27" s="549"/>
      <c r="G27" s="549"/>
      <c r="H27" s="549"/>
      <c r="I27" s="549"/>
      <c r="J27" s="549"/>
      <c r="K27" s="549"/>
      <c r="L27" s="549"/>
      <c r="M27" s="371"/>
      <c r="N27" s="549"/>
      <c r="O27" s="549"/>
      <c r="P27" s="549"/>
      <c r="Q27" s="549"/>
    </row>
    <row r="28" spans="2:17">
      <c r="B28" s="348">
        <v>272</v>
      </c>
      <c r="C28" s="406">
        <v>2400416</v>
      </c>
      <c r="D28" s="348" t="s">
        <v>50</v>
      </c>
      <c r="E28" s="582">
        <v>0.98402777777777783</v>
      </c>
      <c r="F28" s="549"/>
      <c r="G28" s="549"/>
      <c r="H28" s="549"/>
      <c r="I28" s="549"/>
      <c r="J28" s="549"/>
      <c r="K28" s="549"/>
      <c r="L28" s="549"/>
      <c r="M28" s="549"/>
      <c r="N28" s="549"/>
      <c r="O28" s="549"/>
      <c r="P28" s="549"/>
      <c r="Q28" s="549"/>
    </row>
    <row r="29" spans="2:17">
      <c r="B29" s="348">
        <v>282</v>
      </c>
      <c r="C29" s="406">
        <v>2400366</v>
      </c>
      <c r="D29" s="348" t="s">
        <v>48</v>
      </c>
      <c r="E29" s="582">
        <v>0.98819444444444449</v>
      </c>
      <c r="F29" s="549"/>
      <c r="G29" s="549"/>
      <c r="H29" s="549"/>
      <c r="I29" s="549"/>
      <c r="J29" s="549"/>
      <c r="K29" s="549"/>
      <c r="L29" s="549"/>
      <c r="M29" s="549"/>
      <c r="N29" s="549"/>
      <c r="O29" s="549"/>
      <c r="P29" s="363"/>
      <c r="Q29" s="363"/>
    </row>
    <row r="30" spans="2:17">
      <c r="B30" s="348">
        <v>298</v>
      </c>
      <c r="C30" s="406">
        <v>2400456</v>
      </c>
      <c r="D30" s="348" t="s">
        <v>47</v>
      </c>
      <c r="E30" s="582">
        <v>0.99513888888888891</v>
      </c>
      <c r="F30" s="549"/>
      <c r="G30" s="549"/>
      <c r="H30" s="549"/>
      <c r="I30" s="549"/>
      <c r="J30" s="549"/>
      <c r="K30" s="549"/>
      <c r="L30" s="549"/>
      <c r="M30" s="549"/>
      <c r="N30" s="549"/>
      <c r="O30" s="549"/>
      <c r="P30" s="20"/>
      <c r="Q30" s="549"/>
    </row>
    <row r="31" spans="2:17">
      <c r="B31" s="348">
        <v>321</v>
      </c>
      <c r="C31" s="406">
        <v>2400417</v>
      </c>
      <c r="D31" s="348" t="s">
        <v>46</v>
      </c>
      <c r="E31" s="582">
        <v>5.5555555555555549E-3</v>
      </c>
      <c r="F31" s="549"/>
      <c r="G31" s="549"/>
      <c r="H31" s="549"/>
      <c r="I31" s="549"/>
      <c r="J31" s="549"/>
      <c r="K31" s="549"/>
      <c r="L31" s="549"/>
      <c r="M31" s="549"/>
      <c r="N31" s="549"/>
      <c r="O31" s="549"/>
      <c r="P31" s="20"/>
      <c r="Q31" s="549"/>
    </row>
    <row r="32" spans="2:17">
      <c r="B32" s="348">
        <v>330</v>
      </c>
      <c r="C32" s="406">
        <v>2400446</v>
      </c>
      <c r="D32" s="348" t="s">
        <v>45</v>
      </c>
      <c r="E32" s="582">
        <v>1.0416666666666666E-2</v>
      </c>
      <c r="F32" s="549"/>
      <c r="G32" s="549"/>
      <c r="H32" s="549"/>
      <c r="I32" s="549"/>
      <c r="J32" s="549"/>
      <c r="K32" s="549"/>
      <c r="L32" s="549"/>
      <c r="M32" s="549"/>
      <c r="N32" s="549"/>
      <c r="O32" s="549"/>
      <c r="P32" s="20"/>
      <c r="Q32" s="549"/>
    </row>
    <row r="33" spans="2:5">
      <c r="B33" s="815" t="s">
        <v>43</v>
      </c>
      <c r="C33" s="407"/>
      <c r="D33" s="604" t="s">
        <v>270</v>
      </c>
      <c r="E33" s="569">
        <v>1.4583333333333334E-2</v>
      </c>
    </row>
    <row r="34" spans="2:5">
      <c r="B34" s="388">
        <v>339</v>
      </c>
      <c r="C34" s="388">
        <v>2400000</v>
      </c>
      <c r="D34" s="388" t="s">
        <v>42</v>
      </c>
      <c r="E34" s="580" t="s">
        <v>470</v>
      </c>
    </row>
    <row r="35" spans="2:5">
      <c r="B35" s="348">
        <v>348</v>
      </c>
      <c r="C35" s="406">
        <v>2401432</v>
      </c>
      <c r="D35" s="348" t="s">
        <v>274</v>
      </c>
      <c r="E35" s="582">
        <v>3.0555555555555555E-2</v>
      </c>
    </row>
    <row r="36" spans="2:5">
      <c r="B36" s="348">
        <v>356</v>
      </c>
      <c r="C36" s="406">
        <v>2400461</v>
      </c>
      <c r="D36" s="348" t="s">
        <v>275</v>
      </c>
      <c r="E36" s="582">
        <v>3.4722222222222224E-2</v>
      </c>
    </row>
    <row r="37" spans="2:5">
      <c r="B37" s="388">
        <v>368</v>
      </c>
      <c r="C37" s="388">
        <v>2400450</v>
      </c>
      <c r="D37" s="388" t="s">
        <v>276</v>
      </c>
      <c r="E37" s="580" t="s">
        <v>471</v>
      </c>
    </row>
    <row r="38" spans="2:5">
      <c r="B38" s="362">
        <v>375</v>
      </c>
      <c r="C38" s="638" t="s">
        <v>280</v>
      </c>
      <c r="D38" s="362" t="s">
        <v>255</v>
      </c>
      <c r="E38" s="597">
        <v>43467.091666666667</v>
      </c>
    </row>
    <row r="39" spans="2:5">
      <c r="B39" s="943" t="s">
        <v>281</v>
      </c>
      <c r="C39" s="944"/>
      <c r="D39" s="971"/>
      <c r="E39" s="972"/>
    </row>
    <row r="40" spans="2:5">
      <c r="B40" s="815" t="s">
        <v>43</v>
      </c>
      <c r="C40" s="407">
        <v>163034</v>
      </c>
      <c r="D40" s="604" t="s">
        <v>282</v>
      </c>
      <c r="E40" s="357">
        <v>0.13819444444444443</v>
      </c>
    </row>
    <row r="41" spans="2:5">
      <c r="B41" s="388">
        <v>384</v>
      </c>
      <c r="C41" s="388">
        <v>2100024</v>
      </c>
      <c r="D41" s="388" t="s">
        <v>283</v>
      </c>
      <c r="E41" s="386" t="s">
        <v>472</v>
      </c>
    </row>
    <row r="42" spans="2:5">
      <c r="B42" s="604">
        <v>398</v>
      </c>
      <c r="C42" s="407">
        <v>2100301</v>
      </c>
      <c r="D42" s="604" t="s">
        <v>287</v>
      </c>
      <c r="E42" s="357">
        <v>0.17708333333333334</v>
      </c>
    </row>
    <row r="43" spans="2:5">
      <c r="B43" s="604">
        <v>406</v>
      </c>
      <c r="C43" s="407">
        <v>2100023</v>
      </c>
      <c r="D43" s="604" t="s">
        <v>288</v>
      </c>
      <c r="E43" s="357">
        <v>0.17986111111111111</v>
      </c>
    </row>
    <row r="44" spans="2:5">
      <c r="B44" s="604">
        <v>418</v>
      </c>
      <c r="C44" s="407">
        <v>2100205</v>
      </c>
      <c r="D44" s="604" t="s">
        <v>289</v>
      </c>
      <c r="E44" s="357" t="s">
        <v>473</v>
      </c>
    </row>
    <row r="45" spans="2:5">
      <c r="B45" s="388">
        <v>455</v>
      </c>
      <c r="C45" s="388">
        <v>2100280</v>
      </c>
      <c r="D45" s="388" t="s">
        <v>292</v>
      </c>
      <c r="E45" s="386" t="s">
        <v>474</v>
      </c>
    </row>
    <row r="46" spans="2:5">
      <c r="B46" s="362">
        <v>491</v>
      </c>
      <c r="C46" s="636">
        <v>2100515</v>
      </c>
      <c r="D46" s="362" t="s">
        <v>296</v>
      </c>
      <c r="E46" s="357">
        <v>0.22500000000000001</v>
      </c>
    </row>
    <row r="47" spans="2:5">
      <c r="B47" s="604">
        <v>516</v>
      </c>
      <c r="C47" s="407">
        <v>2100514</v>
      </c>
      <c r="D47" s="604" t="s">
        <v>297</v>
      </c>
      <c r="E47" s="357">
        <v>0.2388888888888889</v>
      </c>
    </row>
    <row r="48" spans="2:5">
      <c r="B48" s="388">
        <v>532</v>
      </c>
      <c r="C48" s="388">
        <v>2100001</v>
      </c>
      <c r="D48" s="388" t="s">
        <v>299</v>
      </c>
      <c r="E48" s="404" t="s">
        <v>475</v>
      </c>
    </row>
    <row r="49" spans="2:5">
      <c r="B49" s="604">
        <v>571</v>
      </c>
      <c r="C49" s="407">
        <v>2100007</v>
      </c>
      <c r="D49" s="604" t="s">
        <v>303</v>
      </c>
      <c r="E49" s="357" t="s">
        <v>476</v>
      </c>
    </row>
    <row r="50" spans="2:5">
      <c r="B50" s="604">
        <v>581</v>
      </c>
      <c r="C50" s="407">
        <v>2100102</v>
      </c>
      <c r="D50" s="604" t="s">
        <v>304</v>
      </c>
      <c r="E50" s="357">
        <v>0.31527777777777777</v>
      </c>
    </row>
    <row r="51" spans="2:5">
      <c r="B51" s="604">
        <v>593</v>
      </c>
      <c r="C51" s="407">
        <v>2100145</v>
      </c>
      <c r="D51" s="604" t="s">
        <v>306</v>
      </c>
      <c r="E51" s="357">
        <v>0.3215277777777778</v>
      </c>
    </row>
    <row r="52" spans="2:5">
      <c r="B52" s="388">
        <v>612</v>
      </c>
      <c r="C52" s="386">
        <v>2100305</v>
      </c>
      <c r="D52" s="388" t="s">
        <v>307</v>
      </c>
      <c r="E52" s="404" t="s">
        <v>477</v>
      </c>
    </row>
    <row r="53" spans="2:5">
      <c r="B53" s="815" t="s">
        <v>43</v>
      </c>
      <c r="C53" s="341">
        <v>2100008</v>
      </c>
      <c r="D53" s="604" t="s">
        <v>310</v>
      </c>
      <c r="E53" s="357">
        <v>0.33888888888888885</v>
      </c>
    </row>
    <row r="54" spans="2:5">
      <c r="B54" s="604">
        <v>700</v>
      </c>
      <c r="C54" s="341">
        <v>2100014</v>
      </c>
      <c r="D54" s="604" t="s">
        <v>311</v>
      </c>
      <c r="E54" s="357">
        <v>0.37013888888888885</v>
      </c>
    </row>
    <row r="55" spans="2:5">
      <c r="B55" s="388">
        <v>744</v>
      </c>
      <c r="C55" s="388">
        <v>2100170</v>
      </c>
      <c r="D55" s="388" t="s">
        <v>312</v>
      </c>
      <c r="E55" s="386" t="s">
        <v>478</v>
      </c>
    </row>
    <row r="56" spans="2:5">
      <c r="B56" s="362">
        <v>792</v>
      </c>
      <c r="C56" s="638" t="s">
        <v>316</v>
      </c>
      <c r="D56" s="362" t="s">
        <v>255</v>
      </c>
      <c r="E56" s="669">
        <v>43467.423611111109</v>
      </c>
    </row>
    <row r="57" spans="2:5">
      <c r="B57" s="943" t="s">
        <v>318</v>
      </c>
      <c r="C57" s="944"/>
      <c r="D57" s="980"/>
      <c r="E57" s="981"/>
    </row>
    <row r="58" spans="2:5">
      <c r="B58" s="815" t="s">
        <v>43</v>
      </c>
      <c r="C58" s="407">
        <v>9991941</v>
      </c>
      <c r="D58" s="604" t="s">
        <v>319</v>
      </c>
      <c r="E58" s="357">
        <v>0.43194444444444446</v>
      </c>
    </row>
    <row r="59" spans="2:5" ht="15" customHeight="1">
      <c r="B59" s="604">
        <v>795</v>
      </c>
      <c r="C59" s="407">
        <v>2000905</v>
      </c>
      <c r="D59" s="604" t="s">
        <v>320</v>
      </c>
      <c r="E59" s="357">
        <v>0.43333333333333335</v>
      </c>
    </row>
    <row r="60" spans="2:5">
      <c r="B60" s="388">
        <v>863</v>
      </c>
      <c r="C60" s="388">
        <v>2000170</v>
      </c>
      <c r="D60" s="388" t="s">
        <v>321</v>
      </c>
      <c r="E60" s="386" t="s">
        <v>479</v>
      </c>
    </row>
    <row r="61" spans="2:5">
      <c r="B61" s="487">
        <v>899</v>
      </c>
      <c r="C61" s="341">
        <v>2000878</v>
      </c>
      <c r="D61" s="487" t="s">
        <v>480</v>
      </c>
      <c r="E61" s="357" t="s">
        <v>481</v>
      </c>
    </row>
    <row r="62" spans="2:5">
      <c r="B62" s="487">
        <v>927</v>
      </c>
      <c r="C62" s="341">
        <v>2000882</v>
      </c>
      <c r="D62" s="487" t="s">
        <v>482</v>
      </c>
      <c r="E62" s="357" t="s">
        <v>483</v>
      </c>
    </row>
    <row r="63" spans="2:5">
      <c r="B63" s="487">
        <v>936</v>
      </c>
      <c r="C63" s="341">
        <v>2000883</v>
      </c>
      <c r="D63" s="487" t="s">
        <v>484</v>
      </c>
      <c r="E63" s="357">
        <v>0.54305555555555551</v>
      </c>
    </row>
    <row r="64" spans="2:5">
      <c r="B64" s="487">
        <v>955</v>
      </c>
      <c r="C64" s="341">
        <v>2000885</v>
      </c>
      <c r="D64" s="487" t="s">
        <v>485</v>
      </c>
      <c r="E64" s="357">
        <v>0.55347222222222225</v>
      </c>
    </row>
    <row r="65" spans="2:5">
      <c r="B65" s="487">
        <v>980</v>
      </c>
      <c r="C65" s="341">
        <v>2000888</v>
      </c>
      <c r="D65" s="487" t="s">
        <v>486</v>
      </c>
      <c r="E65" s="357">
        <v>0.56458333333333333</v>
      </c>
    </row>
    <row r="66" spans="2:5">
      <c r="B66" s="386">
        <v>986</v>
      </c>
      <c r="C66" s="386">
        <v>2000889</v>
      </c>
      <c r="D66" s="386" t="s">
        <v>487</v>
      </c>
      <c r="E66" s="404" t="s">
        <v>488</v>
      </c>
    </row>
    <row r="67" spans="2:5">
      <c r="B67" s="487">
        <v>997</v>
      </c>
      <c r="C67" s="341">
        <v>2000414</v>
      </c>
      <c r="D67" s="487" t="s">
        <v>489</v>
      </c>
      <c r="E67" s="357">
        <v>0.58750000000000002</v>
      </c>
    </row>
    <row r="68" spans="2:5" ht="15" customHeight="1">
      <c r="B68" s="487">
        <v>1026</v>
      </c>
      <c r="C68" s="341">
        <v>2000416</v>
      </c>
      <c r="D68" s="487" t="s">
        <v>490</v>
      </c>
      <c r="E68" s="357">
        <v>0.60069444444444442</v>
      </c>
    </row>
    <row r="69" spans="2:5">
      <c r="B69" s="487">
        <v>1038</v>
      </c>
      <c r="C69" s="341">
        <v>2000417</v>
      </c>
      <c r="D69" s="487" t="s">
        <v>491</v>
      </c>
      <c r="E69" s="357" t="s">
        <v>492</v>
      </c>
    </row>
    <row r="70" spans="2:5">
      <c r="B70" s="487">
        <v>1063</v>
      </c>
      <c r="C70" s="341">
        <v>2000421</v>
      </c>
      <c r="D70" s="487" t="s">
        <v>493</v>
      </c>
      <c r="E70" s="357" t="s">
        <v>494</v>
      </c>
    </row>
    <row r="71" spans="2:5">
      <c r="B71" s="487">
        <v>1071</v>
      </c>
      <c r="C71" s="341">
        <v>2000423</v>
      </c>
      <c r="D71" s="487" t="s">
        <v>495</v>
      </c>
      <c r="E71" s="357">
        <v>0.63611111111111118</v>
      </c>
    </row>
    <row r="72" spans="2:5">
      <c r="B72" s="487">
        <v>1110</v>
      </c>
      <c r="C72" s="341">
        <v>2000428</v>
      </c>
      <c r="D72" s="487" t="s">
        <v>496</v>
      </c>
      <c r="E72" s="357">
        <v>0.65625</v>
      </c>
    </row>
    <row r="73" spans="2:5">
      <c r="B73" s="388">
        <v>1119</v>
      </c>
      <c r="C73" s="388">
        <v>2000160</v>
      </c>
      <c r="D73" s="388" t="s">
        <v>497</v>
      </c>
      <c r="E73" s="386" t="s">
        <v>498</v>
      </c>
    </row>
    <row r="74" spans="2:5">
      <c r="B74" s="487">
        <v>1127</v>
      </c>
      <c r="C74" s="341">
        <v>2000420</v>
      </c>
      <c r="D74" s="487" t="s">
        <v>499</v>
      </c>
      <c r="E74" s="357">
        <v>0.70972222222222225</v>
      </c>
    </row>
    <row r="75" spans="2:5">
      <c r="B75" s="487">
        <v>1172</v>
      </c>
      <c r="C75" s="341">
        <v>2000820</v>
      </c>
      <c r="D75" s="487" t="s">
        <v>500</v>
      </c>
      <c r="E75" s="357" t="s">
        <v>501</v>
      </c>
    </row>
    <row r="76" spans="2:5">
      <c r="B76" s="487">
        <v>1191</v>
      </c>
      <c r="C76" s="341">
        <v>2000822</v>
      </c>
      <c r="D76" s="487" t="s">
        <v>502</v>
      </c>
      <c r="E76" s="357">
        <v>0.75416666666666676</v>
      </c>
    </row>
    <row r="77" spans="2:5">
      <c r="B77" s="487">
        <v>1200</v>
      </c>
      <c r="C77" s="341">
        <v>2000823</v>
      </c>
      <c r="D77" s="487" t="s">
        <v>503</v>
      </c>
      <c r="E77" s="357">
        <v>0.76250000000000007</v>
      </c>
    </row>
    <row r="78" spans="2:5">
      <c r="B78" s="487">
        <v>1225</v>
      </c>
      <c r="C78" s="341">
        <v>2000826</v>
      </c>
      <c r="D78" s="487" t="s">
        <v>504</v>
      </c>
      <c r="E78" s="357" t="s">
        <v>505</v>
      </c>
    </row>
    <row r="79" spans="2:5">
      <c r="B79" s="487">
        <v>1267</v>
      </c>
      <c r="C79" s="341">
        <v>2000273</v>
      </c>
      <c r="D79" s="487" t="s">
        <v>506</v>
      </c>
      <c r="E79" s="357" t="s">
        <v>507</v>
      </c>
    </row>
    <row r="80" spans="2:5">
      <c r="B80" s="487">
        <v>1295</v>
      </c>
      <c r="C80" s="341">
        <v>2001856</v>
      </c>
      <c r="D80" s="487" t="s">
        <v>508</v>
      </c>
      <c r="E80" s="357">
        <v>0.8305555555555556</v>
      </c>
    </row>
    <row r="81" spans="2:5">
      <c r="B81" s="487">
        <v>1308</v>
      </c>
      <c r="C81" s="341">
        <v>2000282</v>
      </c>
      <c r="D81" s="487" t="s">
        <v>509</v>
      </c>
      <c r="E81" s="357">
        <v>0.83680555555555547</v>
      </c>
    </row>
    <row r="82" spans="2:5">
      <c r="B82" s="487">
        <v>1328</v>
      </c>
      <c r="C82" s="341">
        <v>2000284</v>
      </c>
      <c r="D82" s="487" t="s">
        <v>510</v>
      </c>
      <c r="E82" s="357" t="s">
        <v>511</v>
      </c>
    </row>
    <row r="83" spans="2:5">
      <c r="B83" s="388">
        <v>1335</v>
      </c>
      <c r="C83" s="388">
        <v>2000310</v>
      </c>
      <c r="D83" s="388" t="s">
        <v>512</v>
      </c>
      <c r="E83" s="386" t="s">
        <v>513</v>
      </c>
    </row>
    <row r="84" spans="2:5">
      <c r="B84" s="487">
        <v>1353</v>
      </c>
      <c r="C84" s="341">
        <v>2000309</v>
      </c>
      <c r="D84" s="487" t="s">
        <v>514</v>
      </c>
      <c r="E84" s="357">
        <v>0.89444444444444438</v>
      </c>
    </row>
    <row r="85" spans="2:5">
      <c r="B85" s="487">
        <v>1359</v>
      </c>
      <c r="C85" s="341">
        <v>2000308</v>
      </c>
      <c r="D85" s="487" t="s">
        <v>515</v>
      </c>
      <c r="E85" s="357">
        <v>0.90069444444444446</v>
      </c>
    </row>
    <row r="86" spans="2:5">
      <c r="B86" s="487">
        <v>1364</v>
      </c>
      <c r="C86" s="341">
        <v>2000151</v>
      </c>
      <c r="D86" s="487" t="s">
        <v>516</v>
      </c>
      <c r="E86" s="357" t="s">
        <v>517</v>
      </c>
    </row>
    <row r="87" spans="2:5">
      <c r="B87" s="487">
        <v>1386</v>
      </c>
      <c r="C87" s="341">
        <v>2000307</v>
      </c>
      <c r="D87" s="487" t="s">
        <v>518</v>
      </c>
      <c r="E87" s="357">
        <v>0.9194444444444444</v>
      </c>
    </row>
    <row r="88" spans="2:5">
      <c r="B88" s="388">
        <v>1413</v>
      </c>
      <c r="C88" s="388">
        <v>2000150</v>
      </c>
      <c r="D88" s="388" t="s">
        <v>519</v>
      </c>
      <c r="E88" s="386" t="s">
        <v>520</v>
      </c>
    </row>
    <row r="89" spans="2:5">
      <c r="B89" s="487">
        <v>1534</v>
      </c>
      <c r="C89" s="341">
        <v>2000330</v>
      </c>
      <c r="D89" s="487" t="s">
        <v>521</v>
      </c>
      <c r="E89" s="357">
        <v>4.7222222222222221E-2</v>
      </c>
    </row>
    <row r="90" spans="2:5">
      <c r="B90" s="975" t="s">
        <v>522</v>
      </c>
      <c r="C90" s="976"/>
      <c r="D90" s="977"/>
      <c r="E90" s="978"/>
    </row>
    <row r="91" spans="2:5">
      <c r="B91" s="487">
        <v>1568</v>
      </c>
      <c r="C91" s="341">
        <v>2015389</v>
      </c>
      <c r="D91" s="487" t="s">
        <v>523</v>
      </c>
      <c r="E91" s="357" t="s">
        <v>524</v>
      </c>
    </row>
    <row r="92" spans="2:5">
      <c r="B92" s="487">
        <v>1614</v>
      </c>
      <c r="C92" s="341">
        <v>2014472</v>
      </c>
      <c r="D92" s="487" t="s">
        <v>525</v>
      </c>
      <c r="E92" s="357">
        <v>0.10972222222222222</v>
      </c>
    </row>
    <row r="93" spans="2:5">
      <c r="B93" s="388">
        <v>1663</v>
      </c>
      <c r="C93" s="388">
        <v>2014001</v>
      </c>
      <c r="D93" s="388" t="s">
        <v>526</v>
      </c>
      <c r="E93" s="386" t="s">
        <v>527</v>
      </c>
    </row>
    <row r="94" spans="2:5">
      <c r="B94" s="487">
        <v>1671</v>
      </c>
      <c r="C94" s="341">
        <v>2014478</v>
      </c>
      <c r="D94" s="487" t="s">
        <v>528</v>
      </c>
      <c r="E94" s="357">
        <v>0.18194444444444444</v>
      </c>
    </row>
    <row r="95" spans="2:5">
      <c r="B95" s="487">
        <v>1691</v>
      </c>
      <c r="C95" s="341">
        <v>2014497</v>
      </c>
      <c r="D95" s="487" t="s">
        <v>529</v>
      </c>
      <c r="E95" s="534" t="s">
        <v>530</v>
      </c>
    </row>
    <row r="96" spans="2:5">
      <c r="B96" s="386">
        <v>1761</v>
      </c>
      <c r="C96" s="386">
        <v>2014120</v>
      </c>
      <c r="D96" s="386" t="s">
        <v>531</v>
      </c>
      <c r="E96" s="404" t="s">
        <v>532</v>
      </c>
    </row>
    <row r="97" spans="2:5">
      <c r="B97" s="487">
        <v>1877</v>
      </c>
      <c r="C97" s="341">
        <v>2014540</v>
      </c>
      <c r="D97" s="487" t="s">
        <v>533</v>
      </c>
      <c r="E97" s="357" t="s">
        <v>534</v>
      </c>
    </row>
    <row r="98" spans="2:5">
      <c r="B98" s="487">
        <v>1932</v>
      </c>
      <c r="C98" s="341">
        <v>2014555</v>
      </c>
      <c r="D98" s="487" t="s">
        <v>535</v>
      </c>
      <c r="E98" s="357">
        <v>0.4381944444444445</v>
      </c>
    </row>
    <row r="99" spans="2:5">
      <c r="B99" s="975" t="s">
        <v>536</v>
      </c>
      <c r="C99" s="976"/>
      <c r="D99" s="977"/>
      <c r="E99" s="978"/>
    </row>
    <row r="100" spans="2:5">
      <c r="B100" s="487">
        <v>2005</v>
      </c>
      <c r="C100" s="341">
        <v>2064668</v>
      </c>
      <c r="D100" s="487" t="s">
        <v>537</v>
      </c>
      <c r="E100" s="357" t="s">
        <v>538</v>
      </c>
    </row>
    <row r="101" spans="2:5" ht="15" customHeight="1">
      <c r="B101" s="487">
        <v>2071</v>
      </c>
      <c r="C101" s="341">
        <v>2064375</v>
      </c>
      <c r="D101" s="487" t="s">
        <v>539</v>
      </c>
      <c r="E101" s="357" t="s">
        <v>540</v>
      </c>
    </row>
    <row r="102" spans="2:5">
      <c r="B102" s="487">
        <v>2119</v>
      </c>
      <c r="C102" s="341">
        <v>2064568</v>
      </c>
      <c r="D102" s="487" t="s">
        <v>541</v>
      </c>
      <c r="E102" s="357">
        <v>0.55555555555555558</v>
      </c>
    </row>
    <row r="103" spans="2:5">
      <c r="B103" s="487">
        <v>2130</v>
      </c>
      <c r="C103" s="341">
        <v>2064569</v>
      </c>
      <c r="D103" s="487" t="s">
        <v>542</v>
      </c>
      <c r="E103" s="357">
        <v>0.56388888888888888</v>
      </c>
    </row>
    <row r="104" spans="2:5">
      <c r="B104" s="487">
        <v>2142</v>
      </c>
      <c r="C104" s="341">
        <v>2064570</v>
      </c>
      <c r="D104" s="487" t="s">
        <v>543</v>
      </c>
      <c r="E104" s="357" t="s">
        <v>544</v>
      </c>
    </row>
    <row r="105" spans="2:5">
      <c r="B105" s="388">
        <v>2166</v>
      </c>
      <c r="C105" s="388">
        <v>2064605</v>
      </c>
      <c r="D105" s="388" t="s">
        <v>545</v>
      </c>
      <c r="E105" s="386" t="s">
        <v>546</v>
      </c>
    </row>
    <row r="106" spans="2:5">
      <c r="B106" s="487">
        <v>2190</v>
      </c>
      <c r="C106" s="341">
        <v>2064185</v>
      </c>
      <c r="D106" s="487" t="s">
        <v>547</v>
      </c>
      <c r="E106" s="357" t="s">
        <v>548</v>
      </c>
    </row>
    <row r="107" spans="2:5">
      <c r="B107" s="487">
        <v>2209</v>
      </c>
      <c r="C107" s="341">
        <v>2064215</v>
      </c>
      <c r="D107" s="487" t="s">
        <v>549</v>
      </c>
      <c r="E107" s="357" t="s">
        <v>550</v>
      </c>
    </row>
    <row r="108" spans="2:5">
      <c r="B108" s="487">
        <v>2238</v>
      </c>
      <c r="C108" s="341">
        <v>2064201</v>
      </c>
      <c r="D108" s="487" t="s">
        <v>551</v>
      </c>
      <c r="E108" s="357" t="s">
        <v>552</v>
      </c>
    </row>
    <row r="109" spans="2:5">
      <c r="B109" s="487">
        <v>2264</v>
      </c>
      <c r="C109" s="341">
        <v>2064003</v>
      </c>
      <c r="D109" s="487" t="s">
        <v>553</v>
      </c>
      <c r="E109" s="357">
        <v>0.68402777777777779</v>
      </c>
    </row>
    <row r="110" spans="2:5">
      <c r="B110" s="487">
        <v>2279</v>
      </c>
      <c r="C110" s="341">
        <v>2064230</v>
      </c>
      <c r="D110" s="487" t="s">
        <v>554</v>
      </c>
      <c r="E110" s="357" t="s">
        <v>555</v>
      </c>
    </row>
    <row r="111" spans="2:5">
      <c r="B111" s="487">
        <v>2310</v>
      </c>
      <c r="C111" s="341">
        <v>2065589</v>
      </c>
      <c r="D111" s="487" t="s">
        <v>556</v>
      </c>
      <c r="E111" s="357">
        <v>0.71875</v>
      </c>
    </row>
    <row r="112" spans="2:5">
      <c r="B112" s="487">
        <v>2326</v>
      </c>
      <c r="C112" s="341">
        <v>2064902</v>
      </c>
      <c r="D112" s="487" t="s">
        <v>557</v>
      </c>
      <c r="E112" s="534" t="s">
        <v>558</v>
      </c>
    </row>
    <row r="113" spans="2:5">
      <c r="B113" s="388">
        <v>2342</v>
      </c>
      <c r="C113" s="388">
        <v>9995294</v>
      </c>
      <c r="D113" s="388" t="s">
        <v>559</v>
      </c>
      <c r="E113" s="488">
        <v>0.75277777777777777</v>
      </c>
    </row>
    <row r="114" spans="2:5">
      <c r="B114" s="487">
        <v>2350</v>
      </c>
      <c r="C114" s="341">
        <v>2064593</v>
      </c>
      <c r="D114" s="487" t="s">
        <v>560</v>
      </c>
      <c r="E114" s="357" t="s">
        <v>561</v>
      </c>
    </row>
    <row r="115" spans="2:5">
      <c r="B115" s="388">
        <v>2360</v>
      </c>
      <c r="C115" s="388">
        <v>9995293</v>
      </c>
      <c r="D115" s="388" t="s">
        <v>562</v>
      </c>
      <c r="E115" s="677">
        <v>0.79583333333333339</v>
      </c>
    </row>
    <row r="116" spans="2:5">
      <c r="B116" s="487">
        <v>2367</v>
      </c>
      <c r="C116" s="341">
        <v>9915166</v>
      </c>
      <c r="D116" s="487" t="s">
        <v>563</v>
      </c>
      <c r="E116" s="357">
        <v>0.80069444444444438</v>
      </c>
    </row>
    <row r="117" spans="2:5">
      <c r="B117" s="487">
        <v>2453</v>
      </c>
      <c r="C117" s="341">
        <v>2064235</v>
      </c>
      <c r="D117" s="487" t="s">
        <v>564</v>
      </c>
      <c r="E117" s="357" t="s">
        <v>565</v>
      </c>
    </row>
    <row r="118" spans="2:5">
      <c r="B118" s="487">
        <v>2504</v>
      </c>
      <c r="C118" s="341">
        <v>2064245</v>
      </c>
      <c r="D118" s="487" t="s">
        <v>566</v>
      </c>
      <c r="E118" s="357" t="s">
        <v>567</v>
      </c>
    </row>
    <row r="119" spans="2:5" ht="15" customHeight="1">
      <c r="B119" s="487">
        <v>2538</v>
      </c>
      <c r="C119" s="341">
        <v>2064066</v>
      </c>
      <c r="D119" s="487" t="s">
        <v>568</v>
      </c>
      <c r="E119" s="357" t="s">
        <v>569</v>
      </c>
    </row>
    <row r="120" spans="2:5">
      <c r="B120" s="487">
        <v>2557</v>
      </c>
      <c r="C120" s="341">
        <v>2064612</v>
      </c>
      <c r="D120" s="487" t="s">
        <v>570</v>
      </c>
      <c r="E120" s="357">
        <v>0.91041666666666676</v>
      </c>
    </row>
    <row r="121" spans="2:5">
      <c r="B121" s="487">
        <v>2580</v>
      </c>
      <c r="C121" s="341">
        <v>2064157</v>
      </c>
      <c r="D121" s="487" t="s">
        <v>571</v>
      </c>
      <c r="E121" s="357">
        <v>0.92222222222222217</v>
      </c>
    </row>
    <row r="122" spans="2:5">
      <c r="B122" s="487">
        <v>2610</v>
      </c>
      <c r="C122" s="341">
        <v>2064786</v>
      </c>
      <c r="D122" s="487" t="s">
        <v>572</v>
      </c>
      <c r="E122" s="534" t="s">
        <v>573</v>
      </c>
    </row>
    <row r="123" spans="2:5">
      <c r="B123" s="815">
        <v>2625</v>
      </c>
      <c r="C123" s="890">
        <v>2065700</v>
      </c>
      <c r="D123" s="815" t="s">
        <v>574</v>
      </c>
      <c r="E123" s="356">
        <v>0.9506944444444444</v>
      </c>
    </row>
    <row r="124" spans="2:5">
      <c r="B124" s="388">
        <v>2631</v>
      </c>
      <c r="C124" s="388">
        <v>2064800</v>
      </c>
      <c r="D124" s="388" t="s">
        <v>575</v>
      </c>
      <c r="E124" s="386" t="s">
        <v>576</v>
      </c>
    </row>
    <row r="125" spans="2:5">
      <c r="B125" s="487">
        <v>2635</v>
      </c>
      <c r="C125" s="341">
        <v>2064812</v>
      </c>
      <c r="D125" s="487" t="s">
        <v>577</v>
      </c>
      <c r="E125" s="357">
        <v>0.98333333333333339</v>
      </c>
    </row>
    <row r="126" spans="2:5">
      <c r="B126" s="487">
        <v>2643</v>
      </c>
      <c r="C126" s="341">
        <v>2064714</v>
      </c>
      <c r="D126" s="487" t="s">
        <v>578</v>
      </c>
      <c r="E126" s="357">
        <v>0.9902777777777777</v>
      </c>
    </row>
    <row r="127" spans="2:5">
      <c r="B127" s="487">
        <v>2646</v>
      </c>
      <c r="C127" s="341">
        <v>2064714</v>
      </c>
      <c r="D127" s="487" t="s">
        <v>579</v>
      </c>
      <c r="E127" s="357">
        <v>0.99305555555555547</v>
      </c>
    </row>
    <row r="128" spans="2:5">
      <c r="B128" s="487">
        <v>2658</v>
      </c>
      <c r="C128" s="341">
        <v>2064708</v>
      </c>
      <c r="D128" s="487" t="s">
        <v>580</v>
      </c>
      <c r="E128" s="534" t="s">
        <v>581</v>
      </c>
    </row>
    <row r="129" spans="2:5">
      <c r="B129" s="487">
        <v>2672</v>
      </c>
      <c r="C129" s="341">
        <v>2064662</v>
      </c>
      <c r="D129" s="487" t="s">
        <v>582</v>
      </c>
      <c r="E129" s="534" t="s">
        <v>583</v>
      </c>
    </row>
    <row r="130" spans="2:5">
      <c r="B130" s="487">
        <v>2686</v>
      </c>
      <c r="C130" s="341">
        <v>2064711</v>
      </c>
      <c r="D130" s="487" t="s">
        <v>584</v>
      </c>
      <c r="E130" s="534" t="s">
        <v>585</v>
      </c>
    </row>
    <row r="131" spans="2:5">
      <c r="B131" s="388">
        <v>2696</v>
      </c>
      <c r="C131" s="388">
        <v>2064057</v>
      </c>
      <c r="D131" s="388" t="s">
        <v>586</v>
      </c>
      <c r="E131" s="386" t="s">
        <v>587</v>
      </c>
    </row>
    <row r="132" spans="2:5">
      <c r="B132" s="604">
        <v>2703</v>
      </c>
      <c r="C132" s="407">
        <v>2065569</v>
      </c>
      <c r="D132" s="604" t="s">
        <v>588</v>
      </c>
      <c r="E132" s="357">
        <v>9.0972222222222218E-2</v>
      </c>
    </row>
    <row r="133" spans="2:5">
      <c r="B133" s="604">
        <v>2712</v>
      </c>
      <c r="C133" s="407">
        <v>2064634</v>
      </c>
      <c r="D133" s="604" t="s">
        <v>589</v>
      </c>
      <c r="E133" s="357">
        <v>9.5833333333333326E-2</v>
      </c>
    </row>
    <row r="134" spans="2:5">
      <c r="B134" s="604">
        <v>2725</v>
      </c>
      <c r="C134" s="407">
        <v>2065570</v>
      </c>
      <c r="D134" s="604" t="s">
        <v>590</v>
      </c>
      <c r="E134" s="357">
        <v>0.10486111111111111</v>
      </c>
    </row>
    <row r="135" spans="2:5">
      <c r="B135" s="604">
        <v>2734</v>
      </c>
      <c r="C135" s="407">
        <v>2064651</v>
      </c>
      <c r="D135" s="604" t="s">
        <v>591</v>
      </c>
      <c r="E135" s="357">
        <v>0.1111111111111111</v>
      </c>
    </row>
    <row r="136" spans="2:5">
      <c r="B136" s="604">
        <v>2746</v>
      </c>
      <c r="C136" s="407">
        <v>2064624</v>
      </c>
      <c r="D136" s="604" t="s">
        <v>592</v>
      </c>
      <c r="E136" s="357">
        <v>0.11944444444444445</v>
      </c>
    </row>
    <row r="137" spans="2:5">
      <c r="B137" s="604">
        <v>2758</v>
      </c>
      <c r="C137" s="407">
        <v>2064284</v>
      </c>
      <c r="D137" s="604" t="s">
        <v>593</v>
      </c>
      <c r="E137" s="357">
        <v>0.12847222222222224</v>
      </c>
    </row>
    <row r="138" spans="2:5">
      <c r="B138" s="604">
        <v>2767</v>
      </c>
      <c r="C138" s="407">
        <v>2064198</v>
      </c>
      <c r="D138" s="604" t="s">
        <v>594</v>
      </c>
      <c r="E138" s="357">
        <v>0.13402777777777777</v>
      </c>
    </row>
    <row r="139" spans="2:5">
      <c r="B139" s="388">
        <v>2780</v>
      </c>
      <c r="C139" s="388">
        <v>2064140</v>
      </c>
      <c r="D139" s="388" t="s">
        <v>595</v>
      </c>
      <c r="E139" s="386" t="s">
        <v>596</v>
      </c>
    </row>
    <row r="140" spans="2:5">
      <c r="B140" s="604">
        <v>2789</v>
      </c>
      <c r="C140" s="407">
        <v>2064092</v>
      </c>
      <c r="D140" s="604" t="s">
        <v>597</v>
      </c>
      <c r="E140" s="357">
        <v>0.16319444444444445</v>
      </c>
    </row>
    <row r="141" spans="2:5">
      <c r="B141" s="604">
        <v>2800</v>
      </c>
      <c r="C141" s="407">
        <v>2064062</v>
      </c>
      <c r="D141" s="604" t="s">
        <v>598</v>
      </c>
      <c r="E141" s="357">
        <v>0.17291666666666669</v>
      </c>
    </row>
    <row r="142" spans="2:5">
      <c r="B142" s="604">
        <v>2809</v>
      </c>
      <c r="C142" s="407">
        <v>2064030</v>
      </c>
      <c r="D142" s="604" t="s">
        <v>599</v>
      </c>
      <c r="E142" s="357" t="s">
        <v>600</v>
      </c>
    </row>
    <row r="143" spans="2:5" ht="15" customHeight="1">
      <c r="B143" s="604">
        <v>2820</v>
      </c>
      <c r="C143" s="407">
        <v>2065153</v>
      </c>
      <c r="D143" s="604" t="s">
        <v>601</v>
      </c>
      <c r="E143" s="357">
        <v>0.19305555555555554</v>
      </c>
    </row>
    <row r="144" spans="2:5">
      <c r="B144" s="604">
        <v>2832</v>
      </c>
      <c r="C144" s="407">
        <v>2064093</v>
      </c>
      <c r="D144" s="604" t="s">
        <v>602</v>
      </c>
      <c r="E144" s="357">
        <v>0.20277777777777781</v>
      </c>
    </row>
    <row r="145" spans="2:13">
      <c r="B145" s="604">
        <v>2842</v>
      </c>
      <c r="C145" s="407">
        <v>2064020</v>
      </c>
      <c r="D145" s="604" t="s">
        <v>603</v>
      </c>
      <c r="E145" s="357" t="s">
        <v>604</v>
      </c>
      <c r="F145" s="549"/>
      <c r="G145" s="549"/>
      <c r="H145" s="549"/>
      <c r="I145" s="549"/>
      <c r="J145" s="549"/>
      <c r="K145" s="549"/>
      <c r="L145" s="549"/>
      <c r="M145" s="549"/>
    </row>
    <row r="146" spans="2:13">
      <c r="B146" s="604">
        <v>2847</v>
      </c>
      <c r="C146" s="407">
        <v>2064033</v>
      </c>
      <c r="D146" s="604" t="s">
        <v>605</v>
      </c>
      <c r="E146" s="357">
        <v>0.23472222222222219</v>
      </c>
      <c r="F146" s="549"/>
      <c r="G146" s="549"/>
      <c r="H146" s="549"/>
      <c r="I146" s="549"/>
      <c r="J146" s="549"/>
      <c r="K146" s="549"/>
      <c r="L146" s="549"/>
      <c r="M146" s="549"/>
    </row>
    <row r="147" spans="2:13">
      <c r="B147" s="388">
        <v>2860</v>
      </c>
      <c r="C147" s="388">
        <v>2064130</v>
      </c>
      <c r="D147" s="388" t="s">
        <v>606</v>
      </c>
      <c r="E147" s="386" t="s">
        <v>607</v>
      </c>
      <c r="F147" s="549"/>
      <c r="G147" s="549"/>
      <c r="H147" s="549"/>
      <c r="I147" s="549"/>
      <c r="J147" s="549"/>
      <c r="K147" s="549"/>
      <c r="L147" s="549"/>
      <c r="M147" s="549"/>
    </row>
    <row r="148" spans="2:13">
      <c r="B148" s="604">
        <v>2868</v>
      </c>
      <c r="C148" s="407">
        <v>2064064</v>
      </c>
      <c r="D148" s="604" t="s">
        <v>608</v>
      </c>
      <c r="E148" s="357">
        <v>0.25694444444444448</v>
      </c>
      <c r="F148" s="549"/>
      <c r="G148" s="549"/>
      <c r="H148" s="549"/>
      <c r="I148" s="549"/>
      <c r="J148" s="549"/>
      <c r="K148" s="549"/>
      <c r="L148" s="549"/>
      <c r="M148" s="549"/>
    </row>
    <row r="149" spans="2:13">
      <c r="B149" s="348">
        <v>2875</v>
      </c>
      <c r="C149" s="406">
        <v>2064010</v>
      </c>
      <c r="D149" s="348" t="s">
        <v>609</v>
      </c>
      <c r="E149" s="356" t="s">
        <v>610</v>
      </c>
      <c r="F149" s="549"/>
      <c r="G149" s="549"/>
      <c r="H149" s="549"/>
      <c r="I149" s="549"/>
      <c r="J149" s="549"/>
      <c r="K149" s="549"/>
      <c r="L149" s="549"/>
      <c r="M149" s="549"/>
    </row>
    <row r="150" spans="2:13">
      <c r="B150" s="388">
        <v>2883</v>
      </c>
      <c r="C150" s="388">
        <v>2064150</v>
      </c>
      <c r="D150" s="388" t="s">
        <v>611</v>
      </c>
      <c r="E150" s="630">
        <v>43469.272222222222</v>
      </c>
      <c r="F150" s="549"/>
      <c r="G150" s="549"/>
      <c r="H150" s="549"/>
      <c r="I150" s="549"/>
      <c r="J150" s="549"/>
      <c r="K150" s="549"/>
      <c r="L150" s="549"/>
      <c r="M150" s="549"/>
    </row>
    <row r="151" spans="2:13" ht="15" customHeight="1">
      <c r="B151" s="982" t="s">
        <v>123</v>
      </c>
      <c r="C151" s="983"/>
      <c r="D151" s="984"/>
      <c r="E151" s="351">
        <v>359</v>
      </c>
      <c r="F151" s="549"/>
      <c r="G151" s="549"/>
      <c r="H151" s="549"/>
      <c r="I151" s="549"/>
      <c r="J151" s="549"/>
      <c r="K151" s="549"/>
      <c r="L151" s="549"/>
      <c r="M151" s="549"/>
    </row>
    <row r="152" spans="2:13" s="519" customFormat="1" ht="15" customHeight="1">
      <c r="B152" s="985" t="s">
        <v>125</v>
      </c>
      <c r="C152" s="986"/>
      <c r="D152" s="987"/>
      <c r="E152" s="521">
        <v>58</v>
      </c>
    </row>
    <row r="153" spans="2:13" ht="13.15" customHeight="1">
      <c r="B153" s="937" t="s">
        <v>612</v>
      </c>
      <c r="C153" s="938"/>
      <c r="D153" s="939"/>
      <c r="E153" s="354">
        <v>0.59722222222222221</v>
      </c>
      <c r="F153" s="344"/>
      <c r="G153" s="344"/>
      <c r="H153" s="549"/>
      <c r="I153" s="549"/>
      <c r="J153" s="549"/>
      <c r="K153" s="549"/>
      <c r="L153" s="549"/>
      <c r="M153" s="549"/>
    </row>
    <row r="154" spans="2:13" ht="15" customHeight="1">
      <c r="B154" s="936" t="s">
        <v>127</v>
      </c>
      <c r="C154" s="936"/>
      <c r="D154" s="936"/>
      <c r="E154" s="369">
        <f>E150-E8</f>
        <v>2.4756944444452529</v>
      </c>
      <c r="F154" s="536"/>
      <c r="G154" s="344"/>
      <c r="H154" s="549"/>
      <c r="I154" s="549"/>
      <c r="J154" s="549"/>
      <c r="K154" s="475"/>
      <c r="L154" s="549"/>
      <c r="M154" s="549"/>
    </row>
    <row r="155" spans="2:13" ht="15" customHeight="1">
      <c r="B155" s="935" t="s">
        <v>128</v>
      </c>
      <c r="C155" s="935"/>
      <c r="D155" s="935"/>
      <c r="E155" s="370">
        <f>B150/((E150-E8)*24)</f>
        <v>48.521739130418936</v>
      </c>
      <c r="F155" s="541"/>
      <c r="G155" s="344"/>
      <c r="H155" s="549"/>
      <c r="I155" s="549"/>
      <c r="J155" s="549"/>
      <c r="K155" s="549"/>
      <c r="L155" s="549"/>
      <c r="M155" s="549"/>
    </row>
    <row r="156" spans="2:13" ht="15" customHeight="1">
      <c r="B156" s="936" t="s">
        <v>129</v>
      </c>
      <c r="C156" s="936"/>
      <c r="D156" s="936"/>
      <c r="E156" s="368">
        <f>E154-E153</f>
        <v>1.8784722222230306</v>
      </c>
      <c r="F156" s="542"/>
      <c r="G156" s="344"/>
      <c r="H156" s="549"/>
      <c r="I156" s="549"/>
      <c r="J156" s="549"/>
      <c r="K156" s="549"/>
      <c r="L156" s="549"/>
      <c r="M156" s="20"/>
    </row>
    <row r="157" spans="2:13" ht="15" customHeight="1">
      <c r="B157" s="937" t="s">
        <v>130</v>
      </c>
      <c r="C157" s="938"/>
      <c r="D157" s="939"/>
      <c r="E157" s="370">
        <f>B150/((E154-E153)*24)</f>
        <v>63.948243992578767</v>
      </c>
      <c r="F157" s="541"/>
      <c r="G157" s="344"/>
      <c r="H157" s="549"/>
      <c r="I157" s="549"/>
      <c r="J157" s="549"/>
      <c r="K157" s="549"/>
      <c r="L157" s="549"/>
      <c r="M157" s="549"/>
    </row>
    <row r="158" spans="2:13">
      <c r="B158" s="549"/>
      <c r="C158" s="549"/>
      <c r="D158" s="549"/>
      <c r="E158" s="536"/>
      <c r="F158" s="344"/>
      <c r="G158" s="344"/>
      <c r="H158" s="549"/>
      <c r="I158" s="549"/>
      <c r="J158" s="549"/>
      <c r="K158" s="549"/>
      <c r="L158" s="549"/>
      <c r="M158" s="549"/>
    </row>
    <row r="159" spans="2:13" ht="15.75">
      <c r="B159" s="315" t="s">
        <v>341</v>
      </c>
      <c r="C159" s="314"/>
      <c r="D159" s="313"/>
      <c r="E159" s="535"/>
      <c r="F159" s="549"/>
      <c r="G159" s="549"/>
      <c r="H159" s="549"/>
      <c r="I159" s="549"/>
      <c r="J159" s="549"/>
      <c r="K159" s="549"/>
      <c r="L159" s="549"/>
      <c r="M159" s="549"/>
    </row>
    <row r="160" spans="2:13" ht="38.25" customHeight="1">
      <c r="B160" s="550" t="s">
        <v>613</v>
      </c>
      <c r="C160" s="339"/>
      <c r="D160" s="339"/>
      <c r="E160" s="549"/>
      <c r="F160" s="549"/>
      <c r="G160" s="549"/>
      <c r="H160" s="549"/>
      <c r="I160" s="549"/>
      <c r="J160" s="549"/>
      <c r="K160" s="549"/>
      <c r="L160" s="549"/>
      <c r="M160" s="549"/>
    </row>
    <row r="161" spans="2:5">
      <c r="B161" s="549"/>
      <c r="C161" s="549"/>
      <c r="D161" s="549"/>
      <c r="E161" s="364"/>
    </row>
    <row r="162" spans="2:5">
      <c r="B162" s="912" t="s">
        <v>22</v>
      </c>
      <c r="C162" s="914" t="s">
        <v>226</v>
      </c>
      <c r="D162" s="472" t="s">
        <v>25</v>
      </c>
      <c r="E162" s="396" t="s">
        <v>614</v>
      </c>
    </row>
    <row r="163" spans="2:5">
      <c r="B163" s="912"/>
      <c r="C163" s="915"/>
      <c r="D163" s="473" t="s">
        <v>34</v>
      </c>
      <c r="E163" s="454" t="s">
        <v>230</v>
      </c>
    </row>
    <row r="164" spans="2:5" ht="28.5">
      <c r="B164" s="949"/>
      <c r="C164" s="916"/>
      <c r="D164" s="474" t="s">
        <v>197</v>
      </c>
      <c r="E164" s="471" t="s">
        <v>615</v>
      </c>
    </row>
    <row r="165" spans="2:5">
      <c r="B165" s="940" t="s">
        <v>536</v>
      </c>
      <c r="C165" s="941"/>
      <c r="D165" s="973"/>
      <c r="E165" s="974"/>
    </row>
    <row r="166" spans="2:5">
      <c r="B166" s="388">
        <v>2883</v>
      </c>
      <c r="C166" s="388">
        <v>2064150</v>
      </c>
      <c r="D166" s="388" t="s">
        <v>611</v>
      </c>
      <c r="E166" s="629">
        <v>43466.86041666667</v>
      </c>
    </row>
    <row r="167" spans="2:5">
      <c r="B167" s="348">
        <v>2875</v>
      </c>
      <c r="C167" s="406">
        <v>2064010</v>
      </c>
      <c r="D167" s="348" t="s">
        <v>609</v>
      </c>
      <c r="E167" s="355" t="s">
        <v>616</v>
      </c>
    </row>
    <row r="168" spans="2:5">
      <c r="B168" s="604">
        <v>2868</v>
      </c>
      <c r="C168" s="407">
        <v>2064064</v>
      </c>
      <c r="D168" s="604" t="s">
        <v>608</v>
      </c>
      <c r="E168" s="358">
        <v>0.87708333333333333</v>
      </c>
    </row>
    <row r="169" spans="2:5" ht="16.5" customHeight="1">
      <c r="B169" s="388">
        <v>2860</v>
      </c>
      <c r="C169" s="388">
        <v>2064130</v>
      </c>
      <c r="D169" s="388" t="s">
        <v>606</v>
      </c>
      <c r="E169" s="386" t="s">
        <v>617</v>
      </c>
    </row>
    <row r="170" spans="2:5">
      <c r="B170" s="604">
        <v>2847</v>
      </c>
      <c r="C170" s="407">
        <v>2064033</v>
      </c>
      <c r="D170" s="604" t="s">
        <v>605</v>
      </c>
      <c r="E170" s="361">
        <v>0.89861111111111114</v>
      </c>
    </row>
    <row r="171" spans="2:5">
      <c r="B171" s="604">
        <v>2842</v>
      </c>
      <c r="C171" s="407">
        <v>2064020</v>
      </c>
      <c r="D171" s="604" t="s">
        <v>603</v>
      </c>
      <c r="E171" s="361" t="s">
        <v>618</v>
      </c>
    </row>
    <row r="172" spans="2:5">
      <c r="B172" s="604">
        <v>2832</v>
      </c>
      <c r="C172" s="407">
        <v>2064093</v>
      </c>
      <c r="D172" s="604" t="s">
        <v>602</v>
      </c>
      <c r="E172" s="678" t="s">
        <v>619</v>
      </c>
    </row>
    <row r="173" spans="2:5">
      <c r="B173" s="604">
        <v>2820</v>
      </c>
      <c r="C173" s="407">
        <v>2065153</v>
      </c>
      <c r="D173" s="604" t="s">
        <v>601</v>
      </c>
      <c r="E173" s="361">
        <v>0.93888888888888899</v>
      </c>
    </row>
    <row r="174" spans="2:5">
      <c r="B174" s="604">
        <v>2809</v>
      </c>
      <c r="C174" s="407">
        <v>2064030</v>
      </c>
      <c r="D174" s="604" t="s">
        <v>599</v>
      </c>
      <c r="E174" s="641" t="s">
        <v>620</v>
      </c>
    </row>
    <row r="175" spans="2:5">
      <c r="B175" s="604">
        <v>2800</v>
      </c>
      <c r="C175" s="407">
        <v>2064062</v>
      </c>
      <c r="D175" s="604" t="s">
        <v>598</v>
      </c>
      <c r="E175" s="361">
        <v>0.96388888888888891</v>
      </c>
    </row>
    <row r="176" spans="2:5">
      <c r="B176" s="604">
        <v>2789</v>
      </c>
      <c r="C176" s="407">
        <v>2064092</v>
      </c>
      <c r="D176" s="604" t="s">
        <v>597</v>
      </c>
      <c r="E176" s="361">
        <v>0.97361111111111109</v>
      </c>
    </row>
    <row r="177" spans="2:5">
      <c r="B177" s="388">
        <v>2780</v>
      </c>
      <c r="C177" s="388">
        <v>2064140</v>
      </c>
      <c r="D177" s="388" t="s">
        <v>595</v>
      </c>
      <c r="E177" s="386" t="s">
        <v>621</v>
      </c>
    </row>
    <row r="178" spans="2:5">
      <c r="B178" s="604">
        <v>2767</v>
      </c>
      <c r="C178" s="407">
        <v>2064198</v>
      </c>
      <c r="D178" s="604" t="s">
        <v>594</v>
      </c>
      <c r="E178" s="361">
        <v>2.0833333333333333E-3</v>
      </c>
    </row>
    <row r="179" spans="2:5">
      <c r="B179" s="604">
        <v>2758</v>
      </c>
      <c r="C179" s="407">
        <v>2064284</v>
      </c>
      <c r="D179" s="604" t="s">
        <v>593</v>
      </c>
      <c r="E179" s="361">
        <v>8.3333333333333332E-3</v>
      </c>
    </row>
    <row r="180" spans="2:5">
      <c r="B180" s="604">
        <v>2746</v>
      </c>
      <c r="C180" s="407">
        <v>2064624</v>
      </c>
      <c r="D180" s="604" t="s">
        <v>592</v>
      </c>
      <c r="E180" s="361">
        <v>1.8055555555555557E-2</v>
      </c>
    </row>
    <row r="181" spans="2:5">
      <c r="B181" s="604">
        <v>2734</v>
      </c>
      <c r="C181" s="407">
        <v>2064651</v>
      </c>
      <c r="D181" s="604" t="s">
        <v>591</v>
      </c>
      <c r="E181" s="361">
        <v>2.7083333333333334E-2</v>
      </c>
    </row>
    <row r="182" spans="2:5">
      <c r="B182" s="604">
        <v>2725</v>
      </c>
      <c r="C182" s="407">
        <v>2065570</v>
      </c>
      <c r="D182" s="604" t="s">
        <v>590</v>
      </c>
      <c r="E182" s="680" t="s">
        <v>622</v>
      </c>
    </row>
    <row r="183" spans="2:5">
      <c r="B183" s="604">
        <v>2712</v>
      </c>
      <c r="C183" s="407">
        <v>2064634</v>
      </c>
      <c r="D183" s="604" t="s">
        <v>589</v>
      </c>
      <c r="E183" s="680" t="s">
        <v>623</v>
      </c>
    </row>
    <row r="184" spans="2:5">
      <c r="B184" s="604">
        <v>2703</v>
      </c>
      <c r="C184" s="407">
        <v>2065569</v>
      </c>
      <c r="D184" s="604" t="s">
        <v>588</v>
      </c>
      <c r="E184" s="361">
        <v>7.7083333333333337E-2</v>
      </c>
    </row>
    <row r="185" spans="2:5">
      <c r="B185" s="388">
        <v>2696</v>
      </c>
      <c r="C185" s="388">
        <v>2064057</v>
      </c>
      <c r="D185" s="388" t="s">
        <v>586</v>
      </c>
      <c r="E185" s="386" t="s">
        <v>624</v>
      </c>
    </row>
    <row r="186" spans="2:5">
      <c r="B186" s="487">
        <v>2686</v>
      </c>
      <c r="C186" s="341">
        <v>2064711</v>
      </c>
      <c r="D186" s="487" t="s">
        <v>584</v>
      </c>
      <c r="E186" s="361">
        <v>0.12569444444444444</v>
      </c>
    </row>
    <row r="187" spans="2:5">
      <c r="B187" s="487">
        <v>2672</v>
      </c>
      <c r="C187" s="341">
        <v>2064662</v>
      </c>
      <c r="D187" s="487" t="s">
        <v>582</v>
      </c>
      <c r="E187" s="361">
        <v>0.13125000000000001</v>
      </c>
    </row>
    <row r="188" spans="2:5">
      <c r="B188" s="487">
        <v>2658</v>
      </c>
      <c r="C188" s="341">
        <v>2064708</v>
      </c>
      <c r="D188" s="487" t="s">
        <v>580</v>
      </c>
      <c r="E188" s="642">
        <v>0.13749999999999998</v>
      </c>
    </row>
    <row r="189" spans="2:5">
      <c r="B189" s="487">
        <v>2646</v>
      </c>
      <c r="C189" s="341">
        <v>2064714</v>
      </c>
      <c r="D189" s="487" t="s">
        <v>579</v>
      </c>
      <c r="E189" s="681" t="s">
        <v>625</v>
      </c>
    </row>
    <row r="190" spans="2:5">
      <c r="B190" s="487">
        <v>2643</v>
      </c>
      <c r="C190" s="341">
        <v>2064714</v>
      </c>
      <c r="D190" s="487" t="s">
        <v>578</v>
      </c>
      <c r="E190" s="642">
        <v>0.15277777777777776</v>
      </c>
    </row>
    <row r="191" spans="2:5">
      <c r="B191" s="487">
        <v>2635</v>
      </c>
      <c r="C191" s="341">
        <v>2064812</v>
      </c>
      <c r="D191" s="487" t="s">
        <v>577</v>
      </c>
      <c r="E191" s="642">
        <v>0.15902777777777777</v>
      </c>
    </row>
    <row r="192" spans="2:5">
      <c r="B192" s="388">
        <v>2631</v>
      </c>
      <c r="C192" s="388">
        <v>2064800</v>
      </c>
      <c r="D192" s="388" t="s">
        <v>575</v>
      </c>
      <c r="E192" s="386" t="s">
        <v>626</v>
      </c>
    </row>
    <row r="193" spans="2:5">
      <c r="B193" s="815">
        <v>2625</v>
      </c>
      <c r="C193" s="890">
        <v>2065700</v>
      </c>
      <c r="D193" s="815" t="s">
        <v>574</v>
      </c>
      <c r="E193" s="679" t="s">
        <v>627</v>
      </c>
    </row>
    <row r="194" spans="2:5">
      <c r="B194" s="487">
        <v>2610</v>
      </c>
      <c r="C194" s="341">
        <v>2064786</v>
      </c>
      <c r="D194" s="487" t="s">
        <v>572</v>
      </c>
      <c r="E194" s="642">
        <v>0.25347222222222221</v>
      </c>
    </row>
    <row r="195" spans="2:5">
      <c r="B195" s="487">
        <v>2580</v>
      </c>
      <c r="C195" s="341">
        <v>2064157</v>
      </c>
      <c r="D195" s="487" t="s">
        <v>571</v>
      </c>
      <c r="E195" s="357">
        <v>0.26944444444444443</v>
      </c>
    </row>
    <row r="196" spans="2:5">
      <c r="B196" s="487">
        <v>2557</v>
      </c>
      <c r="C196" s="341">
        <v>2064612</v>
      </c>
      <c r="D196" s="487" t="s">
        <v>570</v>
      </c>
      <c r="E196" s="534" t="s">
        <v>628</v>
      </c>
    </row>
    <row r="197" spans="2:5">
      <c r="B197" s="487">
        <v>2538</v>
      </c>
      <c r="C197" s="341">
        <v>2064066</v>
      </c>
      <c r="D197" s="487" t="s">
        <v>568</v>
      </c>
      <c r="E197" s="357" t="s">
        <v>629</v>
      </c>
    </row>
    <row r="198" spans="2:5">
      <c r="B198" s="487">
        <v>2504</v>
      </c>
      <c r="C198" s="341">
        <v>2064245</v>
      </c>
      <c r="D198" s="487" t="s">
        <v>566</v>
      </c>
      <c r="E198" s="357" t="s">
        <v>630</v>
      </c>
    </row>
    <row r="199" spans="2:5">
      <c r="B199" s="487">
        <v>2453</v>
      </c>
      <c r="C199" s="341">
        <v>2064235</v>
      </c>
      <c r="D199" s="487" t="s">
        <v>564</v>
      </c>
      <c r="E199" s="357" t="s">
        <v>631</v>
      </c>
    </row>
    <row r="200" spans="2:5">
      <c r="B200" s="388">
        <v>2367</v>
      </c>
      <c r="C200" s="388">
        <v>9915166</v>
      </c>
      <c r="D200" s="388" t="s">
        <v>563</v>
      </c>
      <c r="E200" s="488">
        <v>0.39583333333333331</v>
      </c>
    </row>
    <row r="201" spans="2:5">
      <c r="B201" s="388">
        <v>2360</v>
      </c>
      <c r="C201" s="388">
        <v>9995293</v>
      </c>
      <c r="D201" s="388" t="s">
        <v>562</v>
      </c>
      <c r="E201" s="488">
        <v>0.40138888888888885</v>
      </c>
    </row>
    <row r="202" spans="2:5">
      <c r="B202" s="487">
        <v>2350</v>
      </c>
      <c r="C202" s="341">
        <v>2064593</v>
      </c>
      <c r="D202" s="487" t="s">
        <v>560</v>
      </c>
      <c r="E202" s="357" t="s">
        <v>632</v>
      </c>
    </row>
    <row r="203" spans="2:5">
      <c r="B203" s="388">
        <v>2342</v>
      </c>
      <c r="C203" s="388">
        <v>9995294</v>
      </c>
      <c r="D203" s="388" t="s">
        <v>559</v>
      </c>
      <c r="E203" s="488">
        <v>0.4368055555555555</v>
      </c>
    </row>
    <row r="204" spans="2:5">
      <c r="B204" s="487">
        <v>2326</v>
      </c>
      <c r="C204" s="341">
        <v>2064902</v>
      </c>
      <c r="D204" s="487" t="s">
        <v>557</v>
      </c>
      <c r="E204" s="534" t="s">
        <v>633</v>
      </c>
    </row>
    <row r="205" spans="2:5">
      <c r="B205" s="487">
        <v>2310</v>
      </c>
      <c r="C205" s="341">
        <v>2065589</v>
      </c>
      <c r="D205" s="487" t="s">
        <v>556</v>
      </c>
      <c r="E205" s="357">
        <v>0.47569444444444442</v>
      </c>
    </row>
    <row r="206" spans="2:5">
      <c r="B206" s="487">
        <v>2279</v>
      </c>
      <c r="C206" s="341">
        <v>2064230</v>
      </c>
      <c r="D206" s="487" t="s">
        <v>554</v>
      </c>
      <c r="E206" s="357" t="s">
        <v>634</v>
      </c>
    </row>
    <row r="207" spans="2:5">
      <c r="B207" s="487">
        <v>2264</v>
      </c>
      <c r="C207" s="341">
        <v>2064003</v>
      </c>
      <c r="D207" s="487" t="s">
        <v>553</v>
      </c>
      <c r="E207" s="357">
        <v>0.50763888888888886</v>
      </c>
    </row>
    <row r="208" spans="2:5">
      <c r="B208" s="487">
        <v>2238</v>
      </c>
      <c r="C208" s="341">
        <v>2064201</v>
      </c>
      <c r="D208" s="487" t="s">
        <v>551</v>
      </c>
      <c r="E208" s="357" t="s">
        <v>635</v>
      </c>
    </row>
    <row r="209" spans="2:5">
      <c r="B209" s="487">
        <v>2209</v>
      </c>
      <c r="C209" s="341">
        <v>2064215</v>
      </c>
      <c r="D209" s="487" t="s">
        <v>549</v>
      </c>
      <c r="E209" s="357" t="s">
        <v>636</v>
      </c>
    </row>
    <row r="210" spans="2:5">
      <c r="B210" s="487">
        <v>2190</v>
      </c>
      <c r="C210" s="341">
        <v>2064185</v>
      </c>
      <c r="D210" s="487" t="s">
        <v>547</v>
      </c>
      <c r="E210" s="357" t="s">
        <v>336</v>
      </c>
    </row>
    <row r="211" spans="2:5">
      <c r="B211" s="388">
        <v>2166</v>
      </c>
      <c r="C211" s="388">
        <v>2064605</v>
      </c>
      <c r="D211" s="388" t="s">
        <v>545</v>
      </c>
      <c r="E211" s="386" t="s">
        <v>637</v>
      </c>
    </row>
    <row r="212" spans="2:5">
      <c r="B212" s="487">
        <v>2142</v>
      </c>
      <c r="C212" s="867">
        <v>2064570</v>
      </c>
      <c r="D212" s="487" t="s">
        <v>543</v>
      </c>
      <c r="E212" s="357" t="s">
        <v>638</v>
      </c>
    </row>
    <row r="213" spans="2:5">
      <c r="B213" s="487">
        <v>2130</v>
      </c>
      <c r="C213" s="867">
        <v>2064569</v>
      </c>
      <c r="D213" s="487" t="s">
        <v>542</v>
      </c>
      <c r="E213" s="357">
        <v>0.61944444444444446</v>
      </c>
    </row>
    <row r="214" spans="2:5">
      <c r="B214" s="487">
        <v>2119</v>
      </c>
      <c r="C214" s="867">
        <v>2064568</v>
      </c>
      <c r="D214" s="487" t="s">
        <v>541</v>
      </c>
      <c r="E214" s="357">
        <v>0.62638888888888888</v>
      </c>
    </row>
    <row r="215" spans="2:5">
      <c r="B215" s="487">
        <v>2071</v>
      </c>
      <c r="C215" s="867">
        <v>2064375</v>
      </c>
      <c r="D215" s="487" t="s">
        <v>539</v>
      </c>
      <c r="E215" s="357" t="s">
        <v>639</v>
      </c>
    </row>
    <row r="216" spans="2:5">
      <c r="B216" s="487">
        <v>2005</v>
      </c>
      <c r="C216" s="867">
        <v>2064668</v>
      </c>
      <c r="D216" s="487" t="s">
        <v>537</v>
      </c>
      <c r="E216" s="357" t="s">
        <v>640</v>
      </c>
    </row>
    <row r="217" spans="2:5">
      <c r="B217" s="975" t="s">
        <v>522</v>
      </c>
      <c r="C217" s="976"/>
      <c r="D217" s="977"/>
      <c r="E217" s="978"/>
    </row>
    <row r="218" spans="2:5">
      <c r="B218" s="487">
        <v>1932</v>
      </c>
      <c r="C218" s="341">
        <v>2014555</v>
      </c>
      <c r="D218" s="487" t="s">
        <v>535</v>
      </c>
      <c r="E218" s="357">
        <v>0.7270833333333333</v>
      </c>
    </row>
    <row r="219" spans="2:5">
      <c r="B219" s="487">
        <v>1877</v>
      </c>
      <c r="C219" s="341">
        <v>2014540</v>
      </c>
      <c r="D219" s="487" t="s">
        <v>533</v>
      </c>
      <c r="E219" s="357" t="s">
        <v>641</v>
      </c>
    </row>
    <row r="220" spans="2:5" s="549" customFormat="1">
      <c r="B220" s="487">
        <v>1806</v>
      </c>
      <c r="C220" s="341">
        <v>2014545</v>
      </c>
      <c r="D220" s="487" t="s">
        <v>642</v>
      </c>
      <c r="E220" s="357" t="s">
        <v>643</v>
      </c>
    </row>
    <row r="221" spans="2:5">
      <c r="B221" s="386">
        <v>1761</v>
      </c>
      <c r="C221" s="386">
        <v>2014120</v>
      </c>
      <c r="D221" s="386" t="s">
        <v>531</v>
      </c>
      <c r="E221" s="404" t="s">
        <v>644</v>
      </c>
    </row>
    <row r="222" spans="2:5">
      <c r="B222" s="487">
        <v>1691</v>
      </c>
      <c r="C222" s="341">
        <v>2014497</v>
      </c>
      <c r="D222" s="487" t="s">
        <v>529</v>
      </c>
      <c r="E222" s="534" t="s">
        <v>645</v>
      </c>
    </row>
    <row r="223" spans="2:5">
      <c r="B223" s="487">
        <v>1671</v>
      </c>
      <c r="C223" s="341">
        <v>2014478</v>
      </c>
      <c r="D223" s="487" t="s">
        <v>528</v>
      </c>
      <c r="E223" s="357">
        <v>0.9458333333333333</v>
      </c>
    </row>
    <row r="224" spans="2:5">
      <c r="B224" s="388">
        <v>1663</v>
      </c>
      <c r="C224" s="388">
        <v>2014001</v>
      </c>
      <c r="D224" s="388" t="s">
        <v>526</v>
      </c>
      <c r="E224" s="386" t="s">
        <v>646</v>
      </c>
    </row>
    <row r="225" spans="2:5">
      <c r="B225" s="487">
        <v>1614</v>
      </c>
      <c r="C225" s="341">
        <v>2014472</v>
      </c>
      <c r="D225" s="487" t="s">
        <v>525</v>
      </c>
      <c r="E225" s="357">
        <v>3.0555555555555555E-2</v>
      </c>
    </row>
    <row r="226" spans="2:5">
      <c r="B226" s="487">
        <v>1568</v>
      </c>
      <c r="C226" s="341">
        <v>2015389</v>
      </c>
      <c r="D226" s="487" t="s">
        <v>523</v>
      </c>
      <c r="E226" s="357" t="s">
        <v>647</v>
      </c>
    </row>
    <row r="227" spans="2:5">
      <c r="B227" s="975" t="s">
        <v>318</v>
      </c>
      <c r="C227" s="976"/>
      <c r="D227" s="976"/>
      <c r="E227" s="979"/>
    </row>
    <row r="228" spans="2:5">
      <c r="B228" s="487">
        <v>1534</v>
      </c>
      <c r="C228" s="341">
        <v>2000330</v>
      </c>
      <c r="D228" s="487" t="s">
        <v>521</v>
      </c>
      <c r="E228" s="357">
        <v>9.0277777777777776E-2</v>
      </c>
    </row>
    <row r="229" spans="2:5">
      <c r="B229" s="388">
        <v>1413</v>
      </c>
      <c r="C229" s="388">
        <v>2000150</v>
      </c>
      <c r="D229" s="388" t="s">
        <v>519</v>
      </c>
      <c r="E229" s="386" t="s">
        <v>648</v>
      </c>
    </row>
    <row r="230" spans="2:5">
      <c r="B230" s="487">
        <v>1386</v>
      </c>
      <c r="C230" s="341">
        <v>2000307</v>
      </c>
      <c r="D230" s="487" t="s">
        <v>518</v>
      </c>
      <c r="E230" s="357">
        <v>0.21805555555555556</v>
      </c>
    </row>
    <row r="231" spans="2:5">
      <c r="B231" s="487">
        <v>1364</v>
      </c>
      <c r="C231" s="341">
        <v>2000151</v>
      </c>
      <c r="D231" s="487" t="s">
        <v>516</v>
      </c>
      <c r="E231" s="357" t="s">
        <v>649</v>
      </c>
    </row>
    <row r="232" spans="2:5">
      <c r="B232" s="487">
        <v>1359</v>
      </c>
      <c r="C232" s="341">
        <v>2000308</v>
      </c>
      <c r="D232" s="487" t="s">
        <v>515</v>
      </c>
      <c r="E232" s="357">
        <v>0.23680555555555557</v>
      </c>
    </row>
    <row r="233" spans="2:5">
      <c r="B233" s="487">
        <v>1353</v>
      </c>
      <c r="C233" s="341">
        <v>2000309</v>
      </c>
      <c r="D233" s="487" t="s">
        <v>514</v>
      </c>
      <c r="E233" s="357">
        <v>0.24166666666666667</v>
      </c>
    </row>
    <row r="234" spans="2:5">
      <c r="B234" s="388">
        <v>1335</v>
      </c>
      <c r="C234" s="388">
        <v>2000310</v>
      </c>
      <c r="D234" s="388" t="s">
        <v>512</v>
      </c>
      <c r="E234" s="386" t="s">
        <v>650</v>
      </c>
    </row>
    <row r="235" spans="2:5">
      <c r="B235" s="487">
        <v>1328</v>
      </c>
      <c r="C235" s="341">
        <v>2000284</v>
      </c>
      <c r="D235" s="487" t="s">
        <v>510</v>
      </c>
      <c r="E235" s="357">
        <v>0.27569444444444446</v>
      </c>
    </row>
    <row r="236" spans="2:5">
      <c r="B236" s="487">
        <v>1308</v>
      </c>
      <c r="C236" s="341">
        <v>2000282</v>
      </c>
      <c r="D236" s="487" t="s">
        <v>509</v>
      </c>
      <c r="E236" s="357">
        <v>0.2951388888888889</v>
      </c>
    </row>
    <row r="237" spans="2:5">
      <c r="B237" s="487">
        <v>1295</v>
      </c>
      <c r="C237" s="341">
        <v>2001856</v>
      </c>
      <c r="D237" s="487" t="s">
        <v>508</v>
      </c>
      <c r="E237" s="534" t="s">
        <v>651</v>
      </c>
    </row>
    <row r="238" spans="2:5">
      <c r="B238" s="487">
        <v>1267</v>
      </c>
      <c r="C238" s="341">
        <v>2000273</v>
      </c>
      <c r="D238" s="487" t="s">
        <v>506</v>
      </c>
      <c r="E238" s="357" t="s">
        <v>652</v>
      </c>
    </row>
    <row r="239" spans="2:5">
      <c r="B239" s="487">
        <v>1225</v>
      </c>
      <c r="C239" s="341">
        <v>2000826</v>
      </c>
      <c r="D239" s="487" t="s">
        <v>504</v>
      </c>
      <c r="E239" s="357" t="s">
        <v>653</v>
      </c>
    </row>
    <row r="240" spans="2:5">
      <c r="B240" s="487">
        <v>1200</v>
      </c>
      <c r="C240" s="341">
        <v>2000823</v>
      </c>
      <c r="D240" s="487" t="s">
        <v>503</v>
      </c>
      <c r="E240" s="357">
        <v>0.37986111111111115</v>
      </c>
    </row>
    <row r="241" spans="2:5">
      <c r="B241" s="487">
        <v>1191</v>
      </c>
      <c r="C241" s="341">
        <v>2000822</v>
      </c>
      <c r="D241" s="487" t="s">
        <v>502</v>
      </c>
      <c r="E241" s="357">
        <v>0.38680555555555557</v>
      </c>
    </row>
    <row r="242" spans="2:5">
      <c r="B242" s="487">
        <v>1172</v>
      </c>
      <c r="C242" s="341">
        <v>2000820</v>
      </c>
      <c r="D242" s="487" t="s">
        <v>500</v>
      </c>
      <c r="E242" s="357" t="s">
        <v>654</v>
      </c>
    </row>
    <row r="243" spans="2:5">
      <c r="B243" s="487">
        <v>1127</v>
      </c>
      <c r="C243" s="341">
        <v>2000420</v>
      </c>
      <c r="D243" s="487" t="s">
        <v>499</v>
      </c>
      <c r="E243" s="357">
        <v>0.4284722222222222</v>
      </c>
    </row>
    <row r="244" spans="2:5">
      <c r="B244" s="388">
        <v>1119</v>
      </c>
      <c r="C244" s="388">
        <v>2000160</v>
      </c>
      <c r="D244" s="388" t="s">
        <v>497</v>
      </c>
      <c r="E244" s="386" t="s">
        <v>655</v>
      </c>
    </row>
    <row r="245" spans="2:5">
      <c r="B245" s="487">
        <v>1110</v>
      </c>
      <c r="C245" s="341">
        <v>2000428</v>
      </c>
      <c r="D245" s="487" t="s">
        <v>496</v>
      </c>
      <c r="E245" s="357">
        <v>0.48194444444444445</v>
      </c>
    </row>
    <row r="246" spans="2:5">
      <c r="B246" s="487">
        <v>1071</v>
      </c>
      <c r="C246" s="341">
        <v>2000423</v>
      </c>
      <c r="D246" s="487" t="s">
        <v>495</v>
      </c>
      <c r="E246" s="534" t="s">
        <v>656</v>
      </c>
    </row>
    <row r="247" spans="2:5">
      <c r="B247" s="487">
        <v>1063</v>
      </c>
      <c r="C247" s="341">
        <v>2000421</v>
      </c>
      <c r="D247" s="487" t="s">
        <v>493</v>
      </c>
      <c r="E247" s="357" t="s">
        <v>657</v>
      </c>
    </row>
    <row r="248" spans="2:5">
      <c r="B248" s="487">
        <v>1038</v>
      </c>
      <c r="C248" s="341">
        <v>2000417</v>
      </c>
      <c r="D248" s="487" t="s">
        <v>491</v>
      </c>
      <c r="E248" s="357" t="s">
        <v>658</v>
      </c>
    </row>
    <row r="249" spans="2:5">
      <c r="B249" s="487">
        <v>1026</v>
      </c>
      <c r="C249" s="341">
        <v>2000416</v>
      </c>
      <c r="D249" s="487" t="s">
        <v>490</v>
      </c>
      <c r="E249" s="357">
        <v>0.55486111111111114</v>
      </c>
    </row>
    <row r="250" spans="2:5">
      <c r="B250" s="487">
        <v>997</v>
      </c>
      <c r="C250" s="341">
        <v>2000414</v>
      </c>
      <c r="D250" s="487" t="s">
        <v>489</v>
      </c>
      <c r="E250" s="534" t="s">
        <v>659</v>
      </c>
    </row>
    <row r="251" spans="2:5">
      <c r="B251" s="386">
        <v>986</v>
      </c>
      <c r="C251" s="386">
        <v>2000889</v>
      </c>
      <c r="D251" s="386" t="s">
        <v>487</v>
      </c>
      <c r="E251" s="404" t="s">
        <v>660</v>
      </c>
    </row>
    <row r="252" spans="2:5">
      <c r="B252" s="487">
        <v>980</v>
      </c>
      <c r="C252" s="341">
        <v>2000888</v>
      </c>
      <c r="D252" s="487" t="s">
        <v>486</v>
      </c>
      <c r="E252" s="357">
        <v>0.61249999999999993</v>
      </c>
    </row>
    <row r="253" spans="2:5">
      <c r="B253" s="487">
        <v>955</v>
      </c>
      <c r="C253" s="341">
        <v>2000885</v>
      </c>
      <c r="D253" s="487" t="s">
        <v>485</v>
      </c>
      <c r="E253" s="357">
        <v>0.62430555555555556</v>
      </c>
    </row>
    <row r="254" spans="2:5">
      <c r="B254" s="487">
        <v>936</v>
      </c>
      <c r="C254" s="341">
        <v>2000883</v>
      </c>
      <c r="D254" s="487" t="s">
        <v>484</v>
      </c>
      <c r="E254" s="357">
        <v>0.63472222222222219</v>
      </c>
    </row>
    <row r="255" spans="2:5">
      <c r="B255" s="487">
        <v>927</v>
      </c>
      <c r="C255" s="341">
        <v>2000882</v>
      </c>
      <c r="D255" s="487" t="s">
        <v>482</v>
      </c>
      <c r="E255" s="357" t="s">
        <v>661</v>
      </c>
    </row>
    <row r="256" spans="2:5">
      <c r="B256" s="487">
        <v>899</v>
      </c>
      <c r="C256" s="341">
        <v>2000878</v>
      </c>
      <c r="D256" s="487" t="s">
        <v>480</v>
      </c>
      <c r="E256" s="357" t="s">
        <v>662</v>
      </c>
    </row>
    <row r="257" spans="2:5">
      <c r="B257" s="388">
        <v>863</v>
      </c>
      <c r="C257" s="388">
        <v>2000170</v>
      </c>
      <c r="D257" s="388" t="s">
        <v>321</v>
      </c>
      <c r="E257" s="386" t="s">
        <v>663</v>
      </c>
    </row>
    <row r="258" spans="2:5">
      <c r="B258" s="604">
        <v>795</v>
      </c>
      <c r="C258" s="407">
        <v>2000905</v>
      </c>
      <c r="D258" s="604" t="s">
        <v>320</v>
      </c>
      <c r="E258" s="357">
        <v>0.74236111111111114</v>
      </c>
    </row>
    <row r="259" spans="2:5">
      <c r="B259" s="815" t="s">
        <v>43</v>
      </c>
      <c r="C259" s="407">
        <v>9991941</v>
      </c>
      <c r="D259" s="604" t="s">
        <v>319</v>
      </c>
      <c r="E259" s="669">
        <v>43468.743750000001</v>
      </c>
    </row>
    <row r="260" spans="2:5">
      <c r="B260" s="943" t="s">
        <v>281</v>
      </c>
      <c r="C260" s="944"/>
      <c r="D260" s="971"/>
      <c r="E260" s="972"/>
    </row>
    <row r="261" spans="2:5">
      <c r="B261" s="362">
        <v>792</v>
      </c>
      <c r="C261" s="638" t="s">
        <v>316</v>
      </c>
      <c r="D261" s="362" t="s">
        <v>255</v>
      </c>
      <c r="E261" s="357">
        <v>0.75208333333333333</v>
      </c>
    </row>
    <row r="262" spans="2:5">
      <c r="B262" s="388">
        <v>744</v>
      </c>
      <c r="C262" s="388">
        <v>2100170</v>
      </c>
      <c r="D262" s="388" t="s">
        <v>312</v>
      </c>
      <c r="E262" s="386" t="s">
        <v>664</v>
      </c>
    </row>
    <row r="263" spans="2:5">
      <c r="B263" s="604">
        <v>700</v>
      </c>
      <c r="C263" s="407">
        <v>2100014</v>
      </c>
      <c r="D263" s="604" t="s">
        <v>311</v>
      </c>
      <c r="E263" s="357">
        <v>0.80138888888888893</v>
      </c>
    </row>
    <row r="264" spans="2:5">
      <c r="B264" s="815" t="s">
        <v>43</v>
      </c>
      <c r="C264" s="341">
        <v>2100008</v>
      </c>
      <c r="D264" s="604" t="s">
        <v>310</v>
      </c>
      <c r="E264" s="357">
        <v>0.83680555555555547</v>
      </c>
    </row>
    <row r="265" spans="2:5">
      <c r="B265" s="388">
        <v>612</v>
      </c>
      <c r="C265" s="388">
        <v>2100305</v>
      </c>
      <c r="D265" s="388" t="s">
        <v>307</v>
      </c>
      <c r="E265" s="404" t="s">
        <v>665</v>
      </c>
    </row>
    <row r="266" spans="2:5">
      <c r="B266" s="604">
        <v>593</v>
      </c>
      <c r="C266" s="407">
        <v>2100145</v>
      </c>
      <c r="D266" s="604" t="s">
        <v>306</v>
      </c>
      <c r="E266" s="357">
        <v>0.85555555555555562</v>
      </c>
    </row>
    <row r="267" spans="2:5">
      <c r="B267" s="604">
        <v>581</v>
      </c>
      <c r="C267" s="407">
        <v>2100102</v>
      </c>
      <c r="D267" s="604" t="s">
        <v>304</v>
      </c>
      <c r="E267" s="357">
        <v>0.86249999999999993</v>
      </c>
    </row>
    <row r="268" spans="2:5">
      <c r="B268" s="604">
        <v>571</v>
      </c>
      <c r="C268" s="407">
        <v>2100007</v>
      </c>
      <c r="D268" s="604" t="s">
        <v>303</v>
      </c>
      <c r="E268" s="357">
        <v>0.86875000000000002</v>
      </c>
    </row>
    <row r="269" spans="2:5">
      <c r="B269" s="388">
        <v>532</v>
      </c>
      <c r="C269" s="388">
        <v>2100001</v>
      </c>
      <c r="D269" s="388" t="s">
        <v>299</v>
      </c>
      <c r="E269" s="404" t="s">
        <v>666</v>
      </c>
    </row>
    <row r="270" spans="2:5">
      <c r="B270" s="604">
        <v>516</v>
      </c>
      <c r="C270" s="407">
        <v>2100514</v>
      </c>
      <c r="D270" s="604" t="s">
        <v>297</v>
      </c>
      <c r="E270" s="357">
        <v>0.92291666666666661</v>
      </c>
    </row>
    <row r="271" spans="2:5">
      <c r="B271" s="362">
        <v>491</v>
      </c>
      <c r="C271" s="636">
        <v>2100515</v>
      </c>
      <c r="D271" s="362" t="s">
        <v>296</v>
      </c>
      <c r="E271" s="357">
        <v>0.93125000000000002</v>
      </c>
    </row>
    <row r="272" spans="2:5">
      <c r="B272" s="388">
        <v>455</v>
      </c>
      <c r="C272" s="388">
        <v>2100280</v>
      </c>
      <c r="D272" s="388" t="s">
        <v>292</v>
      </c>
      <c r="E272" s="386" t="s">
        <v>667</v>
      </c>
    </row>
    <row r="273" spans="2:5">
      <c r="B273" s="604">
        <v>418</v>
      </c>
      <c r="C273" s="407">
        <v>2100205</v>
      </c>
      <c r="D273" s="604" t="s">
        <v>289</v>
      </c>
      <c r="E273" s="357" t="s">
        <v>668</v>
      </c>
    </row>
    <row r="274" spans="2:5">
      <c r="B274" s="604">
        <v>406</v>
      </c>
      <c r="C274" s="407">
        <v>2100023</v>
      </c>
      <c r="D274" s="604" t="s">
        <v>288</v>
      </c>
      <c r="E274" s="357">
        <v>0.98472222222222217</v>
      </c>
    </row>
    <row r="275" spans="2:5">
      <c r="B275" s="604">
        <v>398</v>
      </c>
      <c r="C275" s="407">
        <v>2100301</v>
      </c>
      <c r="D275" s="604" t="s">
        <v>287</v>
      </c>
      <c r="E275" s="357" t="s">
        <v>669</v>
      </c>
    </row>
    <row r="276" spans="2:5">
      <c r="B276" s="388">
        <v>384</v>
      </c>
      <c r="C276" s="388">
        <v>2100024</v>
      </c>
      <c r="D276" s="388" t="s">
        <v>283</v>
      </c>
      <c r="E276" s="386" t="s">
        <v>670</v>
      </c>
    </row>
    <row r="277" spans="2:5">
      <c r="B277" s="815" t="s">
        <v>43</v>
      </c>
      <c r="C277" s="407">
        <v>163034</v>
      </c>
      <c r="D277" s="604" t="s">
        <v>282</v>
      </c>
      <c r="E277" s="357">
        <v>3.0555555555555555E-2</v>
      </c>
    </row>
    <row r="278" spans="2:5">
      <c r="B278" s="943" t="s">
        <v>253</v>
      </c>
      <c r="C278" s="944"/>
      <c r="D278" s="944"/>
      <c r="E278" s="945"/>
    </row>
    <row r="279" spans="2:5">
      <c r="B279" s="362">
        <v>375</v>
      </c>
      <c r="C279" s="638" t="s">
        <v>280</v>
      </c>
      <c r="D279" s="362" t="s">
        <v>255</v>
      </c>
      <c r="E279" s="597">
        <v>43468.994444444448</v>
      </c>
    </row>
    <row r="280" spans="2:5">
      <c r="B280" s="388">
        <v>368</v>
      </c>
      <c r="C280" s="388">
        <v>2400450</v>
      </c>
      <c r="D280" s="388" t="s">
        <v>276</v>
      </c>
      <c r="E280" s="560" t="s">
        <v>671</v>
      </c>
    </row>
    <row r="281" spans="2:5">
      <c r="B281" s="348">
        <v>356</v>
      </c>
      <c r="C281" s="406">
        <v>2400461</v>
      </c>
      <c r="D281" s="348" t="s">
        <v>275</v>
      </c>
      <c r="E281" s="559">
        <v>5.0694444444444445E-2</v>
      </c>
    </row>
    <row r="282" spans="2:5">
      <c r="B282" s="348">
        <v>348</v>
      </c>
      <c r="C282" s="406">
        <v>2401432</v>
      </c>
      <c r="D282" s="348" t="s">
        <v>274</v>
      </c>
      <c r="E282" s="559">
        <v>5.486111111111111E-2</v>
      </c>
    </row>
    <row r="283" spans="2:5">
      <c r="B283" s="388">
        <v>339</v>
      </c>
      <c r="C283" s="388">
        <v>2400000</v>
      </c>
      <c r="D283" s="388" t="s">
        <v>42</v>
      </c>
      <c r="E283" s="560" t="s">
        <v>672</v>
      </c>
    </row>
    <row r="284" spans="2:5">
      <c r="B284" s="815" t="s">
        <v>43</v>
      </c>
      <c r="C284" s="407"/>
      <c r="D284" s="604" t="s">
        <v>270</v>
      </c>
      <c r="E284" s="595">
        <v>7.0833333333333331E-2</v>
      </c>
    </row>
    <row r="285" spans="2:5">
      <c r="B285" s="348">
        <v>330</v>
      </c>
      <c r="C285" s="406">
        <v>2400446</v>
      </c>
      <c r="D285" s="348" t="s">
        <v>45</v>
      </c>
      <c r="E285" s="559">
        <v>7.5694444444444439E-2</v>
      </c>
    </row>
    <row r="286" spans="2:5">
      <c r="B286" s="348">
        <v>321</v>
      </c>
      <c r="C286" s="406">
        <v>2400417</v>
      </c>
      <c r="D286" s="348" t="s">
        <v>46</v>
      </c>
      <c r="E286" s="559">
        <v>7.9861111111111105E-2</v>
      </c>
    </row>
    <row r="287" spans="2:5">
      <c r="B287" s="348">
        <v>298</v>
      </c>
      <c r="C287" s="406">
        <v>2400456</v>
      </c>
      <c r="D287" s="348" t="s">
        <v>47</v>
      </c>
      <c r="E287" s="559">
        <v>8.8888888888888878E-2</v>
      </c>
    </row>
    <row r="288" spans="2:5">
      <c r="B288" s="348">
        <v>282</v>
      </c>
      <c r="C288" s="406">
        <v>2400366</v>
      </c>
      <c r="D288" s="348" t="s">
        <v>48</v>
      </c>
      <c r="E288" s="559">
        <v>9.5833333333333326E-2</v>
      </c>
    </row>
    <row r="289" spans="2:5">
      <c r="B289" s="348">
        <v>272</v>
      </c>
      <c r="C289" s="406">
        <v>2400416</v>
      </c>
      <c r="D289" s="348" t="s">
        <v>50</v>
      </c>
      <c r="E289" s="559">
        <v>9.930555555555555E-2</v>
      </c>
    </row>
    <row r="290" spans="2:5">
      <c r="B290" s="348">
        <v>256</v>
      </c>
      <c r="C290" s="406">
        <v>2400365</v>
      </c>
      <c r="D290" s="348" t="s">
        <v>269</v>
      </c>
      <c r="E290" s="559">
        <v>0.10625</v>
      </c>
    </row>
    <row r="291" spans="2:5">
      <c r="B291" s="348">
        <v>245</v>
      </c>
      <c r="C291" s="406">
        <v>2400364</v>
      </c>
      <c r="D291" s="348" t="s">
        <v>268</v>
      </c>
      <c r="E291" s="559">
        <v>0.11180555555555555</v>
      </c>
    </row>
    <row r="292" spans="2:5">
      <c r="B292" s="815" t="s">
        <v>43</v>
      </c>
      <c r="C292" s="406"/>
      <c r="D292" s="348" t="s">
        <v>267</v>
      </c>
      <c r="E292" s="554" t="s">
        <v>43</v>
      </c>
    </row>
    <row r="293" spans="2:5">
      <c r="B293" s="388" t="s">
        <v>43</v>
      </c>
      <c r="C293" s="388">
        <v>2400440</v>
      </c>
      <c r="D293" s="388" t="s">
        <v>266</v>
      </c>
      <c r="E293" s="596" t="s">
        <v>43</v>
      </c>
    </row>
    <row r="294" spans="2:5">
      <c r="B294" s="348">
        <v>234</v>
      </c>
      <c r="C294" s="406">
        <v>9991215</v>
      </c>
      <c r="D294" s="348" t="s">
        <v>265</v>
      </c>
      <c r="E294" s="559">
        <v>0.11944444444444444</v>
      </c>
    </row>
    <row r="295" spans="2:5">
      <c r="B295" s="348">
        <v>230</v>
      </c>
      <c r="C295" s="406">
        <v>2400003</v>
      </c>
      <c r="D295" s="348" t="s">
        <v>264</v>
      </c>
      <c r="E295" s="559">
        <v>0.12291666666666666</v>
      </c>
    </row>
    <row r="296" spans="2:5">
      <c r="B296" s="348">
        <v>219</v>
      </c>
      <c r="C296" s="406">
        <v>2400362</v>
      </c>
      <c r="D296" s="348" t="s">
        <v>263</v>
      </c>
      <c r="E296" s="559">
        <v>0.13055555555555556</v>
      </c>
    </row>
    <row r="297" spans="2:5">
      <c r="B297" s="348">
        <v>201</v>
      </c>
      <c r="C297" s="406">
        <v>2400429</v>
      </c>
      <c r="D297" s="348" t="s">
        <v>262</v>
      </c>
      <c r="E297" s="559">
        <v>0.13750000000000001</v>
      </c>
    </row>
    <row r="298" spans="2:5">
      <c r="B298" s="348">
        <v>182</v>
      </c>
      <c r="C298" s="406">
        <v>2400431</v>
      </c>
      <c r="D298" s="348" t="s">
        <v>261</v>
      </c>
      <c r="E298" s="559">
        <v>0.14513888888888887</v>
      </c>
    </row>
    <row r="299" spans="2:5">
      <c r="B299" s="348">
        <v>170</v>
      </c>
      <c r="C299" s="406">
        <v>2400432</v>
      </c>
      <c r="D299" s="348" t="s">
        <v>260</v>
      </c>
      <c r="E299" s="559">
        <v>0.15138888888888888</v>
      </c>
    </row>
    <row r="300" spans="2:5">
      <c r="B300" s="388">
        <v>152</v>
      </c>
      <c r="C300" s="388">
        <v>2400433</v>
      </c>
      <c r="D300" s="388" t="s">
        <v>256</v>
      </c>
      <c r="E300" s="560" t="s">
        <v>673</v>
      </c>
    </row>
    <row r="301" spans="2:5">
      <c r="B301" s="604">
        <v>151</v>
      </c>
      <c r="C301" s="639" t="s">
        <v>254</v>
      </c>
      <c r="D301" s="604" t="s">
        <v>255</v>
      </c>
      <c r="E301" s="597">
        <v>43469.206944444442</v>
      </c>
    </row>
    <row r="302" spans="2:5">
      <c r="B302" s="943" t="s">
        <v>232</v>
      </c>
      <c r="C302" s="944"/>
      <c r="D302" s="944"/>
      <c r="E302" s="945"/>
    </row>
    <row r="303" spans="2:5">
      <c r="B303" s="890" t="s">
        <v>43</v>
      </c>
      <c r="C303" s="636">
        <v>9991012</v>
      </c>
      <c r="D303" s="636" t="s">
        <v>249</v>
      </c>
      <c r="E303" s="650" t="s">
        <v>674</v>
      </c>
    </row>
    <row r="304" spans="2:5">
      <c r="B304" s="348">
        <v>140</v>
      </c>
      <c r="C304" s="406">
        <v>2058434</v>
      </c>
      <c r="D304" s="348" t="s">
        <v>246</v>
      </c>
      <c r="E304" s="356" t="s">
        <v>675</v>
      </c>
    </row>
    <row r="305" spans="2:6">
      <c r="B305" s="348">
        <v>115</v>
      </c>
      <c r="C305" s="406">
        <v>2058395</v>
      </c>
      <c r="D305" s="348" t="s">
        <v>243</v>
      </c>
      <c r="E305" s="356" t="s">
        <v>676</v>
      </c>
      <c r="F305" s="549"/>
    </row>
    <row r="306" spans="2:6">
      <c r="B306" s="388">
        <v>90</v>
      </c>
      <c r="C306" s="388">
        <v>2058450</v>
      </c>
      <c r="D306" s="388" t="s">
        <v>239</v>
      </c>
      <c r="E306" s="404" t="s">
        <v>677</v>
      </c>
      <c r="F306" s="549"/>
    </row>
    <row r="307" spans="2:6">
      <c r="B307" s="604">
        <v>50</v>
      </c>
      <c r="C307" s="407">
        <v>2058441</v>
      </c>
      <c r="D307" s="604" t="s">
        <v>238</v>
      </c>
      <c r="E307" s="357">
        <v>0.34791666666666665</v>
      </c>
      <c r="F307" s="549"/>
    </row>
    <row r="308" spans="2:6">
      <c r="B308" s="348">
        <v>40</v>
      </c>
      <c r="C308" s="406">
        <v>2058442</v>
      </c>
      <c r="D308" s="348" t="s">
        <v>235</v>
      </c>
      <c r="E308" s="356" t="s">
        <v>678</v>
      </c>
      <c r="F308" s="549"/>
    </row>
    <row r="309" spans="2:6">
      <c r="B309" s="388">
        <v>0</v>
      </c>
      <c r="C309" s="388">
        <v>2058001</v>
      </c>
      <c r="D309" s="388" t="s">
        <v>233</v>
      </c>
      <c r="E309" s="630">
        <v>43469.380555555559</v>
      </c>
      <c r="F309" s="549"/>
    </row>
    <row r="310" spans="2:6">
      <c r="B310" s="930" t="s">
        <v>123</v>
      </c>
      <c r="C310" s="930"/>
      <c r="D310" s="930"/>
      <c r="E310" s="351"/>
      <c r="F310" s="549"/>
    </row>
    <row r="311" spans="2:6" s="519" customFormat="1">
      <c r="B311" s="932" t="s">
        <v>125</v>
      </c>
      <c r="C311" s="932"/>
      <c r="D311" s="932"/>
      <c r="E311" s="521">
        <v>63</v>
      </c>
    </row>
    <row r="312" spans="2:6">
      <c r="B312" s="937" t="s">
        <v>126</v>
      </c>
      <c r="C312" s="938"/>
      <c r="D312" s="939"/>
      <c r="E312" s="484">
        <v>0.65277777777777779</v>
      </c>
      <c r="F312" s="549"/>
    </row>
    <row r="313" spans="2:6">
      <c r="B313" s="936" t="s">
        <v>127</v>
      </c>
      <c r="C313" s="936"/>
      <c r="D313" s="936"/>
      <c r="E313" s="369">
        <f>E309-E166</f>
        <v>2.5201388888890506</v>
      </c>
      <c r="F313" s="549"/>
    </row>
    <row r="314" spans="2:6">
      <c r="B314" s="935" t="s">
        <v>128</v>
      </c>
      <c r="C314" s="935"/>
      <c r="D314" s="935"/>
      <c r="E314" s="370">
        <f>B166/((E309-E166)*24)</f>
        <v>47.666023697985366</v>
      </c>
      <c r="F314" s="549"/>
    </row>
    <row r="315" spans="2:6">
      <c r="B315" s="936" t="s">
        <v>129</v>
      </c>
      <c r="C315" s="936"/>
      <c r="D315" s="936"/>
      <c r="E315" s="437">
        <f>E313-E312</f>
        <v>1.8673611111112729</v>
      </c>
      <c r="F315" s="549"/>
    </row>
    <row r="316" spans="2:6">
      <c r="B316" s="937" t="s">
        <v>130</v>
      </c>
      <c r="C316" s="938"/>
      <c r="D316" s="939"/>
      <c r="E316" s="370">
        <f>B166/((E313-E312)*24)</f>
        <v>64.328746745996654</v>
      </c>
      <c r="F316" s="549"/>
    </row>
    <row r="318" spans="2:6" ht="15.75">
      <c r="B318" s="315" t="s">
        <v>341</v>
      </c>
      <c r="C318" s="314"/>
      <c r="D318" s="313"/>
      <c r="E318" s="549"/>
      <c r="F318" s="549"/>
    </row>
    <row r="320" spans="2:6">
      <c r="B320" s="549"/>
      <c r="C320" s="549"/>
      <c r="D320" s="549"/>
      <c r="E320" s="549"/>
      <c r="F320" s="549"/>
    </row>
    <row r="321" spans="2:6" ht="23.25">
      <c r="B321" s="550" t="s">
        <v>679</v>
      </c>
      <c r="C321" s="339"/>
      <c r="D321" s="339"/>
      <c r="E321" s="549"/>
      <c r="F321" s="549"/>
    </row>
    <row r="322" spans="2:6">
      <c r="B322" s="549"/>
      <c r="C322" s="549"/>
      <c r="D322" s="549"/>
      <c r="E322" s="364"/>
      <c r="F322" s="363"/>
    </row>
    <row r="323" spans="2:6">
      <c r="B323" s="912" t="s">
        <v>22</v>
      </c>
      <c r="C323" s="914" t="s">
        <v>226</v>
      </c>
      <c r="D323" s="472" t="s">
        <v>25</v>
      </c>
      <c r="E323" s="396" t="s">
        <v>462</v>
      </c>
      <c r="F323" s="419"/>
    </row>
    <row r="324" spans="2:6">
      <c r="B324" s="912"/>
      <c r="C324" s="915"/>
      <c r="D324" s="473" t="s">
        <v>34</v>
      </c>
      <c r="E324" s="454" t="s">
        <v>230</v>
      </c>
      <c r="F324" s="419"/>
    </row>
    <row r="325" spans="2:6" ht="28.5">
      <c r="B325" s="949"/>
      <c r="C325" s="916"/>
      <c r="D325" s="474" t="s">
        <v>197</v>
      </c>
      <c r="E325" s="471" t="s">
        <v>463</v>
      </c>
      <c r="F325" s="419"/>
    </row>
    <row r="326" spans="2:6">
      <c r="B326" s="940" t="s">
        <v>232</v>
      </c>
      <c r="C326" s="941"/>
      <c r="D326" s="973"/>
      <c r="E326" s="974"/>
      <c r="F326" s="549"/>
    </row>
    <row r="327" spans="2:6">
      <c r="B327" s="388">
        <v>0</v>
      </c>
      <c r="C327" s="388">
        <v>2058001</v>
      </c>
      <c r="D327" s="388" t="s">
        <v>233</v>
      </c>
      <c r="E327" s="629">
        <v>43466.796527777777</v>
      </c>
      <c r="F327" s="549"/>
    </row>
    <row r="328" spans="2:6">
      <c r="B328" s="348">
        <v>40</v>
      </c>
      <c r="C328" s="406">
        <v>2058442</v>
      </c>
      <c r="D328" s="348" t="s">
        <v>235</v>
      </c>
      <c r="E328" s="355" t="s">
        <v>464</v>
      </c>
      <c r="F328" s="549"/>
    </row>
    <row r="329" spans="2:6">
      <c r="B329" s="604">
        <v>50</v>
      </c>
      <c r="C329" s="407">
        <v>2058441</v>
      </c>
      <c r="D329" s="604" t="s">
        <v>238</v>
      </c>
      <c r="E329" s="358">
        <v>0.82638888888888884</v>
      </c>
      <c r="F329" s="549"/>
    </row>
    <row r="330" spans="2:6">
      <c r="B330" s="388">
        <v>90</v>
      </c>
      <c r="C330" s="388">
        <v>2058450</v>
      </c>
      <c r="D330" s="388" t="s">
        <v>239</v>
      </c>
      <c r="E330" s="628" t="s">
        <v>465</v>
      </c>
      <c r="F330" s="549"/>
    </row>
    <row r="331" spans="2:6">
      <c r="B331" s="348">
        <v>115</v>
      </c>
      <c r="C331" s="406">
        <v>2058395</v>
      </c>
      <c r="D331" s="348" t="s">
        <v>243</v>
      </c>
      <c r="E331" s="360" t="s">
        <v>466</v>
      </c>
      <c r="F331" s="549"/>
    </row>
    <row r="332" spans="2:6">
      <c r="B332" s="348">
        <v>140</v>
      </c>
      <c r="C332" s="406">
        <v>2058434</v>
      </c>
      <c r="D332" s="348" t="s">
        <v>246</v>
      </c>
      <c r="E332" s="360" t="s">
        <v>467</v>
      </c>
      <c r="F332" s="549"/>
    </row>
    <row r="333" spans="2:6">
      <c r="B333" s="890" t="s">
        <v>43</v>
      </c>
      <c r="C333" s="636">
        <v>9991012</v>
      </c>
      <c r="D333" s="636" t="s">
        <v>249</v>
      </c>
      <c r="E333" s="651" t="s">
        <v>468</v>
      </c>
      <c r="F333" s="549"/>
    </row>
    <row r="334" spans="2:6">
      <c r="B334" s="943" t="s">
        <v>253</v>
      </c>
      <c r="C334" s="944"/>
      <c r="D334" s="980"/>
      <c r="E334" s="981"/>
      <c r="F334" s="549"/>
    </row>
    <row r="335" spans="2:6">
      <c r="B335" s="604">
        <v>151</v>
      </c>
      <c r="C335" s="639" t="s">
        <v>254</v>
      </c>
      <c r="D335" s="604" t="s">
        <v>255</v>
      </c>
      <c r="E335" s="569">
        <v>43466.87777777778</v>
      </c>
      <c r="F335" s="549"/>
    </row>
    <row r="336" spans="2:6">
      <c r="B336" s="388">
        <v>152</v>
      </c>
      <c r="C336" s="388">
        <v>2400433</v>
      </c>
      <c r="D336" s="388" t="s">
        <v>256</v>
      </c>
      <c r="E336" s="568" t="s">
        <v>469</v>
      </c>
      <c r="F336" s="549"/>
    </row>
    <row r="337" spans="2:6">
      <c r="B337" s="348">
        <v>170</v>
      </c>
      <c r="C337" s="406">
        <v>2400432</v>
      </c>
      <c r="D337" s="348" t="s">
        <v>260</v>
      </c>
      <c r="E337" s="567">
        <v>0.93124999999999991</v>
      </c>
      <c r="F337" s="549"/>
    </row>
    <row r="338" spans="2:6">
      <c r="B338" s="348">
        <v>182</v>
      </c>
      <c r="C338" s="406">
        <v>2400431</v>
      </c>
      <c r="D338" s="348" t="s">
        <v>261</v>
      </c>
      <c r="E338" s="567">
        <v>0.93611111111111112</v>
      </c>
      <c r="F338" s="549"/>
    </row>
    <row r="339" spans="2:6">
      <c r="B339" s="348">
        <v>201</v>
      </c>
      <c r="C339" s="406">
        <v>2400429</v>
      </c>
      <c r="D339" s="348" t="s">
        <v>262</v>
      </c>
      <c r="E339" s="567">
        <v>0.94444444444444442</v>
      </c>
      <c r="F339" s="549"/>
    </row>
    <row r="340" spans="2:6">
      <c r="B340" s="348">
        <v>219</v>
      </c>
      <c r="C340" s="406">
        <v>2400362</v>
      </c>
      <c r="D340" s="348" t="s">
        <v>263</v>
      </c>
      <c r="E340" s="567">
        <v>0.95138888888888884</v>
      </c>
      <c r="F340" s="549"/>
    </row>
    <row r="341" spans="2:6">
      <c r="B341" s="348">
        <v>230</v>
      </c>
      <c r="C341" s="406">
        <v>2400003</v>
      </c>
      <c r="D341" s="348" t="s">
        <v>264</v>
      </c>
      <c r="E341" s="799">
        <v>0.95694444444444438</v>
      </c>
      <c r="F341" s="549"/>
    </row>
    <row r="342" spans="2:6">
      <c r="B342" s="348">
        <v>234</v>
      </c>
      <c r="C342" s="406">
        <v>9991215</v>
      </c>
      <c r="D342" s="348" t="s">
        <v>265</v>
      </c>
      <c r="E342" s="554" t="s">
        <v>43</v>
      </c>
      <c r="F342" s="549"/>
    </row>
    <row r="343" spans="2:6">
      <c r="B343" s="388" t="s">
        <v>43</v>
      </c>
      <c r="C343" s="388">
        <v>2400440</v>
      </c>
      <c r="D343" s="388" t="s">
        <v>266</v>
      </c>
      <c r="E343" s="794">
        <v>0.96180555555555547</v>
      </c>
      <c r="F343" s="549"/>
    </row>
    <row r="344" spans="2:6">
      <c r="B344" s="815" t="s">
        <v>43</v>
      </c>
      <c r="C344" s="406"/>
      <c r="D344" s="348" t="s">
        <v>267</v>
      </c>
      <c r="E344" s="806">
        <v>0.96458333333333324</v>
      </c>
      <c r="F344" s="549"/>
    </row>
    <row r="345" spans="2:6">
      <c r="B345" s="348">
        <v>245</v>
      </c>
      <c r="C345" s="406">
        <v>2400364</v>
      </c>
      <c r="D345" s="348" t="s">
        <v>268</v>
      </c>
      <c r="E345" s="582">
        <v>0.96944444444444444</v>
      </c>
      <c r="F345" s="549"/>
    </row>
    <row r="346" spans="2:6">
      <c r="B346" s="348">
        <v>256</v>
      </c>
      <c r="C346" s="406">
        <v>2400365</v>
      </c>
      <c r="D346" s="348" t="s">
        <v>269</v>
      </c>
      <c r="E346" s="582">
        <v>0.97638888888888897</v>
      </c>
      <c r="F346" s="549"/>
    </row>
    <row r="347" spans="2:6">
      <c r="B347" s="348">
        <v>272</v>
      </c>
      <c r="C347" s="406">
        <v>2400416</v>
      </c>
      <c r="D347" s="348" t="s">
        <v>50</v>
      </c>
      <c r="E347" s="582">
        <v>0.98402777777777783</v>
      </c>
      <c r="F347" s="549"/>
    </row>
    <row r="348" spans="2:6">
      <c r="B348" s="348">
        <v>282</v>
      </c>
      <c r="C348" s="406">
        <v>2400366</v>
      </c>
      <c r="D348" s="348" t="s">
        <v>48</v>
      </c>
      <c r="E348" s="582">
        <v>0.98819444444444449</v>
      </c>
      <c r="F348" s="549"/>
    </row>
    <row r="349" spans="2:6">
      <c r="B349" s="348">
        <v>298</v>
      </c>
      <c r="C349" s="406">
        <v>2400456</v>
      </c>
      <c r="D349" s="348" t="s">
        <v>47</v>
      </c>
      <c r="E349" s="582">
        <v>0.99513888888888891</v>
      </c>
      <c r="F349" s="549"/>
    </row>
    <row r="350" spans="2:6">
      <c r="B350" s="348">
        <v>321</v>
      </c>
      <c r="C350" s="406">
        <v>2400417</v>
      </c>
      <c r="D350" s="348" t="s">
        <v>46</v>
      </c>
      <c r="E350" s="582">
        <v>5.5555555555555549E-3</v>
      </c>
      <c r="F350" s="549"/>
    </row>
    <row r="351" spans="2:6">
      <c r="B351" s="348">
        <v>330</v>
      </c>
      <c r="C351" s="406">
        <v>2400446</v>
      </c>
      <c r="D351" s="348" t="s">
        <v>45</v>
      </c>
      <c r="E351" s="582">
        <v>1.0416666666666666E-2</v>
      </c>
      <c r="F351" s="549"/>
    </row>
    <row r="352" spans="2:6">
      <c r="B352" s="815" t="s">
        <v>43</v>
      </c>
      <c r="C352" s="407"/>
      <c r="D352" s="604" t="s">
        <v>270</v>
      </c>
      <c r="E352" s="569">
        <v>1.4583333333333334E-2</v>
      </c>
      <c r="F352" s="549"/>
    </row>
    <row r="353" spans="2:6">
      <c r="B353" s="388">
        <v>339</v>
      </c>
      <c r="C353" s="388">
        <v>2400000</v>
      </c>
      <c r="D353" s="388" t="s">
        <v>42</v>
      </c>
      <c r="E353" s="580" t="s">
        <v>470</v>
      </c>
      <c r="F353" s="549"/>
    </row>
    <row r="354" spans="2:6">
      <c r="B354" s="348">
        <v>348</v>
      </c>
      <c r="C354" s="406">
        <v>2401432</v>
      </c>
      <c r="D354" s="348" t="s">
        <v>274</v>
      </c>
      <c r="E354" s="582">
        <v>3.0555555555555555E-2</v>
      </c>
      <c r="F354" s="549"/>
    </row>
    <row r="355" spans="2:6">
      <c r="B355" s="348">
        <v>356</v>
      </c>
      <c r="C355" s="406">
        <v>2400461</v>
      </c>
      <c r="D355" s="348" t="s">
        <v>275</v>
      </c>
      <c r="E355" s="582">
        <v>3.4722222222222224E-2</v>
      </c>
      <c r="F355" s="549"/>
    </row>
    <row r="356" spans="2:6">
      <c r="B356" s="388">
        <v>368</v>
      </c>
      <c r="C356" s="388">
        <v>2400450</v>
      </c>
      <c r="D356" s="388" t="s">
        <v>276</v>
      </c>
      <c r="E356" s="580" t="s">
        <v>471</v>
      </c>
      <c r="F356" s="549"/>
    </row>
    <row r="357" spans="2:6">
      <c r="B357" s="362">
        <v>375</v>
      </c>
      <c r="C357" s="638" t="s">
        <v>280</v>
      </c>
      <c r="D357" s="362" t="s">
        <v>255</v>
      </c>
      <c r="E357" s="597">
        <v>43467.091666666667</v>
      </c>
      <c r="F357" s="549"/>
    </row>
    <row r="358" spans="2:6">
      <c r="B358" s="943" t="s">
        <v>281</v>
      </c>
      <c r="C358" s="944"/>
      <c r="D358" s="971"/>
      <c r="E358" s="972"/>
      <c r="F358" s="549"/>
    </row>
    <row r="359" spans="2:6">
      <c r="B359" s="815" t="s">
        <v>43</v>
      </c>
      <c r="C359" s="407">
        <v>163034</v>
      </c>
      <c r="D359" s="604" t="s">
        <v>282</v>
      </c>
      <c r="E359" s="357">
        <v>0.13819444444444443</v>
      </c>
      <c r="F359" s="549"/>
    </row>
    <row r="360" spans="2:6">
      <c r="B360" s="388">
        <v>384</v>
      </c>
      <c r="C360" s="388">
        <v>2100024</v>
      </c>
      <c r="D360" s="388" t="s">
        <v>283</v>
      </c>
      <c r="E360" s="386" t="s">
        <v>472</v>
      </c>
      <c r="F360" s="549"/>
    </row>
    <row r="361" spans="2:6">
      <c r="B361" s="604">
        <v>398</v>
      </c>
      <c r="C361" s="407">
        <v>2100301</v>
      </c>
      <c r="D361" s="604" t="s">
        <v>287</v>
      </c>
      <c r="E361" s="357">
        <v>0.17708333333333334</v>
      </c>
      <c r="F361" s="549"/>
    </row>
    <row r="362" spans="2:6">
      <c r="B362" s="604">
        <v>406</v>
      </c>
      <c r="C362" s="407">
        <v>2100023</v>
      </c>
      <c r="D362" s="604" t="s">
        <v>288</v>
      </c>
      <c r="E362" s="357">
        <v>0.17986111111111111</v>
      </c>
      <c r="F362" s="549"/>
    </row>
    <row r="363" spans="2:6">
      <c r="B363" s="604">
        <v>418</v>
      </c>
      <c r="C363" s="407">
        <v>2100205</v>
      </c>
      <c r="D363" s="604" t="s">
        <v>289</v>
      </c>
      <c r="E363" s="357" t="s">
        <v>473</v>
      </c>
      <c r="F363" s="549"/>
    </row>
    <row r="364" spans="2:6">
      <c r="B364" s="388">
        <v>455</v>
      </c>
      <c r="C364" s="388">
        <v>2100280</v>
      </c>
      <c r="D364" s="388" t="s">
        <v>292</v>
      </c>
      <c r="E364" s="386" t="s">
        <v>474</v>
      </c>
      <c r="F364" s="549"/>
    </row>
    <row r="365" spans="2:6">
      <c r="B365" s="362">
        <v>491</v>
      </c>
      <c r="C365" s="636">
        <v>2100515</v>
      </c>
      <c r="D365" s="362" t="s">
        <v>296</v>
      </c>
      <c r="E365" s="357">
        <v>0.22500000000000001</v>
      </c>
      <c r="F365" s="549"/>
    </row>
    <row r="366" spans="2:6">
      <c r="B366" s="604">
        <v>516</v>
      </c>
      <c r="C366" s="407">
        <v>2100514</v>
      </c>
      <c r="D366" s="604" t="s">
        <v>297</v>
      </c>
      <c r="E366" s="357">
        <v>0.2388888888888889</v>
      </c>
      <c r="F366" s="549"/>
    </row>
    <row r="367" spans="2:6">
      <c r="B367" s="388">
        <v>532</v>
      </c>
      <c r="C367" s="388">
        <v>2100001</v>
      </c>
      <c r="D367" s="388" t="s">
        <v>299</v>
      </c>
      <c r="E367" s="404" t="s">
        <v>475</v>
      </c>
      <c r="F367" s="549"/>
    </row>
    <row r="368" spans="2:6">
      <c r="B368" s="604">
        <v>571</v>
      </c>
      <c r="C368" s="407">
        <v>2100007</v>
      </c>
      <c r="D368" s="604" t="s">
        <v>303</v>
      </c>
      <c r="E368" s="357" t="s">
        <v>476</v>
      </c>
      <c r="F368" s="549"/>
    </row>
    <row r="369" spans="2:6">
      <c r="B369" s="604">
        <v>581</v>
      </c>
      <c r="C369" s="407">
        <v>2100102</v>
      </c>
      <c r="D369" s="604" t="s">
        <v>304</v>
      </c>
      <c r="E369" s="357">
        <v>0.31527777777777777</v>
      </c>
      <c r="F369" s="549"/>
    </row>
    <row r="370" spans="2:6">
      <c r="B370" s="604">
        <v>593</v>
      </c>
      <c r="C370" s="407">
        <v>2100145</v>
      </c>
      <c r="D370" s="604" t="s">
        <v>306</v>
      </c>
      <c r="E370" s="357">
        <v>0.3215277777777778</v>
      </c>
      <c r="F370" s="549"/>
    </row>
    <row r="371" spans="2:6">
      <c r="B371" s="388">
        <v>612</v>
      </c>
      <c r="C371" s="386">
        <v>2100305</v>
      </c>
      <c r="D371" s="388" t="s">
        <v>307</v>
      </c>
      <c r="E371" s="404" t="s">
        <v>477</v>
      </c>
      <c r="F371" s="549"/>
    </row>
    <row r="372" spans="2:6">
      <c r="B372" s="815" t="s">
        <v>43</v>
      </c>
      <c r="C372" s="341">
        <v>2100008</v>
      </c>
      <c r="D372" s="604" t="s">
        <v>310</v>
      </c>
      <c r="E372" s="357">
        <v>0.33888888888888885</v>
      </c>
      <c r="F372" s="549"/>
    </row>
    <row r="373" spans="2:6">
      <c r="B373" s="604">
        <v>700</v>
      </c>
      <c r="C373" s="341">
        <v>2100014</v>
      </c>
      <c r="D373" s="604" t="s">
        <v>311</v>
      </c>
      <c r="E373" s="357">
        <v>0.37013888888888885</v>
      </c>
      <c r="F373" s="549"/>
    </row>
    <row r="374" spans="2:6">
      <c r="B374" s="388">
        <v>744</v>
      </c>
      <c r="C374" s="388">
        <v>2100170</v>
      </c>
      <c r="D374" s="388" t="s">
        <v>312</v>
      </c>
      <c r="E374" s="386" t="s">
        <v>478</v>
      </c>
      <c r="F374" s="549"/>
    </row>
    <row r="375" spans="2:6">
      <c r="B375" s="362">
        <v>792</v>
      </c>
      <c r="C375" s="638" t="s">
        <v>316</v>
      </c>
      <c r="D375" s="362" t="s">
        <v>255</v>
      </c>
      <c r="E375" s="669">
        <v>43467.423611111109</v>
      </c>
      <c r="F375" s="549"/>
    </row>
    <row r="376" spans="2:6">
      <c r="B376" s="943" t="s">
        <v>318</v>
      </c>
      <c r="C376" s="944"/>
      <c r="D376" s="980"/>
      <c r="E376" s="981"/>
      <c r="F376" s="549"/>
    </row>
    <row r="377" spans="2:6">
      <c r="B377" s="815" t="s">
        <v>43</v>
      </c>
      <c r="C377" s="407">
        <v>9991941</v>
      </c>
      <c r="D377" s="604" t="s">
        <v>319</v>
      </c>
      <c r="E377" s="357">
        <v>0.43194444444444446</v>
      </c>
      <c r="F377" s="549"/>
    </row>
    <row r="378" spans="2:6">
      <c r="B378" s="604">
        <v>795</v>
      </c>
      <c r="C378" s="407">
        <v>2000905</v>
      </c>
      <c r="D378" s="604" t="s">
        <v>320</v>
      </c>
      <c r="E378" s="357">
        <v>0.43333333333333335</v>
      </c>
      <c r="F378" s="549"/>
    </row>
    <row r="379" spans="2:6">
      <c r="B379" s="388">
        <v>863</v>
      </c>
      <c r="C379" s="388">
        <v>2000170</v>
      </c>
      <c r="D379" s="388" t="s">
        <v>321</v>
      </c>
      <c r="E379" s="386" t="s">
        <v>479</v>
      </c>
      <c r="F379" s="549"/>
    </row>
    <row r="380" spans="2:6">
      <c r="B380" s="487">
        <v>899</v>
      </c>
      <c r="C380" s="341">
        <v>2000878</v>
      </c>
      <c r="D380" s="487" t="s">
        <v>480</v>
      </c>
      <c r="E380" s="357" t="s">
        <v>481</v>
      </c>
      <c r="F380" s="549"/>
    </row>
    <row r="381" spans="2:6">
      <c r="B381" s="487">
        <v>927</v>
      </c>
      <c r="C381" s="341">
        <v>2000882</v>
      </c>
      <c r="D381" s="487" t="s">
        <v>482</v>
      </c>
      <c r="E381" s="357" t="s">
        <v>483</v>
      </c>
      <c r="F381" s="549"/>
    </row>
    <row r="382" spans="2:6">
      <c r="B382" s="487">
        <v>936</v>
      </c>
      <c r="C382" s="341">
        <v>2000883</v>
      </c>
      <c r="D382" s="487" t="s">
        <v>484</v>
      </c>
      <c r="E382" s="357">
        <v>0.54305555555555551</v>
      </c>
      <c r="F382" s="549"/>
    </row>
    <row r="383" spans="2:6">
      <c r="B383" s="487">
        <v>955</v>
      </c>
      <c r="C383" s="341">
        <v>2000885</v>
      </c>
      <c r="D383" s="487" t="s">
        <v>485</v>
      </c>
      <c r="E383" s="357">
        <v>0.55347222222222225</v>
      </c>
      <c r="F383" s="549"/>
    </row>
    <row r="384" spans="2:6">
      <c r="B384" s="487">
        <v>980</v>
      </c>
      <c r="C384" s="341">
        <v>2000888</v>
      </c>
      <c r="D384" s="487" t="s">
        <v>486</v>
      </c>
      <c r="E384" s="357">
        <v>0.56458333333333333</v>
      </c>
      <c r="F384" s="549"/>
    </row>
    <row r="385" spans="2:6">
      <c r="B385" s="386">
        <v>986</v>
      </c>
      <c r="C385" s="386">
        <v>2000889</v>
      </c>
      <c r="D385" s="386" t="s">
        <v>487</v>
      </c>
      <c r="E385" s="404" t="s">
        <v>488</v>
      </c>
      <c r="F385" s="549"/>
    </row>
    <row r="386" spans="2:6">
      <c r="B386" s="487">
        <v>997</v>
      </c>
      <c r="C386" s="341">
        <v>2000414</v>
      </c>
      <c r="D386" s="487" t="s">
        <v>489</v>
      </c>
      <c r="E386" s="357">
        <v>0.58750000000000002</v>
      </c>
      <c r="F386" s="549"/>
    </row>
    <row r="387" spans="2:6">
      <c r="B387" s="487">
        <v>1026</v>
      </c>
      <c r="C387" s="341">
        <v>2000416</v>
      </c>
      <c r="D387" s="487" t="s">
        <v>490</v>
      </c>
      <c r="E387" s="357">
        <v>0.60069444444444442</v>
      </c>
      <c r="F387" s="549"/>
    </row>
    <row r="388" spans="2:6">
      <c r="B388" s="487">
        <v>1038</v>
      </c>
      <c r="C388" s="341">
        <v>2000417</v>
      </c>
      <c r="D388" s="487" t="s">
        <v>491</v>
      </c>
      <c r="E388" s="357" t="s">
        <v>492</v>
      </c>
      <c r="F388" s="549"/>
    </row>
    <row r="389" spans="2:6">
      <c r="B389" s="487">
        <v>1063</v>
      </c>
      <c r="C389" s="341">
        <v>2000421</v>
      </c>
      <c r="D389" s="487" t="s">
        <v>493</v>
      </c>
      <c r="E389" s="357" t="s">
        <v>494</v>
      </c>
      <c r="F389" s="549"/>
    </row>
    <row r="390" spans="2:6">
      <c r="B390" s="487">
        <v>1071</v>
      </c>
      <c r="C390" s="341">
        <v>2000423</v>
      </c>
      <c r="D390" s="487" t="s">
        <v>495</v>
      </c>
      <c r="E390" s="357">
        <v>0.63611111111111118</v>
      </c>
      <c r="F390" s="549"/>
    </row>
    <row r="391" spans="2:6">
      <c r="B391" s="487">
        <v>1110</v>
      </c>
      <c r="C391" s="341">
        <v>2000428</v>
      </c>
      <c r="D391" s="487" t="s">
        <v>496</v>
      </c>
      <c r="E391" s="357">
        <v>0.65625</v>
      </c>
      <c r="F391" s="549"/>
    </row>
    <row r="392" spans="2:6">
      <c r="B392" s="388">
        <v>1119</v>
      </c>
      <c r="C392" s="388">
        <v>2000160</v>
      </c>
      <c r="D392" s="388" t="s">
        <v>497</v>
      </c>
      <c r="E392" s="386" t="s">
        <v>498</v>
      </c>
      <c r="F392" s="549"/>
    </row>
    <row r="393" spans="2:6">
      <c r="B393" s="487">
        <v>1127</v>
      </c>
      <c r="C393" s="341">
        <v>2000420</v>
      </c>
      <c r="D393" s="487" t="s">
        <v>499</v>
      </c>
      <c r="E393" s="357">
        <v>0.70972222222222225</v>
      </c>
      <c r="F393" s="549"/>
    </row>
    <row r="394" spans="2:6">
      <c r="B394" s="487">
        <v>1172</v>
      </c>
      <c r="C394" s="341">
        <v>2000820</v>
      </c>
      <c r="D394" s="487" t="s">
        <v>500</v>
      </c>
      <c r="E394" s="357" t="s">
        <v>501</v>
      </c>
      <c r="F394" s="549"/>
    </row>
    <row r="395" spans="2:6">
      <c r="B395" s="487">
        <v>1191</v>
      </c>
      <c r="C395" s="341">
        <v>2000822</v>
      </c>
      <c r="D395" s="487" t="s">
        <v>502</v>
      </c>
      <c r="E395" s="357">
        <v>0.75416666666666676</v>
      </c>
      <c r="F395" s="549"/>
    </row>
    <row r="396" spans="2:6">
      <c r="B396" s="487">
        <v>1200</v>
      </c>
      <c r="C396" s="341">
        <v>2000823</v>
      </c>
      <c r="D396" s="487" t="s">
        <v>503</v>
      </c>
      <c r="E396" s="357">
        <v>0.76250000000000007</v>
      </c>
      <c r="F396" s="549"/>
    </row>
    <row r="397" spans="2:6">
      <c r="B397" s="487">
        <v>1225</v>
      </c>
      <c r="C397" s="341">
        <v>2000826</v>
      </c>
      <c r="D397" s="487" t="s">
        <v>504</v>
      </c>
      <c r="E397" s="357" t="s">
        <v>505</v>
      </c>
      <c r="F397" s="549"/>
    </row>
    <row r="398" spans="2:6">
      <c r="B398" s="487">
        <v>1267</v>
      </c>
      <c r="C398" s="341">
        <v>2000273</v>
      </c>
      <c r="D398" s="487" t="s">
        <v>506</v>
      </c>
      <c r="E398" s="357" t="s">
        <v>507</v>
      </c>
      <c r="F398" s="549"/>
    </row>
    <row r="399" spans="2:6">
      <c r="B399" s="487">
        <v>1295</v>
      </c>
      <c r="C399" s="341">
        <v>2001856</v>
      </c>
      <c r="D399" s="487" t="s">
        <v>508</v>
      </c>
      <c r="E399" s="357">
        <v>0.8305555555555556</v>
      </c>
      <c r="F399" s="549"/>
    </row>
    <row r="400" spans="2:6">
      <c r="B400" s="487">
        <v>1308</v>
      </c>
      <c r="C400" s="341">
        <v>2000282</v>
      </c>
      <c r="D400" s="487" t="s">
        <v>509</v>
      </c>
      <c r="E400" s="357">
        <v>0.83680555555555547</v>
      </c>
      <c r="F400" s="549"/>
    </row>
    <row r="401" spans="2:6">
      <c r="B401" s="487">
        <v>1328</v>
      </c>
      <c r="C401" s="341">
        <v>2000284</v>
      </c>
      <c r="D401" s="487" t="s">
        <v>510</v>
      </c>
      <c r="E401" s="357" t="s">
        <v>511</v>
      </c>
      <c r="F401" s="549"/>
    </row>
    <row r="402" spans="2:6">
      <c r="B402" s="388">
        <v>1335</v>
      </c>
      <c r="C402" s="388">
        <v>2000310</v>
      </c>
      <c r="D402" s="388" t="s">
        <v>512</v>
      </c>
      <c r="E402" s="386" t="s">
        <v>513</v>
      </c>
      <c r="F402" s="549"/>
    </row>
    <row r="403" spans="2:6">
      <c r="B403" s="487">
        <v>1353</v>
      </c>
      <c r="C403" s="341">
        <v>2000309</v>
      </c>
      <c r="D403" s="487" t="s">
        <v>514</v>
      </c>
      <c r="E403" s="357">
        <v>0.89444444444444438</v>
      </c>
      <c r="F403" s="549"/>
    </row>
    <row r="404" spans="2:6">
      <c r="B404" s="487">
        <v>1359</v>
      </c>
      <c r="C404" s="341">
        <v>2000308</v>
      </c>
      <c r="D404" s="487" t="s">
        <v>515</v>
      </c>
      <c r="E404" s="357">
        <v>0.90069444444444446</v>
      </c>
      <c r="F404" s="549"/>
    </row>
    <row r="405" spans="2:6">
      <c r="B405" s="487">
        <v>1364</v>
      </c>
      <c r="C405" s="341">
        <v>2000151</v>
      </c>
      <c r="D405" s="487" t="s">
        <v>516</v>
      </c>
      <c r="E405" s="357" t="s">
        <v>517</v>
      </c>
      <c r="F405" s="549"/>
    </row>
    <row r="406" spans="2:6">
      <c r="B406" s="487">
        <v>1386</v>
      </c>
      <c r="C406" s="341">
        <v>2000307</v>
      </c>
      <c r="D406" s="487" t="s">
        <v>518</v>
      </c>
      <c r="E406" s="357">
        <v>0.9194444444444444</v>
      </c>
      <c r="F406" s="549"/>
    </row>
    <row r="407" spans="2:6">
      <c r="B407" s="388">
        <v>1413</v>
      </c>
      <c r="C407" s="388">
        <v>2000150</v>
      </c>
      <c r="D407" s="388" t="s">
        <v>519</v>
      </c>
      <c r="E407" s="386" t="s">
        <v>520</v>
      </c>
      <c r="F407" s="549"/>
    </row>
    <row r="408" spans="2:6">
      <c r="B408" s="487">
        <v>1534</v>
      </c>
      <c r="C408" s="341">
        <v>2000330</v>
      </c>
      <c r="D408" s="487" t="s">
        <v>521</v>
      </c>
      <c r="E408" s="357">
        <v>4.7222222222222221E-2</v>
      </c>
      <c r="F408" s="549"/>
    </row>
    <row r="409" spans="2:6">
      <c r="B409" s="975" t="s">
        <v>522</v>
      </c>
      <c r="C409" s="976"/>
      <c r="D409" s="977"/>
      <c r="E409" s="978"/>
      <c r="F409" s="549"/>
    </row>
    <row r="410" spans="2:6">
      <c r="B410" s="487">
        <v>1568</v>
      </c>
      <c r="C410" s="341">
        <v>2015389</v>
      </c>
      <c r="D410" s="487" t="s">
        <v>523</v>
      </c>
      <c r="E410" s="357" t="s">
        <v>524</v>
      </c>
      <c r="F410" s="549"/>
    </row>
    <row r="411" spans="2:6">
      <c r="B411" s="487">
        <v>1614</v>
      </c>
      <c r="C411" s="341">
        <v>2014472</v>
      </c>
      <c r="D411" s="487" t="s">
        <v>525</v>
      </c>
      <c r="E411" s="357">
        <v>0.10972222222222222</v>
      </c>
      <c r="F411" s="549"/>
    </row>
    <row r="412" spans="2:6">
      <c r="B412" s="388">
        <v>1663</v>
      </c>
      <c r="C412" s="388">
        <v>2014001</v>
      </c>
      <c r="D412" s="388" t="s">
        <v>526</v>
      </c>
      <c r="E412" s="386" t="s">
        <v>527</v>
      </c>
      <c r="F412" s="549"/>
    </row>
    <row r="413" spans="2:6">
      <c r="B413" s="487">
        <v>1671</v>
      </c>
      <c r="C413" s="341">
        <v>2014478</v>
      </c>
      <c r="D413" s="487" t="s">
        <v>528</v>
      </c>
      <c r="E413" s="357">
        <v>0.18194444444444444</v>
      </c>
      <c r="F413" s="549"/>
    </row>
    <row r="414" spans="2:6">
      <c r="B414" s="487">
        <v>1691</v>
      </c>
      <c r="C414" s="341">
        <v>2014497</v>
      </c>
      <c r="D414" s="487" t="s">
        <v>529</v>
      </c>
      <c r="E414" s="534" t="s">
        <v>530</v>
      </c>
      <c r="F414" s="549"/>
    </row>
    <row r="415" spans="2:6">
      <c r="B415" s="386">
        <v>1761</v>
      </c>
      <c r="C415" s="386">
        <v>2014120</v>
      </c>
      <c r="D415" s="386" t="s">
        <v>531</v>
      </c>
      <c r="E415" s="404" t="s">
        <v>532</v>
      </c>
      <c r="F415" s="549"/>
    </row>
    <row r="416" spans="2:6">
      <c r="B416" s="487">
        <v>1877</v>
      </c>
      <c r="C416" s="341">
        <v>2014540</v>
      </c>
      <c r="D416" s="487" t="s">
        <v>533</v>
      </c>
      <c r="E416" s="357" t="s">
        <v>534</v>
      </c>
      <c r="F416" s="549"/>
    </row>
    <row r="417" spans="2:6">
      <c r="B417" s="487">
        <v>1932</v>
      </c>
      <c r="C417" s="341">
        <v>2014555</v>
      </c>
      <c r="D417" s="487" t="s">
        <v>535</v>
      </c>
      <c r="E417" s="357">
        <v>0.4381944444444445</v>
      </c>
      <c r="F417" s="549"/>
    </row>
    <row r="418" spans="2:6">
      <c r="B418" s="975" t="s">
        <v>536</v>
      </c>
      <c r="C418" s="976"/>
      <c r="D418" s="977"/>
      <c r="E418" s="978"/>
      <c r="F418" s="549"/>
    </row>
    <row r="419" spans="2:6">
      <c r="B419" s="487">
        <v>2005</v>
      </c>
      <c r="C419" s="341">
        <v>2064668</v>
      </c>
      <c r="D419" s="487" t="s">
        <v>537</v>
      </c>
      <c r="E419" s="357" t="s">
        <v>538</v>
      </c>
      <c r="F419" s="549"/>
    </row>
    <row r="420" spans="2:6">
      <c r="B420" s="487">
        <v>2071</v>
      </c>
      <c r="C420" s="341">
        <v>2064375</v>
      </c>
      <c r="D420" s="487" t="s">
        <v>539</v>
      </c>
      <c r="E420" s="357" t="s">
        <v>540</v>
      </c>
      <c r="F420" s="549"/>
    </row>
    <row r="421" spans="2:6">
      <c r="B421" s="487">
        <v>2119</v>
      </c>
      <c r="C421" s="341">
        <v>2064568</v>
      </c>
      <c r="D421" s="487" t="s">
        <v>541</v>
      </c>
      <c r="E421" s="357">
        <v>0.55555555555555558</v>
      </c>
      <c r="F421" s="549"/>
    </row>
    <row r="422" spans="2:6">
      <c r="B422" s="487">
        <v>2130</v>
      </c>
      <c r="C422" s="341">
        <v>2064569</v>
      </c>
      <c r="D422" s="487" t="s">
        <v>542</v>
      </c>
      <c r="E422" s="357">
        <v>0.56388888888888888</v>
      </c>
      <c r="F422" s="549"/>
    </row>
    <row r="423" spans="2:6">
      <c r="B423" s="487">
        <v>2142</v>
      </c>
      <c r="C423" s="341">
        <v>2064570</v>
      </c>
      <c r="D423" s="487" t="s">
        <v>543</v>
      </c>
      <c r="E423" s="357" t="s">
        <v>544</v>
      </c>
      <c r="F423" s="549"/>
    </row>
    <row r="424" spans="2:6">
      <c r="B424" s="388">
        <v>2166</v>
      </c>
      <c r="C424" s="388">
        <v>2064605</v>
      </c>
      <c r="D424" s="388" t="s">
        <v>545</v>
      </c>
      <c r="E424" s="386" t="s">
        <v>546</v>
      </c>
      <c r="F424" s="549"/>
    </row>
    <row r="425" spans="2:6">
      <c r="B425" s="487">
        <v>2190</v>
      </c>
      <c r="C425" s="341">
        <v>2064185</v>
      </c>
      <c r="D425" s="487" t="s">
        <v>547</v>
      </c>
      <c r="E425" s="357" t="s">
        <v>548</v>
      </c>
      <c r="F425" s="549"/>
    </row>
    <row r="426" spans="2:6">
      <c r="B426" s="487">
        <v>2209</v>
      </c>
      <c r="C426" s="341">
        <v>2064215</v>
      </c>
      <c r="D426" s="487" t="s">
        <v>549</v>
      </c>
      <c r="E426" s="357" t="s">
        <v>550</v>
      </c>
      <c r="F426" s="549"/>
    </row>
    <row r="427" spans="2:6">
      <c r="B427" s="487">
        <v>2238</v>
      </c>
      <c r="C427" s="341">
        <v>2064201</v>
      </c>
      <c r="D427" s="487" t="s">
        <v>551</v>
      </c>
      <c r="E427" s="357" t="s">
        <v>552</v>
      </c>
      <c r="F427" s="549"/>
    </row>
    <row r="428" spans="2:6">
      <c r="B428" s="487">
        <v>2264</v>
      </c>
      <c r="C428" s="341">
        <v>2064003</v>
      </c>
      <c r="D428" s="487" t="s">
        <v>553</v>
      </c>
      <c r="E428" s="357">
        <v>0.68402777777777779</v>
      </c>
      <c r="F428" s="549"/>
    </row>
    <row r="429" spans="2:6">
      <c r="B429" s="487">
        <v>2279</v>
      </c>
      <c r="C429" s="341">
        <v>2064230</v>
      </c>
      <c r="D429" s="487" t="s">
        <v>554</v>
      </c>
      <c r="E429" s="357" t="s">
        <v>555</v>
      </c>
      <c r="F429" s="549"/>
    </row>
    <row r="430" spans="2:6">
      <c r="B430" s="487">
        <v>2310</v>
      </c>
      <c r="C430" s="341">
        <v>2065589</v>
      </c>
      <c r="D430" s="487" t="s">
        <v>556</v>
      </c>
      <c r="E430" s="357">
        <v>0.71875</v>
      </c>
      <c r="F430" s="549"/>
    </row>
    <row r="431" spans="2:6">
      <c r="B431" s="487">
        <v>2326</v>
      </c>
      <c r="C431" s="341">
        <v>2064902</v>
      </c>
      <c r="D431" s="487" t="s">
        <v>557</v>
      </c>
      <c r="E431" s="534" t="s">
        <v>558</v>
      </c>
      <c r="F431" s="549"/>
    </row>
    <row r="432" spans="2:6">
      <c r="B432" s="388">
        <v>2342</v>
      </c>
      <c r="C432" s="388">
        <v>9995294</v>
      </c>
      <c r="D432" s="388" t="s">
        <v>559</v>
      </c>
      <c r="E432" s="488">
        <v>0.75277777777777777</v>
      </c>
      <c r="F432" s="549"/>
    </row>
    <row r="433" spans="2:6">
      <c r="B433" s="487">
        <v>2350</v>
      </c>
      <c r="C433" s="341">
        <v>2064593</v>
      </c>
      <c r="D433" s="487" t="s">
        <v>560</v>
      </c>
      <c r="E433" s="357" t="s">
        <v>561</v>
      </c>
      <c r="F433" s="549"/>
    </row>
    <row r="434" spans="2:6">
      <c r="B434" s="388">
        <v>2360</v>
      </c>
      <c r="C434" s="388">
        <v>9995293</v>
      </c>
      <c r="D434" s="388" t="s">
        <v>562</v>
      </c>
      <c r="E434" s="677">
        <v>0.79583333333333339</v>
      </c>
      <c r="F434" s="549"/>
    </row>
    <row r="435" spans="2:6">
      <c r="B435" s="487">
        <v>2367</v>
      </c>
      <c r="C435" s="341">
        <v>9915166</v>
      </c>
      <c r="D435" s="487" t="s">
        <v>563</v>
      </c>
      <c r="E435" s="357">
        <v>0.80069444444444438</v>
      </c>
      <c r="F435" s="549"/>
    </row>
    <row r="436" spans="2:6">
      <c r="B436" s="487">
        <v>2453</v>
      </c>
      <c r="C436" s="341">
        <v>2064235</v>
      </c>
      <c r="D436" s="487" t="s">
        <v>564</v>
      </c>
      <c r="E436" s="357" t="s">
        <v>565</v>
      </c>
      <c r="F436" s="549"/>
    </row>
    <row r="437" spans="2:6">
      <c r="B437" s="487">
        <v>2504</v>
      </c>
      <c r="C437" s="341">
        <v>2064245</v>
      </c>
      <c r="D437" s="487" t="s">
        <v>566</v>
      </c>
      <c r="E437" s="357" t="s">
        <v>567</v>
      </c>
      <c r="F437" s="549"/>
    </row>
    <row r="438" spans="2:6">
      <c r="B438" s="487">
        <v>2538</v>
      </c>
      <c r="C438" s="341">
        <v>2064066</v>
      </c>
      <c r="D438" s="487" t="s">
        <v>568</v>
      </c>
      <c r="E438" s="357" t="s">
        <v>569</v>
      </c>
      <c r="F438" s="549"/>
    </row>
    <row r="439" spans="2:6">
      <c r="B439" s="487">
        <v>2557</v>
      </c>
      <c r="C439" s="341">
        <v>2064612</v>
      </c>
      <c r="D439" s="487" t="s">
        <v>570</v>
      </c>
      <c r="E439" s="357">
        <v>0.91041666666666676</v>
      </c>
      <c r="F439" s="549"/>
    </row>
    <row r="440" spans="2:6">
      <c r="B440" s="487">
        <v>2580</v>
      </c>
      <c r="C440" s="341">
        <v>2064157</v>
      </c>
      <c r="D440" s="487" t="s">
        <v>571</v>
      </c>
      <c r="E440" s="357">
        <v>0.92222222222222217</v>
      </c>
      <c r="F440" s="549"/>
    </row>
    <row r="441" spans="2:6">
      <c r="B441" s="487">
        <v>2610</v>
      </c>
      <c r="C441" s="341">
        <v>2064786</v>
      </c>
      <c r="D441" s="487" t="s">
        <v>572</v>
      </c>
      <c r="E441" s="534" t="s">
        <v>573</v>
      </c>
      <c r="F441" s="549"/>
    </row>
    <row r="442" spans="2:6">
      <c r="B442" s="815">
        <v>2625</v>
      </c>
      <c r="C442" s="890">
        <v>2065700</v>
      </c>
      <c r="D442" s="815" t="s">
        <v>574</v>
      </c>
      <c r="E442" s="356">
        <v>0.9506944444444444</v>
      </c>
      <c r="F442" s="549"/>
    </row>
    <row r="443" spans="2:6">
      <c r="B443" s="388">
        <v>2631</v>
      </c>
      <c r="C443" s="388">
        <v>2064800</v>
      </c>
      <c r="D443" s="388" t="s">
        <v>575</v>
      </c>
      <c r="E443" s="386" t="s">
        <v>576</v>
      </c>
      <c r="F443" s="549"/>
    </row>
    <row r="444" spans="2:6">
      <c r="B444" s="487">
        <v>2635</v>
      </c>
      <c r="C444" s="341">
        <v>2064812</v>
      </c>
      <c r="D444" s="487" t="s">
        <v>577</v>
      </c>
      <c r="E444" s="357">
        <v>0.98333333333333339</v>
      </c>
      <c r="F444" s="549"/>
    </row>
    <row r="445" spans="2:6">
      <c r="B445" s="487">
        <v>2643</v>
      </c>
      <c r="C445" s="341">
        <v>2064714</v>
      </c>
      <c r="D445" s="487" t="s">
        <v>578</v>
      </c>
      <c r="E445" s="357">
        <v>0.9902777777777777</v>
      </c>
      <c r="F445" s="549"/>
    </row>
    <row r="446" spans="2:6">
      <c r="B446" s="487">
        <v>2646</v>
      </c>
      <c r="C446" s="341">
        <v>2064714</v>
      </c>
      <c r="D446" s="487" t="s">
        <v>579</v>
      </c>
      <c r="E446" s="357">
        <v>0.99305555555555547</v>
      </c>
      <c r="F446" s="549"/>
    </row>
    <row r="447" spans="2:6">
      <c r="B447" s="487">
        <v>2658</v>
      </c>
      <c r="C447" s="341">
        <v>2064708</v>
      </c>
      <c r="D447" s="487" t="s">
        <v>580</v>
      </c>
      <c r="E447" s="534" t="s">
        <v>581</v>
      </c>
      <c r="F447" s="549"/>
    </row>
    <row r="448" spans="2:6">
      <c r="B448" s="487">
        <v>2672</v>
      </c>
      <c r="C448" s="341">
        <v>2064662</v>
      </c>
      <c r="D448" s="487" t="s">
        <v>582</v>
      </c>
      <c r="E448" s="534" t="s">
        <v>583</v>
      </c>
      <c r="F448" s="549"/>
    </row>
    <row r="449" spans="2:6">
      <c r="B449" s="487">
        <v>2686</v>
      </c>
      <c r="C449" s="341">
        <v>2064711</v>
      </c>
      <c r="D449" s="487" t="s">
        <v>584</v>
      </c>
      <c r="E449" s="534" t="s">
        <v>585</v>
      </c>
      <c r="F449" s="549"/>
    </row>
    <row r="450" spans="2:6">
      <c r="B450" s="388">
        <v>2696</v>
      </c>
      <c r="C450" s="388">
        <v>2064057</v>
      </c>
      <c r="D450" s="388" t="s">
        <v>586</v>
      </c>
      <c r="E450" s="386" t="s">
        <v>587</v>
      </c>
      <c r="F450" s="549"/>
    </row>
    <row r="451" spans="2:6">
      <c r="B451" s="604">
        <v>2703</v>
      </c>
      <c r="C451" s="407">
        <v>2065569</v>
      </c>
      <c r="D451" s="604" t="s">
        <v>588</v>
      </c>
      <c r="E451" s="357">
        <v>9.0972222222222218E-2</v>
      </c>
      <c r="F451" s="549"/>
    </row>
    <row r="452" spans="2:6">
      <c r="B452" s="604">
        <v>2712</v>
      </c>
      <c r="C452" s="407">
        <v>2064634</v>
      </c>
      <c r="D452" s="604" t="s">
        <v>589</v>
      </c>
      <c r="E452" s="357">
        <v>9.5833333333333326E-2</v>
      </c>
      <c r="F452" s="549"/>
    </row>
    <row r="453" spans="2:6">
      <c r="B453" s="604">
        <v>2725</v>
      </c>
      <c r="C453" s="407">
        <v>2065570</v>
      </c>
      <c r="D453" s="604" t="s">
        <v>590</v>
      </c>
      <c r="E453" s="357">
        <v>0.10486111111111111</v>
      </c>
      <c r="F453" s="549"/>
    </row>
    <row r="454" spans="2:6">
      <c r="B454" s="604">
        <v>2734</v>
      </c>
      <c r="C454" s="407">
        <v>2064651</v>
      </c>
      <c r="D454" s="604" t="s">
        <v>591</v>
      </c>
      <c r="E454" s="357">
        <v>0.1111111111111111</v>
      </c>
      <c r="F454" s="549"/>
    </row>
    <row r="455" spans="2:6">
      <c r="B455" s="604">
        <v>2746</v>
      </c>
      <c r="C455" s="407">
        <v>2064624</v>
      </c>
      <c r="D455" s="604" t="s">
        <v>592</v>
      </c>
      <c r="E455" s="357">
        <v>0.11944444444444445</v>
      </c>
      <c r="F455" s="549"/>
    </row>
    <row r="456" spans="2:6">
      <c r="B456" s="604">
        <v>2758</v>
      </c>
      <c r="C456" s="407">
        <v>2064284</v>
      </c>
      <c r="D456" s="604" t="s">
        <v>593</v>
      </c>
      <c r="E456" s="357">
        <v>0.12847222222222224</v>
      </c>
      <c r="F456" s="549"/>
    </row>
    <row r="457" spans="2:6">
      <c r="B457" s="604">
        <v>2767</v>
      </c>
      <c r="C457" s="407">
        <v>2064198</v>
      </c>
      <c r="D457" s="604" t="s">
        <v>594</v>
      </c>
      <c r="E457" s="357">
        <v>0.13402777777777777</v>
      </c>
      <c r="F457" s="549"/>
    </row>
    <row r="458" spans="2:6">
      <c r="B458" s="388">
        <v>2780</v>
      </c>
      <c r="C458" s="388">
        <v>2064140</v>
      </c>
      <c r="D458" s="388" t="s">
        <v>595</v>
      </c>
      <c r="E458" s="386" t="s">
        <v>596</v>
      </c>
      <c r="F458" s="549"/>
    </row>
    <row r="459" spans="2:6">
      <c r="B459" s="604">
        <v>2789</v>
      </c>
      <c r="C459" s="407">
        <v>2064092</v>
      </c>
      <c r="D459" s="604" t="s">
        <v>597</v>
      </c>
      <c r="E459" s="357">
        <v>0.16319444444444445</v>
      </c>
      <c r="F459" s="549"/>
    </row>
    <row r="460" spans="2:6">
      <c r="B460" s="604">
        <v>2800</v>
      </c>
      <c r="C460" s="407">
        <v>2064062</v>
      </c>
      <c r="D460" s="604" t="s">
        <v>598</v>
      </c>
      <c r="E460" s="357">
        <v>0.17291666666666669</v>
      </c>
      <c r="F460" s="549"/>
    </row>
    <row r="461" spans="2:6">
      <c r="B461" s="604">
        <v>2809</v>
      </c>
      <c r="C461" s="407">
        <v>2064030</v>
      </c>
      <c r="D461" s="604" t="s">
        <v>599</v>
      </c>
      <c r="E461" s="357" t="s">
        <v>600</v>
      </c>
      <c r="F461" s="549"/>
    </row>
    <row r="462" spans="2:6">
      <c r="B462" s="604">
        <v>2820</v>
      </c>
      <c r="C462" s="407">
        <v>2065153</v>
      </c>
      <c r="D462" s="604" t="s">
        <v>601</v>
      </c>
      <c r="E462" s="357">
        <v>0.19305555555555554</v>
      </c>
      <c r="F462" s="549"/>
    </row>
    <row r="463" spans="2:6">
      <c r="B463" s="604">
        <v>2832</v>
      </c>
      <c r="C463" s="407">
        <v>2064093</v>
      </c>
      <c r="D463" s="604" t="s">
        <v>602</v>
      </c>
      <c r="E463" s="357">
        <v>0.20277777777777781</v>
      </c>
      <c r="F463" s="549"/>
    </row>
    <row r="464" spans="2:6">
      <c r="B464" s="604">
        <v>2842</v>
      </c>
      <c r="C464" s="407">
        <v>2064020</v>
      </c>
      <c r="D464" s="604" t="s">
        <v>603</v>
      </c>
      <c r="E464" s="357" t="s">
        <v>604</v>
      </c>
      <c r="F464" s="549"/>
    </row>
    <row r="465" spans="2:6">
      <c r="B465" s="604">
        <v>2847</v>
      </c>
      <c r="C465" s="407">
        <v>2064033</v>
      </c>
      <c r="D465" s="604" t="s">
        <v>605</v>
      </c>
      <c r="E465" s="357">
        <v>0.23472222222222219</v>
      </c>
      <c r="F465" s="549"/>
    </row>
    <row r="466" spans="2:6">
      <c r="B466" s="388">
        <v>2860</v>
      </c>
      <c r="C466" s="388">
        <v>2064130</v>
      </c>
      <c r="D466" s="388" t="s">
        <v>606</v>
      </c>
      <c r="E466" s="386" t="s">
        <v>607</v>
      </c>
      <c r="F466" s="549"/>
    </row>
    <row r="467" spans="2:6">
      <c r="B467" s="604">
        <v>2868</v>
      </c>
      <c r="C467" s="407">
        <v>2064064</v>
      </c>
      <c r="D467" s="604" t="s">
        <v>608</v>
      </c>
      <c r="E467" s="357">
        <v>0.25694444444444448</v>
      </c>
      <c r="F467" s="549"/>
    </row>
    <row r="468" spans="2:6">
      <c r="B468" s="348">
        <v>2875</v>
      </c>
      <c r="C468" s="406">
        <v>2064010</v>
      </c>
      <c r="D468" s="348" t="s">
        <v>609</v>
      </c>
      <c r="E468" s="356" t="s">
        <v>610</v>
      </c>
      <c r="F468" s="549"/>
    </row>
    <row r="469" spans="2:6">
      <c r="B469" s="388">
        <v>2883</v>
      </c>
      <c r="C469" s="388">
        <v>2064150</v>
      </c>
      <c r="D469" s="388" t="s">
        <v>611</v>
      </c>
      <c r="E469" s="630">
        <v>43469.272222222222</v>
      </c>
      <c r="F469" s="549"/>
    </row>
    <row r="470" spans="2:6">
      <c r="B470" s="982" t="s">
        <v>123</v>
      </c>
      <c r="C470" s="983"/>
      <c r="D470" s="984"/>
      <c r="E470" s="351">
        <v>359</v>
      </c>
      <c r="F470" s="549"/>
    </row>
    <row r="471" spans="2:6">
      <c r="B471" s="985" t="s">
        <v>125</v>
      </c>
      <c r="C471" s="986"/>
      <c r="D471" s="987"/>
      <c r="E471" s="521">
        <v>58</v>
      </c>
      <c r="F471" s="519"/>
    </row>
    <row r="472" spans="2:6">
      <c r="B472" s="937" t="s">
        <v>612</v>
      </c>
      <c r="C472" s="938"/>
      <c r="D472" s="939"/>
      <c r="E472" s="354">
        <v>0.59722222222222221</v>
      </c>
      <c r="F472" s="344"/>
    </row>
    <row r="473" spans="2:6">
      <c r="B473" s="936" t="s">
        <v>127</v>
      </c>
      <c r="C473" s="936"/>
      <c r="D473" s="936"/>
      <c r="E473" s="369">
        <f>E469-E327</f>
        <v>2.4756944444452529</v>
      </c>
      <c r="F473" s="536"/>
    </row>
    <row r="474" spans="2:6">
      <c r="B474" s="935" t="s">
        <v>128</v>
      </c>
      <c r="C474" s="935"/>
      <c r="D474" s="935"/>
      <c r="E474" s="370">
        <f>B469/((E469-E327)*24)</f>
        <v>48.521739130418936</v>
      </c>
      <c r="F474" s="541"/>
    </row>
    <row r="475" spans="2:6">
      <c r="B475" s="936" t="s">
        <v>129</v>
      </c>
      <c r="C475" s="936"/>
      <c r="D475" s="936"/>
      <c r="E475" s="368">
        <f>E473-E472</f>
        <v>1.8784722222230306</v>
      </c>
      <c r="F475" s="542"/>
    </row>
    <row r="476" spans="2:6">
      <c r="B476" s="937" t="s">
        <v>130</v>
      </c>
      <c r="C476" s="938"/>
      <c r="D476" s="939"/>
      <c r="E476" s="370">
        <f>B469/((E473-E472)*24)</f>
        <v>63.948243992578767</v>
      </c>
      <c r="F476" s="541"/>
    </row>
    <row r="477" spans="2:6">
      <c r="B477" s="549"/>
      <c r="C477" s="549"/>
      <c r="D477" s="549"/>
      <c r="E477" s="536"/>
      <c r="F477" s="344"/>
    </row>
    <row r="478" spans="2:6" ht="15.75">
      <c r="B478" s="315" t="s">
        <v>341</v>
      </c>
      <c r="C478" s="314"/>
      <c r="D478" s="313"/>
      <c r="E478" s="535"/>
      <c r="F478" s="549"/>
    </row>
    <row r="479" spans="2:6" ht="23.25">
      <c r="B479" s="550" t="s">
        <v>680</v>
      </c>
      <c r="C479" s="339"/>
      <c r="D479" s="339"/>
      <c r="E479" s="549"/>
      <c r="F479" s="549"/>
    </row>
    <row r="480" spans="2:6">
      <c r="B480" s="549"/>
      <c r="C480" s="549"/>
      <c r="D480" s="549"/>
      <c r="E480" s="364"/>
      <c r="F480" s="549"/>
    </row>
    <row r="481" spans="2:6">
      <c r="B481" s="912" t="s">
        <v>22</v>
      </c>
      <c r="C481" s="914" t="s">
        <v>226</v>
      </c>
      <c r="D481" s="472" t="s">
        <v>25</v>
      </c>
      <c r="E481" s="396" t="s">
        <v>614</v>
      </c>
      <c r="F481" s="549"/>
    </row>
    <row r="482" spans="2:6">
      <c r="B482" s="912"/>
      <c r="C482" s="915"/>
      <c r="D482" s="473" t="s">
        <v>34</v>
      </c>
      <c r="E482" s="454" t="s">
        <v>230</v>
      </c>
      <c r="F482" s="549"/>
    </row>
    <row r="483" spans="2:6" ht="28.5">
      <c r="B483" s="949"/>
      <c r="C483" s="916"/>
      <c r="D483" s="474" t="s">
        <v>197</v>
      </c>
      <c r="E483" s="471" t="s">
        <v>615</v>
      </c>
      <c r="F483" s="549"/>
    </row>
    <row r="484" spans="2:6">
      <c r="B484" s="940" t="s">
        <v>536</v>
      </c>
      <c r="C484" s="941"/>
      <c r="D484" s="973"/>
      <c r="E484" s="974"/>
      <c r="F484" s="549"/>
    </row>
    <row r="485" spans="2:6">
      <c r="B485" s="388">
        <v>2883</v>
      </c>
      <c r="C485" s="388">
        <v>2064150</v>
      </c>
      <c r="D485" s="388" t="s">
        <v>611</v>
      </c>
      <c r="E485" s="629">
        <v>43466.86041666667</v>
      </c>
      <c r="F485" s="549"/>
    </row>
    <row r="486" spans="2:6">
      <c r="B486" s="348">
        <v>2875</v>
      </c>
      <c r="C486" s="406">
        <v>2064010</v>
      </c>
      <c r="D486" s="348" t="s">
        <v>609</v>
      </c>
      <c r="E486" s="355" t="s">
        <v>616</v>
      </c>
      <c r="F486" s="549"/>
    </row>
    <row r="487" spans="2:6">
      <c r="B487" s="604">
        <v>2868</v>
      </c>
      <c r="C487" s="407">
        <v>2064064</v>
      </c>
      <c r="D487" s="604" t="s">
        <v>608</v>
      </c>
      <c r="E487" s="358">
        <v>0.87708333333333333</v>
      </c>
      <c r="F487" s="549"/>
    </row>
    <row r="488" spans="2:6">
      <c r="B488" s="388">
        <v>2860</v>
      </c>
      <c r="C488" s="388">
        <v>2064130</v>
      </c>
      <c r="D488" s="388" t="s">
        <v>606</v>
      </c>
      <c r="E488" s="386" t="s">
        <v>617</v>
      </c>
      <c r="F488" s="549"/>
    </row>
    <row r="489" spans="2:6">
      <c r="B489" s="604">
        <v>2847</v>
      </c>
      <c r="C489" s="407">
        <v>2064033</v>
      </c>
      <c r="D489" s="604" t="s">
        <v>605</v>
      </c>
      <c r="E489" s="361">
        <v>0.89861111111111114</v>
      </c>
      <c r="F489" s="549"/>
    </row>
    <row r="490" spans="2:6">
      <c r="B490" s="604">
        <v>2842</v>
      </c>
      <c r="C490" s="407">
        <v>2064020</v>
      </c>
      <c r="D490" s="604" t="s">
        <v>603</v>
      </c>
      <c r="E490" s="361" t="s">
        <v>618</v>
      </c>
      <c r="F490" s="549"/>
    </row>
    <row r="491" spans="2:6">
      <c r="B491" s="604">
        <v>2832</v>
      </c>
      <c r="C491" s="407">
        <v>2064093</v>
      </c>
      <c r="D491" s="604" t="s">
        <v>602</v>
      </c>
      <c r="E491" s="678" t="s">
        <v>619</v>
      </c>
      <c r="F491" s="549"/>
    </row>
    <row r="492" spans="2:6">
      <c r="B492" s="604">
        <v>2820</v>
      </c>
      <c r="C492" s="407">
        <v>2065153</v>
      </c>
      <c r="D492" s="604" t="s">
        <v>601</v>
      </c>
      <c r="E492" s="361">
        <v>0.93888888888888899</v>
      </c>
      <c r="F492" s="549"/>
    </row>
    <row r="493" spans="2:6">
      <c r="B493" s="604">
        <v>2809</v>
      </c>
      <c r="C493" s="407">
        <v>2064030</v>
      </c>
      <c r="D493" s="604" t="s">
        <v>599</v>
      </c>
      <c r="E493" s="641" t="s">
        <v>620</v>
      </c>
      <c r="F493" s="549"/>
    </row>
    <row r="494" spans="2:6">
      <c r="B494" s="604">
        <v>2800</v>
      </c>
      <c r="C494" s="407">
        <v>2064062</v>
      </c>
      <c r="D494" s="604" t="s">
        <v>598</v>
      </c>
      <c r="E494" s="361">
        <v>0.96388888888888891</v>
      </c>
      <c r="F494" s="549"/>
    </row>
    <row r="495" spans="2:6">
      <c r="B495" s="604">
        <v>2789</v>
      </c>
      <c r="C495" s="407">
        <v>2064092</v>
      </c>
      <c r="D495" s="604" t="s">
        <v>597</v>
      </c>
      <c r="E495" s="361">
        <v>0.97361111111111109</v>
      </c>
      <c r="F495" s="549"/>
    </row>
    <row r="496" spans="2:6">
      <c r="B496" s="388">
        <v>2780</v>
      </c>
      <c r="C496" s="388">
        <v>2064140</v>
      </c>
      <c r="D496" s="388" t="s">
        <v>595</v>
      </c>
      <c r="E496" s="386" t="s">
        <v>621</v>
      </c>
      <c r="F496" s="549"/>
    </row>
    <row r="497" spans="2:6">
      <c r="B497" s="604">
        <v>2767</v>
      </c>
      <c r="C497" s="407">
        <v>2064198</v>
      </c>
      <c r="D497" s="604" t="s">
        <v>594</v>
      </c>
      <c r="E497" s="361">
        <v>2.0833333333333333E-3</v>
      </c>
      <c r="F497" s="549"/>
    </row>
    <row r="498" spans="2:6">
      <c r="B498" s="604">
        <v>2758</v>
      </c>
      <c r="C498" s="407">
        <v>2064284</v>
      </c>
      <c r="D498" s="604" t="s">
        <v>593</v>
      </c>
      <c r="E498" s="361">
        <v>8.3333333333333332E-3</v>
      </c>
      <c r="F498" s="549"/>
    </row>
    <row r="499" spans="2:6">
      <c r="B499" s="604">
        <v>2746</v>
      </c>
      <c r="C499" s="407">
        <v>2064624</v>
      </c>
      <c r="D499" s="604" t="s">
        <v>592</v>
      </c>
      <c r="E499" s="361">
        <v>1.8055555555555557E-2</v>
      </c>
      <c r="F499" s="549"/>
    </row>
    <row r="500" spans="2:6">
      <c r="B500" s="604">
        <v>2734</v>
      </c>
      <c r="C500" s="407">
        <v>2064651</v>
      </c>
      <c r="D500" s="604" t="s">
        <v>591</v>
      </c>
      <c r="E500" s="361">
        <v>2.7083333333333334E-2</v>
      </c>
      <c r="F500" s="549"/>
    </row>
    <row r="501" spans="2:6">
      <c r="B501" s="604">
        <v>2725</v>
      </c>
      <c r="C501" s="407">
        <v>2065570</v>
      </c>
      <c r="D501" s="604" t="s">
        <v>590</v>
      </c>
      <c r="E501" s="680" t="s">
        <v>622</v>
      </c>
      <c r="F501" s="549"/>
    </row>
    <row r="502" spans="2:6">
      <c r="B502" s="604">
        <v>2712</v>
      </c>
      <c r="C502" s="407">
        <v>2064634</v>
      </c>
      <c r="D502" s="604" t="s">
        <v>589</v>
      </c>
      <c r="E502" s="680" t="s">
        <v>623</v>
      </c>
      <c r="F502" s="549"/>
    </row>
    <row r="503" spans="2:6">
      <c r="B503" s="604">
        <v>2703</v>
      </c>
      <c r="C503" s="407">
        <v>2065569</v>
      </c>
      <c r="D503" s="604" t="s">
        <v>588</v>
      </c>
      <c r="E503" s="361">
        <v>7.7083333333333337E-2</v>
      </c>
      <c r="F503" s="549"/>
    </row>
    <row r="504" spans="2:6">
      <c r="B504" s="388">
        <v>2696</v>
      </c>
      <c r="C504" s="388">
        <v>2064057</v>
      </c>
      <c r="D504" s="388" t="s">
        <v>586</v>
      </c>
      <c r="E504" s="386" t="s">
        <v>624</v>
      </c>
      <c r="F504" s="549"/>
    </row>
    <row r="505" spans="2:6">
      <c r="B505" s="487">
        <v>2686</v>
      </c>
      <c r="C505" s="341">
        <v>2064711</v>
      </c>
      <c r="D505" s="487" t="s">
        <v>584</v>
      </c>
      <c r="E505" s="361">
        <v>0.12569444444444444</v>
      </c>
      <c r="F505" s="549"/>
    </row>
    <row r="506" spans="2:6">
      <c r="B506" s="487">
        <v>2672</v>
      </c>
      <c r="C506" s="341">
        <v>2064662</v>
      </c>
      <c r="D506" s="487" t="s">
        <v>582</v>
      </c>
      <c r="E506" s="361">
        <v>0.13125000000000001</v>
      </c>
      <c r="F506" s="549"/>
    </row>
    <row r="507" spans="2:6">
      <c r="B507" s="487">
        <v>2658</v>
      </c>
      <c r="C507" s="341">
        <v>2064708</v>
      </c>
      <c r="D507" s="487" t="s">
        <v>580</v>
      </c>
      <c r="E507" s="642">
        <v>0.13749999999999998</v>
      </c>
      <c r="F507" s="549"/>
    </row>
    <row r="508" spans="2:6">
      <c r="B508" s="487">
        <v>2646</v>
      </c>
      <c r="C508" s="341">
        <v>2064714</v>
      </c>
      <c r="D508" s="487" t="s">
        <v>579</v>
      </c>
      <c r="E508" s="681" t="s">
        <v>625</v>
      </c>
      <c r="F508" s="549"/>
    </row>
    <row r="509" spans="2:6">
      <c r="B509" s="487">
        <v>2643</v>
      </c>
      <c r="C509" s="341">
        <v>2064714</v>
      </c>
      <c r="D509" s="487" t="s">
        <v>578</v>
      </c>
      <c r="E509" s="642">
        <v>0.15277777777777776</v>
      </c>
      <c r="F509" s="549"/>
    </row>
    <row r="510" spans="2:6">
      <c r="B510" s="487">
        <v>2635</v>
      </c>
      <c r="C510" s="341">
        <v>2064812</v>
      </c>
      <c r="D510" s="487" t="s">
        <v>577</v>
      </c>
      <c r="E510" s="642">
        <v>0.15902777777777777</v>
      </c>
      <c r="F510" s="549"/>
    </row>
    <row r="511" spans="2:6">
      <c r="B511" s="388">
        <v>2631</v>
      </c>
      <c r="C511" s="388">
        <v>2064800</v>
      </c>
      <c r="D511" s="388" t="s">
        <v>575</v>
      </c>
      <c r="E511" s="386" t="s">
        <v>626</v>
      </c>
      <c r="F511" s="549"/>
    </row>
    <row r="512" spans="2:6">
      <c r="B512" s="815">
        <v>2625</v>
      </c>
      <c r="C512" s="890">
        <v>2065700</v>
      </c>
      <c r="D512" s="815" t="s">
        <v>574</v>
      </c>
      <c r="E512" s="679" t="s">
        <v>627</v>
      </c>
      <c r="F512" s="549"/>
    </row>
    <row r="513" spans="2:6">
      <c r="B513" s="487">
        <v>2610</v>
      </c>
      <c r="C513" s="341">
        <v>2064786</v>
      </c>
      <c r="D513" s="487" t="s">
        <v>572</v>
      </c>
      <c r="E513" s="642">
        <v>0.25347222222222221</v>
      </c>
      <c r="F513" s="549"/>
    </row>
    <row r="514" spans="2:6">
      <c r="B514" s="487">
        <v>2580</v>
      </c>
      <c r="C514" s="341">
        <v>2064157</v>
      </c>
      <c r="D514" s="487" t="s">
        <v>571</v>
      </c>
      <c r="E514" s="357">
        <v>0.26944444444444443</v>
      </c>
      <c r="F514" s="549"/>
    </row>
    <row r="515" spans="2:6">
      <c r="B515" s="487">
        <v>2557</v>
      </c>
      <c r="C515" s="341">
        <v>2064612</v>
      </c>
      <c r="D515" s="487" t="s">
        <v>570</v>
      </c>
      <c r="E515" s="534" t="s">
        <v>628</v>
      </c>
      <c r="F515" s="549"/>
    </row>
    <row r="516" spans="2:6">
      <c r="B516" s="487">
        <v>2538</v>
      </c>
      <c r="C516" s="341">
        <v>2064066</v>
      </c>
      <c r="D516" s="487" t="s">
        <v>568</v>
      </c>
      <c r="E516" s="357" t="s">
        <v>629</v>
      </c>
      <c r="F516" s="549"/>
    </row>
    <row r="517" spans="2:6">
      <c r="B517" s="487">
        <v>2504</v>
      </c>
      <c r="C517" s="341">
        <v>2064245</v>
      </c>
      <c r="D517" s="487" t="s">
        <v>566</v>
      </c>
      <c r="E517" s="357" t="s">
        <v>630</v>
      </c>
      <c r="F517" s="549"/>
    </row>
    <row r="518" spans="2:6">
      <c r="B518" s="487">
        <v>2453</v>
      </c>
      <c r="C518" s="341">
        <v>2064235</v>
      </c>
      <c r="D518" s="487" t="s">
        <v>564</v>
      </c>
      <c r="E518" s="357" t="s">
        <v>631</v>
      </c>
      <c r="F518" s="549"/>
    </row>
    <row r="519" spans="2:6">
      <c r="B519" s="388">
        <v>2367</v>
      </c>
      <c r="C519" s="388">
        <v>9915166</v>
      </c>
      <c r="D519" s="388" t="s">
        <v>563</v>
      </c>
      <c r="E519" s="488">
        <v>0.39583333333333331</v>
      </c>
      <c r="F519" s="549"/>
    </row>
    <row r="520" spans="2:6">
      <c r="B520" s="388">
        <v>2360</v>
      </c>
      <c r="C520" s="388">
        <v>9995293</v>
      </c>
      <c r="D520" s="388" t="s">
        <v>562</v>
      </c>
      <c r="E520" s="488">
        <v>0.40138888888888885</v>
      </c>
      <c r="F520" s="549"/>
    </row>
    <row r="521" spans="2:6">
      <c r="B521" s="487">
        <v>2350</v>
      </c>
      <c r="C521" s="341">
        <v>2064593</v>
      </c>
      <c r="D521" s="487" t="s">
        <v>560</v>
      </c>
      <c r="E521" s="357" t="s">
        <v>632</v>
      </c>
      <c r="F521" s="549"/>
    </row>
    <row r="522" spans="2:6">
      <c r="B522" s="388">
        <v>2342</v>
      </c>
      <c r="C522" s="388">
        <v>9995294</v>
      </c>
      <c r="D522" s="388" t="s">
        <v>559</v>
      </c>
      <c r="E522" s="488">
        <v>0.4368055555555555</v>
      </c>
      <c r="F522" s="549"/>
    </row>
    <row r="523" spans="2:6">
      <c r="B523" s="487">
        <v>2326</v>
      </c>
      <c r="C523" s="341">
        <v>2064902</v>
      </c>
      <c r="D523" s="487" t="s">
        <v>557</v>
      </c>
      <c r="E523" s="534" t="s">
        <v>633</v>
      </c>
      <c r="F523" s="549"/>
    </row>
    <row r="524" spans="2:6">
      <c r="B524" s="487">
        <v>2310</v>
      </c>
      <c r="C524" s="341">
        <v>2065589</v>
      </c>
      <c r="D524" s="487" t="s">
        <v>556</v>
      </c>
      <c r="E524" s="357">
        <v>0.47569444444444442</v>
      </c>
      <c r="F524" s="549"/>
    </row>
    <row r="525" spans="2:6">
      <c r="B525" s="487">
        <v>2279</v>
      </c>
      <c r="C525" s="341">
        <v>2064230</v>
      </c>
      <c r="D525" s="487" t="s">
        <v>554</v>
      </c>
      <c r="E525" s="357" t="s">
        <v>634</v>
      </c>
      <c r="F525" s="549"/>
    </row>
    <row r="526" spans="2:6">
      <c r="B526" s="487">
        <v>2264</v>
      </c>
      <c r="C526" s="341">
        <v>2064003</v>
      </c>
      <c r="D526" s="487" t="s">
        <v>553</v>
      </c>
      <c r="E526" s="357">
        <v>0.50763888888888886</v>
      </c>
      <c r="F526" s="549"/>
    </row>
    <row r="527" spans="2:6">
      <c r="B527" s="487">
        <v>2238</v>
      </c>
      <c r="C527" s="341">
        <v>2064201</v>
      </c>
      <c r="D527" s="487" t="s">
        <v>551</v>
      </c>
      <c r="E527" s="357" t="s">
        <v>635</v>
      </c>
      <c r="F527" s="549"/>
    </row>
    <row r="528" spans="2:6">
      <c r="B528" s="487">
        <v>2209</v>
      </c>
      <c r="C528" s="341">
        <v>2064215</v>
      </c>
      <c r="D528" s="487" t="s">
        <v>549</v>
      </c>
      <c r="E528" s="357" t="s">
        <v>636</v>
      </c>
      <c r="F528" s="549"/>
    </row>
    <row r="529" spans="2:6">
      <c r="B529" s="487">
        <v>2190</v>
      </c>
      <c r="C529" s="341">
        <v>2064185</v>
      </c>
      <c r="D529" s="487" t="s">
        <v>547</v>
      </c>
      <c r="E529" s="357" t="s">
        <v>336</v>
      </c>
      <c r="F529" s="549"/>
    </row>
    <row r="530" spans="2:6">
      <c r="B530" s="388">
        <v>2166</v>
      </c>
      <c r="C530" s="388">
        <v>2064605</v>
      </c>
      <c r="D530" s="388" t="s">
        <v>545</v>
      </c>
      <c r="E530" s="386" t="s">
        <v>637</v>
      </c>
      <c r="F530" s="549"/>
    </row>
    <row r="531" spans="2:6">
      <c r="B531" s="487">
        <v>2142</v>
      </c>
      <c r="C531" s="867">
        <v>2064570</v>
      </c>
      <c r="D531" s="487" t="s">
        <v>543</v>
      </c>
      <c r="E531" s="357" t="s">
        <v>638</v>
      </c>
      <c r="F531" s="549"/>
    </row>
    <row r="532" spans="2:6">
      <c r="B532" s="487">
        <v>2130</v>
      </c>
      <c r="C532" s="867">
        <v>2064569</v>
      </c>
      <c r="D532" s="487" t="s">
        <v>542</v>
      </c>
      <c r="E532" s="357">
        <v>0.61944444444444446</v>
      </c>
      <c r="F532" s="549"/>
    </row>
    <row r="533" spans="2:6">
      <c r="B533" s="487">
        <v>2119</v>
      </c>
      <c r="C533" s="867">
        <v>2064568</v>
      </c>
      <c r="D533" s="487" t="s">
        <v>541</v>
      </c>
      <c r="E533" s="357">
        <v>0.62638888888888888</v>
      </c>
      <c r="F533" s="549"/>
    </row>
    <row r="534" spans="2:6">
      <c r="B534" s="487">
        <v>2071</v>
      </c>
      <c r="C534" s="867">
        <v>2064375</v>
      </c>
      <c r="D534" s="487" t="s">
        <v>539</v>
      </c>
      <c r="E534" s="357" t="s">
        <v>639</v>
      </c>
      <c r="F534" s="549"/>
    </row>
    <row r="535" spans="2:6">
      <c r="B535" s="487">
        <v>2005</v>
      </c>
      <c r="C535" s="867">
        <v>2064668</v>
      </c>
      <c r="D535" s="487" t="s">
        <v>537</v>
      </c>
      <c r="E535" s="357" t="s">
        <v>640</v>
      </c>
      <c r="F535" s="549"/>
    </row>
    <row r="536" spans="2:6">
      <c r="B536" s="975" t="s">
        <v>522</v>
      </c>
      <c r="C536" s="976"/>
      <c r="D536" s="977"/>
      <c r="E536" s="978"/>
      <c r="F536" s="549"/>
    </row>
    <row r="537" spans="2:6">
      <c r="B537" s="487">
        <v>1932</v>
      </c>
      <c r="C537" s="341">
        <v>2014555</v>
      </c>
      <c r="D537" s="487" t="s">
        <v>535</v>
      </c>
      <c r="E537" s="357">
        <v>0.7270833333333333</v>
      </c>
      <c r="F537" s="549"/>
    </row>
    <row r="538" spans="2:6">
      <c r="B538" s="487">
        <v>1877</v>
      </c>
      <c r="C538" s="341">
        <v>2014540</v>
      </c>
      <c r="D538" s="487" t="s">
        <v>533</v>
      </c>
      <c r="E538" s="357" t="s">
        <v>641</v>
      </c>
      <c r="F538" s="549"/>
    </row>
    <row r="539" spans="2:6">
      <c r="B539" s="487">
        <v>1806</v>
      </c>
      <c r="C539" s="341">
        <v>2014545</v>
      </c>
      <c r="D539" s="487" t="s">
        <v>642</v>
      </c>
      <c r="E539" s="357" t="s">
        <v>643</v>
      </c>
      <c r="F539" s="549"/>
    </row>
    <row r="540" spans="2:6">
      <c r="B540" s="386">
        <v>1761</v>
      </c>
      <c r="C540" s="386">
        <v>2014120</v>
      </c>
      <c r="D540" s="386" t="s">
        <v>531</v>
      </c>
      <c r="E540" s="404" t="s">
        <v>644</v>
      </c>
      <c r="F540" s="549"/>
    </row>
    <row r="541" spans="2:6">
      <c r="B541" s="487">
        <v>1691</v>
      </c>
      <c r="C541" s="341">
        <v>2014497</v>
      </c>
      <c r="D541" s="487" t="s">
        <v>529</v>
      </c>
      <c r="E541" s="534" t="s">
        <v>645</v>
      </c>
      <c r="F541" s="549"/>
    </row>
    <row r="542" spans="2:6">
      <c r="B542" s="487">
        <v>1671</v>
      </c>
      <c r="C542" s="341">
        <v>2014478</v>
      </c>
      <c r="D542" s="487" t="s">
        <v>528</v>
      </c>
      <c r="E542" s="357">
        <v>0.9458333333333333</v>
      </c>
      <c r="F542" s="549"/>
    </row>
    <row r="543" spans="2:6">
      <c r="B543" s="388">
        <v>1663</v>
      </c>
      <c r="C543" s="388">
        <v>2014001</v>
      </c>
      <c r="D543" s="388" t="s">
        <v>526</v>
      </c>
      <c r="E543" s="386" t="s">
        <v>646</v>
      </c>
      <c r="F543" s="549"/>
    </row>
    <row r="544" spans="2:6">
      <c r="B544" s="487">
        <v>1614</v>
      </c>
      <c r="C544" s="341">
        <v>2014472</v>
      </c>
      <c r="D544" s="487" t="s">
        <v>525</v>
      </c>
      <c r="E544" s="357">
        <v>3.0555555555555555E-2</v>
      </c>
      <c r="F544" s="549"/>
    </row>
    <row r="545" spans="2:6">
      <c r="B545" s="487">
        <v>1568</v>
      </c>
      <c r="C545" s="341">
        <v>2015389</v>
      </c>
      <c r="D545" s="487" t="s">
        <v>523</v>
      </c>
      <c r="E545" s="357" t="s">
        <v>647</v>
      </c>
      <c r="F545" s="549"/>
    </row>
    <row r="546" spans="2:6">
      <c r="B546" s="975" t="s">
        <v>318</v>
      </c>
      <c r="C546" s="976"/>
      <c r="D546" s="976"/>
      <c r="E546" s="979"/>
      <c r="F546" s="549"/>
    </row>
    <row r="547" spans="2:6">
      <c r="B547" s="487">
        <v>1534</v>
      </c>
      <c r="C547" s="341">
        <v>2000330</v>
      </c>
      <c r="D547" s="487" t="s">
        <v>521</v>
      </c>
      <c r="E547" s="357">
        <v>9.0277777777777776E-2</v>
      </c>
      <c r="F547" s="549"/>
    </row>
    <row r="548" spans="2:6">
      <c r="B548" s="388">
        <v>1413</v>
      </c>
      <c r="C548" s="388">
        <v>2000150</v>
      </c>
      <c r="D548" s="388" t="s">
        <v>519</v>
      </c>
      <c r="E548" s="386" t="s">
        <v>648</v>
      </c>
      <c r="F548" s="549"/>
    </row>
    <row r="549" spans="2:6">
      <c r="B549" s="487">
        <v>1386</v>
      </c>
      <c r="C549" s="341">
        <v>2000307</v>
      </c>
      <c r="D549" s="487" t="s">
        <v>518</v>
      </c>
      <c r="E549" s="357">
        <v>0.21805555555555556</v>
      </c>
      <c r="F549" s="549"/>
    </row>
    <row r="550" spans="2:6">
      <c r="B550" s="487">
        <v>1364</v>
      </c>
      <c r="C550" s="341">
        <v>2000151</v>
      </c>
      <c r="D550" s="487" t="s">
        <v>516</v>
      </c>
      <c r="E550" s="357" t="s">
        <v>649</v>
      </c>
      <c r="F550" s="549"/>
    </row>
    <row r="551" spans="2:6">
      <c r="B551" s="487">
        <v>1359</v>
      </c>
      <c r="C551" s="341">
        <v>2000308</v>
      </c>
      <c r="D551" s="487" t="s">
        <v>515</v>
      </c>
      <c r="E551" s="357">
        <v>0.23680555555555557</v>
      </c>
      <c r="F551" s="549"/>
    </row>
    <row r="552" spans="2:6">
      <c r="B552" s="487">
        <v>1353</v>
      </c>
      <c r="C552" s="341">
        <v>2000309</v>
      </c>
      <c r="D552" s="487" t="s">
        <v>514</v>
      </c>
      <c r="E552" s="357">
        <v>0.24166666666666667</v>
      </c>
      <c r="F552" s="549"/>
    </row>
    <row r="553" spans="2:6">
      <c r="B553" s="388">
        <v>1335</v>
      </c>
      <c r="C553" s="388">
        <v>2000310</v>
      </c>
      <c r="D553" s="388" t="s">
        <v>512</v>
      </c>
      <c r="E553" s="386" t="s">
        <v>650</v>
      </c>
      <c r="F553" s="549"/>
    </row>
    <row r="554" spans="2:6">
      <c r="B554" s="487">
        <v>1328</v>
      </c>
      <c r="C554" s="341">
        <v>2000284</v>
      </c>
      <c r="D554" s="487" t="s">
        <v>510</v>
      </c>
      <c r="E554" s="357">
        <v>0.27569444444444446</v>
      </c>
      <c r="F554" s="549"/>
    </row>
    <row r="555" spans="2:6">
      <c r="B555" s="487">
        <v>1308</v>
      </c>
      <c r="C555" s="341">
        <v>2000282</v>
      </c>
      <c r="D555" s="487" t="s">
        <v>509</v>
      </c>
      <c r="E555" s="357">
        <v>0.2951388888888889</v>
      </c>
      <c r="F555" s="549"/>
    </row>
    <row r="556" spans="2:6">
      <c r="B556" s="487">
        <v>1295</v>
      </c>
      <c r="C556" s="341">
        <v>2001856</v>
      </c>
      <c r="D556" s="487" t="s">
        <v>508</v>
      </c>
      <c r="E556" s="534" t="s">
        <v>651</v>
      </c>
      <c r="F556" s="549"/>
    </row>
    <row r="557" spans="2:6">
      <c r="B557" s="487">
        <v>1267</v>
      </c>
      <c r="C557" s="341">
        <v>2000273</v>
      </c>
      <c r="D557" s="487" t="s">
        <v>506</v>
      </c>
      <c r="E557" s="357" t="s">
        <v>652</v>
      </c>
      <c r="F557" s="549"/>
    </row>
    <row r="558" spans="2:6">
      <c r="B558" s="487">
        <v>1225</v>
      </c>
      <c r="C558" s="341">
        <v>2000826</v>
      </c>
      <c r="D558" s="487" t="s">
        <v>504</v>
      </c>
      <c r="E558" s="357" t="s">
        <v>653</v>
      </c>
      <c r="F558" s="549"/>
    </row>
    <row r="559" spans="2:6">
      <c r="B559" s="487">
        <v>1200</v>
      </c>
      <c r="C559" s="341">
        <v>2000823</v>
      </c>
      <c r="D559" s="487" t="s">
        <v>503</v>
      </c>
      <c r="E559" s="357">
        <v>0.37986111111111115</v>
      </c>
      <c r="F559" s="549"/>
    </row>
    <row r="560" spans="2:6">
      <c r="B560" s="487">
        <v>1191</v>
      </c>
      <c r="C560" s="341">
        <v>2000822</v>
      </c>
      <c r="D560" s="487" t="s">
        <v>502</v>
      </c>
      <c r="E560" s="357">
        <v>0.38680555555555557</v>
      </c>
      <c r="F560" s="549"/>
    </row>
    <row r="561" spans="2:6">
      <c r="B561" s="487">
        <v>1172</v>
      </c>
      <c r="C561" s="341">
        <v>2000820</v>
      </c>
      <c r="D561" s="487" t="s">
        <v>500</v>
      </c>
      <c r="E561" s="357" t="s">
        <v>654</v>
      </c>
      <c r="F561" s="549"/>
    </row>
    <row r="562" spans="2:6">
      <c r="B562" s="487">
        <v>1127</v>
      </c>
      <c r="C562" s="341">
        <v>2000420</v>
      </c>
      <c r="D562" s="487" t="s">
        <v>499</v>
      </c>
      <c r="E562" s="357">
        <v>0.4284722222222222</v>
      </c>
      <c r="F562" s="549"/>
    </row>
    <row r="563" spans="2:6">
      <c r="B563" s="388">
        <v>1119</v>
      </c>
      <c r="C563" s="388">
        <v>2000160</v>
      </c>
      <c r="D563" s="388" t="s">
        <v>497</v>
      </c>
      <c r="E563" s="386" t="s">
        <v>655</v>
      </c>
      <c r="F563" s="549"/>
    </row>
    <row r="564" spans="2:6">
      <c r="B564" s="487">
        <v>1110</v>
      </c>
      <c r="C564" s="341">
        <v>2000428</v>
      </c>
      <c r="D564" s="487" t="s">
        <v>496</v>
      </c>
      <c r="E564" s="357">
        <v>0.48194444444444445</v>
      </c>
      <c r="F564" s="549"/>
    </row>
    <row r="565" spans="2:6">
      <c r="B565" s="487">
        <v>1071</v>
      </c>
      <c r="C565" s="341">
        <v>2000423</v>
      </c>
      <c r="D565" s="487" t="s">
        <v>495</v>
      </c>
      <c r="E565" s="534" t="s">
        <v>656</v>
      </c>
      <c r="F565" s="549"/>
    </row>
    <row r="566" spans="2:6">
      <c r="B566" s="487">
        <v>1063</v>
      </c>
      <c r="C566" s="341">
        <v>2000421</v>
      </c>
      <c r="D566" s="487" t="s">
        <v>493</v>
      </c>
      <c r="E566" s="357" t="s">
        <v>657</v>
      </c>
      <c r="F566" s="549"/>
    </row>
    <row r="567" spans="2:6">
      <c r="B567" s="487">
        <v>1038</v>
      </c>
      <c r="C567" s="341">
        <v>2000417</v>
      </c>
      <c r="D567" s="487" t="s">
        <v>491</v>
      </c>
      <c r="E567" s="357" t="s">
        <v>658</v>
      </c>
      <c r="F567" s="549"/>
    </row>
    <row r="568" spans="2:6">
      <c r="B568" s="487">
        <v>1026</v>
      </c>
      <c r="C568" s="341">
        <v>2000416</v>
      </c>
      <c r="D568" s="487" t="s">
        <v>490</v>
      </c>
      <c r="E568" s="357">
        <v>0.55486111111111114</v>
      </c>
      <c r="F568" s="549"/>
    </row>
    <row r="569" spans="2:6">
      <c r="B569" s="487">
        <v>997</v>
      </c>
      <c r="C569" s="341">
        <v>2000414</v>
      </c>
      <c r="D569" s="487" t="s">
        <v>489</v>
      </c>
      <c r="E569" s="534" t="s">
        <v>659</v>
      </c>
      <c r="F569" s="549"/>
    </row>
    <row r="570" spans="2:6">
      <c r="B570" s="386">
        <v>986</v>
      </c>
      <c r="C570" s="386">
        <v>2000889</v>
      </c>
      <c r="D570" s="386" t="s">
        <v>487</v>
      </c>
      <c r="E570" s="404" t="s">
        <v>660</v>
      </c>
      <c r="F570" s="549"/>
    </row>
    <row r="571" spans="2:6">
      <c r="B571" s="487">
        <v>980</v>
      </c>
      <c r="C571" s="341">
        <v>2000888</v>
      </c>
      <c r="D571" s="487" t="s">
        <v>486</v>
      </c>
      <c r="E571" s="357">
        <v>0.61249999999999993</v>
      </c>
      <c r="F571" s="549"/>
    </row>
    <row r="572" spans="2:6">
      <c r="B572" s="487">
        <v>955</v>
      </c>
      <c r="C572" s="341">
        <v>2000885</v>
      </c>
      <c r="D572" s="487" t="s">
        <v>485</v>
      </c>
      <c r="E572" s="357">
        <v>0.62430555555555556</v>
      </c>
      <c r="F572" s="549"/>
    </row>
    <row r="573" spans="2:6">
      <c r="B573" s="487">
        <v>936</v>
      </c>
      <c r="C573" s="341">
        <v>2000883</v>
      </c>
      <c r="D573" s="487" t="s">
        <v>484</v>
      </c>
      <c r="E573" s="357">
        <v>0.63472222222222219</v>
      </c>
      <c r="F573" s="549"/>
    </row>
    <row r="574" spans="2:6">
      <c r="B574" s="487">
        <v>927</v>
      </c>
      <c r="C574" s="341">
        <v>2000882</v>
      </c>
      <c r="D574" s="487" t="s">
        <v>482</v>
      </c>
      <c r="E574" s="357" t="s">
        <v>661</v>
      </c>
      <c r="F574" s="549"/>
    </row>
    <row r="575" spans="2:6">
      <c r="B575" s="487">
        <v>899</v>
      </c>
      <c r="C575" s="341">
        <v>2000878</v>
      </c>
      <c r="D575" s="487" t="s">
        <v>480</v>
      </c>
      <c r="E575" s="357" t="s">
        <v>662</v>
      </c>
      <c r="F575" s="549"/>
    </row>
    <row r="576" spans="2:6">
      <c r="B576" s="388">
        <v>863</v>
      </c>
      <c r="C576" s="388">
        <v>2000170</v>
      </c>
      <c r="D576" s="388" t="s">
        <v>321</v>
      </c>
      <c r="E576" s="386" t="s">
        <v>663</v>
      </c>
      <c r="F576" s="549"/>
    </row>
    <row r="577" spans="2:6">
      <c r="B577" s="604">
        <v>795</v>
      </c>
      <c r="C577" s="407">
        <v>2000905</v>
      </c>
      <c r="D577" s="604" t="s">
        <v>320</v>
      </c>
      <c r="E577" s="357">
        <v>0.74236111111111114</v>
      </c>
      <c r="F577" s="549"/>
    </row>
    <row r="578" spans="2:6">
      <c r="B578" s="815" t="s">
        <v>43</v>
      </c>
      <c r="C578" s="407">
        <v>9991941</v>
      </c>
      <c r="D578" s="604" t="s">
        <v>319</v>
      </c>
      <c r="E578" s="669">
        <v>43468.743750000001</v>
      </c>
      <c r="F578" s="549"/>
    </row>
    <row r="579" spans="2:6">
      <c r="B579" s="943" t="s">
        <v>281</v>
      </c>
      <c r="C579" s="944"/>
      <c r="D579" s="971"/>
      <c r="E579" s="972"/>
      <c r="F579" s="549"/>
    </row>
    <row r="580" spans="2:6">
      <c r="B580" s="362">
        <v>792</v>
      </c>
      <c r="C580" s="638" t="s">
        <v>316</v>
      </c>
      <c r="D580" s="362" t="s">
        <v>255</v>
      </c>
      <c r="E580" s="357">
        <v>0.75208333333333333</v>
      </c>
      <c r="F580" s="549"/>
    </row>
    <row r="581" spans="2:6">
      <c r="B581" s="388">
        <v>744</v>
      </c>
      <c r="C581" s="388">
        <v>2100170</v>
      </c>
      <c r="D581" s="388" t="s">
        <v>312</v>
      </c>
      <c r="E581" s="386" t="s">
        <v>664</v>
      </c>
      <c r="F581" s="549"/>
    </row>
    <row r="582" spans="2:6">
      <c r="B582" s="604">
        <v>700</v>
      </c>
      <c r="C582" s="407">
        <v>2100014</v>
      </c>
      <c r="D582" s="604" t="s">
        <v>311</v>
      </c>
      <c r="E582" s="357">
        <v>0.80138888888888893</v>
      </c>
      <c r="F582" s="549"/>
    </row>
    <row r="583" spans="2:6">
      <c r="B583" s="815" t="s">
        <v>43</v>
      </c>
      <c r="C583" s="341">
        <v>2100008</v>
      </c>
      <c r="D583" s="604" t="s">
        <v>310</v>
      </c>
      <c r="E583" s="357">
        <v>0.83680555555555547</v>
      </c>
      <c r="F583" s="549"/>
    </row>
    <row r="584" spans="2:6">
      <c r="B584" s="388">
        <v>612</v>
      </c>
      <c r="C584" s="388">
        <v>2100305</v>
      </c>
      <c r="D584" s="388" t="s">
        <v>307</v>
      </c>
      <c r="E584" s="404" t="s">
        <v>665</v>
      </c>
      <c r="F584" s="549"/>
    </row>
    <row r="585" spans="2:6">
      <c r="B585" s="604">
        <v>593</v>
      </c>
      <c r="C585" s="407">
        <v>2100145</v>
      </c>
      <c r="D585" s="604" t="s">
        <v>306</v>
      </c>
      <c r="E585" s="357">
        <v>0.85555555555555562</v>
      </c>
      <c r="F585" s="549"/>
    </row>
    <row r="586" spans="2:6">
      <c r="B586" s="604">
        <v>581</v>
      </c>
      <c r="C586" s="407">
        <v>2100102</v>
      </c>
      <c r="D586" s="604" t="s">
        <v>304</v>
      </c>
      <c r="E586" s="357">
        <v>0.86249999999999993</v>
      </c>
      <c r="F586" s="549"/>
    </row>
    <row r="587" spans="2:6">
      <c r="B587" s="604">
        <v>571</v>
      </c>
      <c r="C587" s="407">
        <v>2100007</v>
      </c>
      <c r="D587" s="604" t="s">
        <v>303</v>
      </c>
      <c r="E587" s="357">
        <v>0.86875000000000002</v>
      </c>
      <c r="F587" s="549"/>
    </row>
    <row r="588" spans="2:6">
      <c r="B588" s="388">
        <v>532</v>
      </c>
      <c r="C588" s="388">
        <v>2100001</v>
      </c>
      <c r="D588" s="388" t="s">
        <v>299</v>
      </c>
      <c r="E588" s="404" t="s">
        <v>666</v>
      </c>
      <c r="F588" s="549"/>
    </row>
    <row r="589" spans="2:6">
      <c r="B589" s="604">
        <v>516</v>
      </c>
      <c r="C589" s="407">
        <v>2100514</v>
      </c>
      <c r="D589" s="604" t="s">
        <v>297</v>
      </c>
      <c r="E589" s="357">
        <v>0.92291666666666661</v>
      </c>
      <c r="F589" s="549"/>
    </row>
    <row r="590" spans="2:6">
      <c r="B590" s="362">
        <v>491</v>
      </c>
      <c r="C590" s="636">
        <v>2100515</v>
      </c>
      <c r="D590" s="362" t="s">
        <v>296</v>
      </c>
      <c r="E590" s="357">
        <v>0.93125000000000002</v>
      </c>
      <c r="F590" s="549"/>
    </row>
    <row r="591" spans="2:6">
      <c r="B591" s="388">
        <v>455</v>
      </c>
      <c r="C591" s="388">
        <v>2100280</v>
      </c>
      <c r="D591" s="388" t="s">
        <v>292</v>
      </c>
      <c r="E591" s="386" t="s">
        <v>667</v>
      </c>
      <c r="F591" s="549"/>
    </row>
    <row r="592" spans="2:6">
      <c r="B592" s="604">
        <v>418</v>
      </c>
      <c r="C592" s="407">
        <v>2100205</v>
      </c>
      <c r="D592" s="604" t="s">
        <v>289</v>
      </c>
      <c r="E592" s="357" t="s">
        <v>668</v>
      </c>
      <c r="F592" s="549"/>
    </row>
    <row r="593" spans="2:6">
      <c r="B593" s="604">
        <v>406</v>
      </c>
      <c r="C593" s="407">
        <v>2100023</v>
      </c>
      <c r="D593" s="604" t="s">
        <v>288</v>
      </c>
      <c r="E593" s="357">
        <v>0.98472222222222217</v>
      </c>
      <c r="F593" s="549"/>
    </row>
    <row r="594" spans="2:6">
      <c r="B594" s="604">
        <v>398</v>
      </c>
      <c r="C594" s="407">
        <v>2100301</v>
      </c>
      <c r="D594" s="604" t="s">
        <v>287</v>
      </c>
      <c r="E594" s="357" t="s">
        <v>669</v>
      </c>
      <c r="F594" s="549"/>
    </row>
    <row r="595" spans="2:6">
      <c r="B595" s="388">
        <v>384</v>
      </c>
      <c r="C595" s="388">
        <v>2100024</v>
      </c>
      <c r="D595" s="388" t="s">
        <v>283</v>
      </c>
      <c r="E595" s="386" t="s">
        <v>670</v>
      </c>
      <c r="F595" s="549"/>
    </row>
    <row r="596" spans="2:6">
      <c r="B596" s="815" t="s">
        <v>43</v>
      </c>
      <c r="C596" s="407">
        <v>163034</v>
      </c>
      <c r="D596" s="604" t="s">
        <v>282</v>
      </c>
      <c r="E596" s="357">
        <v>3.0555555555555555E-2</v>
      </c>
      <c r="F596" s="549"/>
    </row>
    <row r="597" spans="2:6">
      <c r="B597" s="943" t="s">
        <v>253</v>
      </c>
      <c r="C597" s="944"/>
      <c r="D597" s="944"/>
      <c r="E597" s="945"/>
      <c r="F597" s="549"/>
    </row>
    <row r="598" spans="2:6">
      <c r="B598" s="362">
        <v>375</v>
      </c>
      <c r="C598" s="638" t="s">
        <v>280</v>
      </c>
      <c r="D598" s="362" t="s">
        <v>255</v>
      </c>
      <c r="E598" s="597">
        <v>43468.994444444448</v>
      </c>
      <c r="F598" s="549"/>
    </row>
    <row r="599" spans="2:6">
      <c r="B599" s="388">
        <v>368</v>
      </c>
      <c r="C599" s="388">
        <v>2400450</v>
      </c>
      <c r="D599" s="388" t="s">
        <v>276</v>
      </c>
      <c r="E599" s="560" t="s">
        <v>671</v>
      </c>
      <c r="F599" s="549"/>
    </row>
    <row r="600" spans="2:6">
      <c r="B600" s="348">
        <v>356</v>
      </c>
      <c r="C600" s="406">
        <v>2400461</v>
      </c>
      <c r="D600" s="348" t="s">
        <v>275</v>
      </c>
      <c r="E600" s="559">
        <v>5.0694444444444445E-2</v>
      </c>
      <c r="F600" s="549"/>
    </row>
    <row r="601" spans="2:6">
      <c r="B601" s="348">
        <v>348</v>
      </c>
      <c r="C601" s="406">
        <v>2401432</v>
      </c>
      <c r="D601" s="348" t="s">
        <v>274</v>
      </c>
      <c r="E601" s="559">
        <v>5.486111111111111E-2</v>
      </c>
      <c r="F601" s="549"/>
    </row>
    <row r="602" spans="2:6">
      <c r="B602" s="388">
        <v>339</v>
      </c>
      <c r="C602" s="388">
        <v>2400000</v>
      </c>
      <c r="D602" s="388" t="s">
        <v>42</v>
      </c>
      <c r="E602" s="560" t="s">
        <v>672</v>
      </c>
      <c r="F602" s="549"/>
    </row>
    <row r="603" spans="2:6">
      <c r="B603" s="815" t="s">
        <v>43</v>
      </c>
      <c r="C603" s="407"/>
      <c r="D603" s="604" t="s">
        <v>270</v>
      </c>
      <c r="E603" s="595">
        <v>7.0833333333333331E-2</v>
      </c>
      <c r="F603" s="549"/>
    </row>
    <row r="604" spans="2:6">
      <c r="B604" s="348">
        <v>330</v>
      </c>
      <c r="C604" s="406">
        <v>2400446</v>
      </c>
      <c r="D604" s="348" t="s">
        <v>45</v>
      </c>
      <c r="E604" s="559">
        <v>7.5694444444444439E-2</v>
      </c>
      <c r="F604" s="549"/>
    </row>
    <row r="605" spans="2:6">
      <c r="B605" s="348">
        <v>321</v>
      </c>
      <c r="C605" s="406">
        <v>2400417</v>
      </c>
      <c r="D605" s="348" t="s">
        <v>46</v>
      </c>
      <c r="E605" s="559">
        <v>7.9861111111111105E-2</v>
      </c>
      <c r="F605" s="549"/>
    </row>
    <row r="606" spans="2:6">
      <c r="B606" s="348">
        <v>298</v>
      </c>
      <c r="C606" s="406">
        <v>2400456</v>
      </c>
      <c r="D606" s="348" t="s">
        <v>47</v>
      </c>
      <c r="E606" s="559">
        <v>8.8888888888888878E-2</v>
      </c>
      <c r="F606" s="549"/>
    </row>
    <row r="607" spans="2:6">
      <c r="B607" s="348">
        <v>282</v>
      </c>
      <c r="C607" s="406">
        <v>2400366</v>
      </c>
      <c r="D607" s="348" t="s">
        <v>48</v>
      </c>
      <c r="E607" s="559">
        <v>9.5833333333333326E-2</v>
      </c>
      <c r="F607" s="549"/>
    </row>
    <row r="608" spans="2:6">
      <c r="B608" s="348">
        <v>272</v>
      </c>
      <c r="C608" s="406">
        <v>2400416</v>
      </c>
      <c r="D608" s="348" t="s">
        <v>50</v>
      </c>
      <c r="E608" s="559">
        <v>9.930555555555555E-2</v>
      </c>
      <c r="F608" s="549"/>
    </row>
    <row r="609" spans="2:6">
      <c r="B609" s="348">
        <v>256</v>
      </c>
      <c r="C609" s="406">
        <v>2400365</v>
      </c>
      <c r="D609" s="348" t="s">
        <v>269</v>
      </c>
      <c r="E609" s="559">
        <v>0.10625</v>
      </c>
      <c r="F609" s="549"/>
    </row>
    <row r="610" spans="2:6">
      <c r="B610" s="348">
        <v>245</v>
      </c>
      <c r="C610" s="406">
        <v>2400364</v>
      </c>
      <c r="D610" s="348" t="s">
        <v>268</v>
      </c>
      <c r="E610" s="800">
        <v>0.1111111111111111</v>
      </c>
      <c r="F610" s="549"/>
    </row>
    <row r="611" spans="2:6">
      <c r="B611" s="815" t="s">
        <v>43</v>
      </c>
      <c r="C611" s="406"/>
      <c r="D611" s="348" t="s">
        <v>267</v>
      </c>
      <c r="E611" s="806">
        <v>0.11458333333333333</v>
      </c>
      <c r="F611" s="549"/>
    </row>
    <row r="612" spans="2:6">
      <c r="B612" s="388" t="s">
        <v>43</v>
      </c>
      <c r="C612" s="388">
        <v>2400440</v>
      </c>
      <c r="D612" s="388" t="s">
        <v>266</v>
      </c>
      <c r="E612" s="794">
        <v>0.11805555555555557</v>
      </c>
      <c r="F612" s="549"/>
    </row>
    <row r="613" spans="2:6">
      <c r="B613" s="348">
        <v>234</v>
      </c>
      <c r="C613" s="406">
        <v>9991215</v>
      </c>
      <c r="D613" s="348" t="s">
        <v>265</v>
      </c>
      <c r="E613" s="554" t="s">
        <v>43</v>
      </c>
      <c r="F613" s="549"/>
    </row>
    <row r="614" spans="2:6">
      <c r="B614" s="348">
        <v>230</v>
      </c>
      <c r="C614" s="406">
        <v>2400003</v>
      </c>
      <c r="D614" s="348" t="s">
        <v>264</v>
      </c>
      <c r="E614" s="800">
        <v>0.12361111111111112</v>
      </c>
      <c r="F614" s="549"/>
    </row>
    <row r="615" spans="2:6">
      <c r="B615" s="348">
        <v>219</v>
      </c>
      <c r="C615" s="406">
        <v>2400362</v>
      </c>
      <c r="D615" s="348" t="s">
        <v>263</v>
      </c>
      <c r="E615" s="559">
        <v>0.13055555555555556</v>
      </c>
      <c r="F615" s="549"/>
    </row>
    <row r="616" spans="2:6">
      <c r="B616" s="348">
        <v>201</v>
      </c>
      <c r="C616" s="406">
        <v>2400429</v>
      </c>
      <c r="D616" s="348" t="s">
        <v>262</v>
      </c>
      <c r="E616" s="559">
        <v>0.13750000000000001</v>
      </c>
      <c r="F616" s="549"/>
    </row>
    <row r="617" spans="2:6">
      <c r="B617" s="348">
        <v>182</v>
      </c>
      <c r="C617" s="406">
        <v>2400431</v>
      </c>
      <c r="D617" s="348" t="s">
        <v>261</v>
      </c>
      <c r="E617" s="559">
        <v>0.14513888888888887</v>
      </c>
      <c r="F617" s="549"/>
    </row>
    <row r="618" spans="2:6">
      <c r="B618" s="348">
        <v>170</v>
      </c>
      <c r="C618" s="406">
        <v>2400432</v>
      </c>
      <c r="D618" s="348" t="s">
        <v>260</v>
      </c>
      <c r="E618" s="559">
        <v>0.15138888888888888</v>
      </c>
      <c r="F618" s="549"/>
    </row>
    <row r="619" spans="2:6">
      <c r="B619" s="388">
        <v>152</v>
      </c>
      <c r="C619" s="388">
        <v>2400433</v>
      </c>
      <c r="D619" s="388" t="s">
        <v>256</v>
      </c>
      <c r="E619" s="560" t="s">
        <v>673</v>
      </c>
      <c r="F619" s="549"/>
    </row>
    <row r="620" spans="2:6">
      <c r="B620" s="604">
        <v>151</v>
      </c>
      <c r="C620" s="639" t="s">
        <v>254</v>
      </c>
      <c r="D620" s="604" t="s">
        <v>255</v>
      </c>
      <c r="E620" s="597">
        <v>43469.206944444442</v>
      </c>
      <c r="F620" s="549"/>
    </row>
    <row r="621" spans="2:6">
      <c r="B621" s="943" t="s">
        <v>232</v>
      </c>
      <c r="C621" s="944"/>
      <c r="D621" s="944"/>
      <c r="E621" s="945"/>
      <c r="F621" s="549"/>
    </row>
    <row r="622" spans="2:6">
      <c r="B622" s="890" t="s">
        <v>43</v>
      </c>
      <c r="C622" s="636">
        <v>9991012</v>
      </c>
      <c r="D622" s="636" t="s">
        <v>249</v>
      </c>
      <c r="E622" s="650" t="s">
        <v>674</v>
      </c>
      <c r="F622" s="549"/>
    </row>
    <row r="623" spans="2:6">
      <c r="B623" s="348">
        <v>140</v>
      </c>
      <c r="C623" s="406">
        <v>2058434</v>
      </c>
      <c r="D623" s="348" t="s">
        <v>246</v>
      </c>
      <c r="E623" s="356" t="s">
        <v>675</v>
      </c>
      <c r="F623" s="549"/>
    </row>
    <row r="624" spans="2:6">
      <c r="B624" s="348">
        <v>115</v>
      </c>
      <c r="C624" s="406">
        <v>2058395</v>
      </c>
      <c r="D624" s="348" t="s">
        <v>243</v>
      </c>
      <c r="E624" s="356" t="s">
        <v>676</v>
      </c>
      <c r="F624" s="549"/>
    </row>
    <row r="625" spans="2:7">
      <c r="B625" s="388">
        <v>90</v>
      </c>
      <c r="C625" s="388">
        <v>2058450</v>
      </c>
      <c r="D625" s="388" t="s">
        <v>239</v>
      </c>
      <c r="E625" s="404" t="s">
        <v>677</v>
      </c>
      <c r="F625" s="549"/>
      <c r="G625" s="549"/>
    </row>
    <row r="626" spans="2:7">
      <c r="B626" s="604">
        <v>50</v>
      </c>
      <c r="C626" s="407">
        <v>2058441</v>
      </c>
      <c r="D626" s="604" t="s">
        <v>238</v>
      </c>
      <c r="E626" s="357">
        <v>0.34791666666666665</v>
      </c>
      <c r="F626" s="549"/>
      <c r="G626" s="549"/>
    </row>
    <row r="627" spans="2:7">
      <c r="B627" s="348">
        <v>40</v>
      </c>
      <c r="C627" s="406">
        <v>2058442</v>
      </c>
      <c r="D627" s="348" t="s">
        <v>235</v>
      </c>
      <c r="E627" s="356" t="s">
        <v>678</v>
      </c>
      <c r="F627" s="549"/>
      <c r="G627" s="549"/>
    </row>
    <row r="628" spans="2:7">
      <c r="B628" s="388">
        <v>0</v>
      </c>
      <c r="C628" s="388">
        <v>2058001</v>
      </c>
      <c r="D628" s="388" t="s">
        <v>233</v>
      </c>
      <c r="E628" s="630">
        <v>43469.380555555559</v>
      </c>
      <c r="F628" s="549"/>
      <c r="G628" s="549"/>
    </row>
    <row r="629" spans="2:7">
      <c r="B629" s="930" t="s">
        <v>123</v>
      </c>
      <c r="C629" s="930"/>
      <c r="D629" s="930"/>
      <c r="E629" s="351"/>
      <c r="F629" s="549"/>
      <c r="G629" s="549"/>
    </row>
    <row r="630" spans="2:7">
      <c r="B630" s="932" t="s">
        <v>125</v>
      </c>
      <c r="C630" s="932"/>
      <c r="D630" s="932"/>
      <c r="E630" s="521">
        <v>63</v>
      </c>
      <c r="F630" s="519"/>
      <c r="G630" s="549"/>
    </row>
    <row r="631" spans="2:7">
      <c r="B631" s="937" t="s">
        <v>126</v>
      </c>
      <c r="C631" s="938"/>
      <c r="D631" s="939"/>
      <c r="E631" s="484">
        <v>0.65277777777777779</v>
      </c>
      <c r="F631" s="549"/>
      <c r="G631" s="549"/>
    </row>
    <row r="632" spans="2:7">
      <c r="B632" s="936" t="s">
        <v>127</v>
      </c>
      <c r="C632" s="936"/>
      <c r="D632" s="936"/>
      <c r="E632" s="369">
        <f>E628-E485</f>
        <v>2.5201388888890506</v>
      </c>
      <c r="F632" s="549"/>
      <c r="G632" s="549"/>
    </row>
    <row r="633" spans="2:7">
      <c r="B633" s="935" t="s">
        <v>128</v>
      </c>
      <c r="C633" s="935"/>
      <c r="D633" s="935"/>
      <c r="E633" s="370">
        <f>B485/((E628-E485)*24)</f>
        <v>47.666023697985366</v>
      </c>
      <c r="F633" s="549"/>
      <c r="G633" s="549"/>
    </row>
    <row r="634" spans="2:7">
      <c r="B634" s="936" t="s">
        <v>129</v>
      </c>
      <c r="C634" s="936"/>
      <c r="D634" s="936"/>
      <c r="E634" s="437">
        <f>E632-E631</f>
        <v>1.8673611111112729</v>
      </c>
      <c r="F634" s="549"/>
      <c r="G634" s="549"/>
    </row>
    <row r="635" spans="2:7">
      <c r="B635" s="937" t="s">
        <v>130</v>
      </c>
      <c r="C635" s="938"/>
      <c r="D635" s="939"/>
      <c r="E635" s="370">
        <f>B485/((E632-E631)*24)</f>
        <v>64.328746745996654</v>
      </c>
      <c r="F635" s="549"/>
      <c r="G635" s="549"/>
    </row>
    <row r="636" spans="2:7">
      <c r="B636" s="549"/>
      <c r="C636" s="549"/>
      <c r="D636" s="549"/>
      <c r="E636" s="549"/>
      <c r="F636" s="549"/>
      <c r="G636" s="549"/>
    </row>
    <row r="637" spans="2:7" ht="15.75">
      <c r="B637" s="315" t="s">
        <v>341</v>
      </c>
      <c r="C637" s="314"/>
      <c r="D637" s="313"/>
      <c r="E637" s="549"/>
      <c r="F637" s="549"/>
      <c r="G637" s="549"/>
    </row>
    <row r="640" spans="2:7">
      <c r="B640" s="549"/>
      <c r="C640" s="549"/>
      <c r="D640" s="549"/>
      <c r="E640" s="549"/>
      <c r="F640" s="549"/>
      <c r="G640" s="549"/>
    </row>
    <row r="641" spans="2:7" ht="23.25">
      <c r="B641" s="550" t="s">
        <v>681</v>
      </c>
      <c r="C641" s="339"/>
      <c r="D641" s="339"/>
      <c r="E641" s="549"/>
      <c r="F641" s="549"/>
      <c r="G641" s="549"/>
    </row>
    <row r="642" spans="2:7">
      <c r="B642" s="549"/>
      <c r="C642" s="549"/>
      <c r="D642" s="549"/>
      <c r="E642" s="364"/>
      <c r="F642" s="363"/>
      <c r="G642" s="549"/>
    </row>
    <row r="643" spans="2:7">
      <c r="B643" s="912" t="s">
        <v>22</v>
      </c>
      <c r="C643" s="914" t="s">
        <v>226</v>
      </c>
      <c r="D643" s="472" t="s">
        <v>25</v>
      </c>
      <c r="E643" s="396" t="s">
        <v>462</v>
      </c>
      <c r="F643" s="419"/>
      <c r="G643" s="549"/>
    </row>
    <row r="644" spans="2:7">
      <c r="B644" s="912"/>
      <c r="C644" s="915"/>
      <c r="D644" s="473" t="s">
        <v>34</v>
      </c>
      <c r="E644" s="454" t="s">
        <v>230</v>
      </c>
      <c r="F644" s="419"/>
      <c r="G644" s="549"/>
    </row>
    <row r="645" spans="2:7" ht="28.5">
      <c r="B645" s="949"/>
      <c r="C645" s="916"/>
      <c r="D645" s="474" t="s">
        <v>197</v>
      </c>
      <c r="E645" s="471" t="s">
        <v>463</v>
      </c>
      <c r="F645" s="419"/>
      <c r="G645" s="549"/>
    </row>
    <row r="646" spans="2:7">
      <c r="B646" s="940" t="s">
        <v>232</v>
      </c>
      <c r="C646" s="941"/>
      <c r="D646" s="973"/>
      <c r="E646" s="974"/>
      <c r="F646" s="549"/>
      <c r="G646" s="549"/>
    </row>
    <row r="647" spans="2:7">
      <c r="B647" s="388">
        <v>0</v>
      </c>
      <c r="C647" s="388">
        <v>2058001</v>
      </c>
      <c r="D647" s="388" t="s">
        <v>233</v>
      </c>
      <c r="E647" s="629">
        <v>43466.796527777777</v>
      </c>
      <c r="F647" s="549"/>
      <c r="G647" s="549"/>
    </row>
    <row r="648" spans="2:7">
      <c r="B648" s="348">
        <v>40</v>
      </c>
      <c r="C648" s="406">
        <v>2058442</v>
      </c>
      <c r="D648" s="348" t="s">
        <v>235</v>
      </c>
      <c r="E648" s="355" t="s">
        <v>464</v>
      </c>
      <c r="F648" s="549"/>
      <c r="G648" s="549"/>
    </row>
    <row r="649" spans="2:7">
      <c r="B649" s="604">
        <v>50</v>
      </c>
      <c r="C649" s="407">
        <v>2058441</v>
      </c>
      <c r="D649" s="604" t="s">
        <v>238</v>
      </c>
      <c r="E649" s="358">
        <v>0.82638888888888884</v>
      </c>
      <c r="F649" s="549"/>
      <c r="G649" s="549"/>
    </row>
    <row r="650" spans="2:7">
      <c r="B650" s="388">
        <v>90</v>
      </c>
      <c r="C650" s="388">
        <v>2058450</v>
      </c>
      <c r="D650" s="388" t="s">
        <v>239</v>
      </c>
      <c r="E650" s="628" t="s">
        <v>465</v>
      </c>
      <c r="F650" s="549"/>
      <c r="G650" s="549"/>
    </row>
    <row r="651" spans="2:7">
      <c r="B651" s="348">
        <v>115</v>
      </c>
      <c r="C651" s="406">
        <v>2058395</v>
      </c>
      <c r="D651" s="348" t="s">
        <v>243</v>
      </c>
      <c r="E651" s="360" t="s">
        <v>466</v>
      </c>
      <c r="F651" s="549"/>
      <c r="G651" s="549"/>
    </row>
    <row r="652" spans="2:7">
      <c r="B652" s="348">
        <v>140</v>
      </c>
      <c r="C652" s="406">
        <v>2058434</v>
      </c>
      <c r="D652" s="348" t="s">
        <v>246</v>
      </c>
      <c r="E652" s="360" t="s">
        <v>467</v>
      </c>
      <c r="F652" s="549"/>
      <c r="G652" s="549"/>
    </row>
    <row r="653" spans="2:7">
      <c r="B653" s="890" t="s">
        <v>43</v>
      </c>
      <c r="C653" s="636">
        <v>9991012</v>
      </c>
      <c r="D653" s="636" t="s">
        <v>249</v>
      </c>
      <c r="E653" s="651" t="s">
        <v>468</v>
      </c>
      <c r="F653" s="549"/>
      <c r="G653" s="549"/>
    </row>
    <row r="654" spans="2:7">
      <c r="B654" s="943" t="s">
        <v>253</v>
      </c>
      <c r="C654" s="944"/>
      <c r="D654" s="980"/>
      <c r="E654" s="981"/>
      <c r="F654" s="549"/>
      <c r="G654" s="549"/>
    </row>
    <row r="655" spans="2:7">
      <c r="B655" s="604">
        <v>151</v>
      </c>
      <c r="C655" s="639" t="s">
        <v>254</v>
      </c>
      <c r="D655" s="604" t="s">
        <v>255</v>
      </c>
      <c r="E655" s="838">
        <v>43466.919444444444</v>
      </c>
      <c r="F655" s="549"/>
      <c r="G655" s="549"/>
    </row>
    <row r="656" spans="2:7">
      <c r="B656" s="388">
        <v>152</v>
      </c>
      <c r="C656" s="388">
        <v>2400433</v>
      </c>
      <c r="D656" s="388" t="s">
        <v>256</v>
      </c>
      <c r="E656" s="831" t="s">
        <v>682</v>
      </c>
      <c r="F656" s="549"/>
      <c r="G656" s="549"/>
    </row>
    <row r="657" spans="2:7">
      <c r="B657" s="348">
        <v>170</v>
      </c>
      <c r="C657" s="406">
        <v>2400432</v>
      </c>
      <c r="D657" s="348" t="s">
        <v>260</v>
      </c>
      <c r="E657" s="799">
        <v>0.97291666666666676</v>
      </c>
      <c r="F657" s="549"/>
      <c r="G657" s="549"/>
    </row>
    <row r="658" spans="2:7">
      <c r="B658" s="348">
        <v>182</v>
      </c>
      <c r="C658" s="406">
        <v>2400431</v>
      </c>
      <c r="D658" s="348" t="s">
        <v>261</v>
      </c>
      <c r="E658" s="799">
        <v>0.97777777777777775</v>
      </c>
      <c r="F658" s="549"/>
      <c r="G658" s="549"/>
    </row>
    <row r="659" spans="2:7">
      <c r="B659" s="348">
        <v>201</v>
      </c>
      <c r="C659" s="406">
        <v>2400429</v>
      </c>
      <c r="D659" s="348" t="s">
        <v>262</v>
      </c>
      <c r="E659" s="799">
        <v>0.98611111111111116</v>
      </c>
      <c r="F659" s="549"/>
      <c r="G659" s="549"/>
    </row>
    <row r="660" spans="2:7">
      <c r="B660" s="348">
        <v>219</v>
      </c>
      <c r="C660" s="406">
        <v>2400362</v>
      </c>
      <c r="D660" s="348" t="s">
        <v>263</v>
      </c>
      <c r="E660" s="799">
        <v>0.99305555555555547</v>
      </c>
      <c r="F660" s="549"/>
      <c r="G660" s="549"/>
    </row>
    <row r="661" spans="2:7">
      <c r="B661" s="348">
        <v>230</v>
      </c>
      <c r="C661" s="406">
        <v>2400003</v>
      </c>
      <c r="D661" s="348" t="s">
        <v>264</v>
      </c>
      <c r="E661" s="799">
        <v>0.99861111111111101</v>
      </c>
      <c r="F661" s="549"/>
      <c r="G661" s="549"/>
    </row>
    <row r="662" spans="2:7">
      <c r="B662" s="348">
        <v>234</v>
      </c>
      <c r="C662" s="406">
        <v>9991215</v>
      </c>
      <c r="D662" s="348" t="s">
        <v>265</v>
      </c>
      <c r="E662" s="554" t="s">
        <v>43</v>
      </c>
      <c r="F662" s="549"/>
      <c r="G662" s="549"/>
    </row>
    <row r="663" spans="2:7">
      <c r="B663" s="388" t="s">
        <v>43</v>
      </c>
      <c r="C663" s="388">
        <v>2400440</v>
      </c>
      <c r="D663" s="388" t="s">
        <v>266</v>
      </c>
      <c r="E663" s="794">
        <v>3.472222222222222E-3</v>
      </c>
      <c r="F663" s="549"/>
      <c r="G663" s="549"/>
    </row>
    <row r="664" spans="2:7">
      <c r="B664" s="815" t="s">
        <v>43</v>
      </c>
      <c r="C664" s="406"/>
      <c r="D664" s="348" t="s">
        <v>267</v>
      </c>
      <c r="E664" s="806">
        <v>6.2499999999999995E-3</v>
      </c>
      <c r="F664" s="549"/>
      <c r="G664" s="549"/>
    </row>
    <row r="665" spans="2:7">
      <c r="B665" s="348">
        <v>245</v>
      </c>
      <c r="C665" s="406">
        <v>2400364</v>
      </c>
      <c r="D665" s="348" t="s">
        <v>268</v>
      </c>
      <c r="E665" s="795">
        <v>1.1111111111111112E-2</v>
      </c>
      <c r="F665" s="549"/>
      <c r="G665" s="549"/>
    </row>
    <row r="666" spans="2:7">
      <c r="B666" s="348">
        <v>256</v>
      </c>
      <c r="C666" s="406">
        <v>2400365</v>
      </c>
      <c r="D666" s="348" t="s">
        <v>269</v>
      </c>
      <c r="E666" s="795">
        <v>1.8055555555555557E-2</v>
      </c>
      <c r="F666" s="549"/>
      <c r="G666" s="549"/>
    </row>
    <row r="667" spans="2:7">
      <c r="B667" s="348">
        <v>272</v>
      </c>
      <c r="C667" s="406">
        <v>2400416</v>
      </c>
      <c r="D667" s="348" t="s">
        <v>50</v>
      </c>
      <c r="E667" s="795">
        <v>2.5694444444444447E-2</v>
      </c>
      <c r="F667" s="549"/>
      <c r="G667" s="549"/>
    </row>
    <row r="668" spans="2:7">
      <c r="B668" s="348">
        <v>282</v>
      </c>
      <c r="C668" s="406">
        <v>2400366</v>
      </c>
      <c r="D668" s="348" t="s">
        <v>48</v>
      </c>
      <c r="E668" s="795">
        <v>2.9861111111111113E-2</v>
      </c>
      <c r="F668" s="549"/>
      <c r="G668" s="549"/>
    </row>
    <row r="669" spans="2:7">
      <c r="B669" s="348">
        <v>298</v>
      </c>
      <c r="C669" s="406">
        <v>2400456</v>
      </c>
      <c r="D669" s="348" t="s">
        <v>47</v>
      </c>
      <c r="E669" s="795">
        <v>3.6805555555555557E-2</v>
      </c>
      <c r="F669" s="549"/>
      <c r="G669" s="549"/>
    </row>
    <row r="670" spans="2:7">
      <c r="B670" s="348">
        <v>321</v>
      </c>
      <c r="C670" s="406">
        <v>2400417</v>
      </c>
      <c r="D670" s="348" t="s">
        <v>46</v>
      </c>
      <c r="E670" s="795">
        <v>4.7222222222222221E-2</v>
      </c>
      <c r="F670" s="549"/>
      <c r="G670" s="549"/>
    </row>
    <row r="671" spans="2:7">
      <c r="B671" s="348">
        <v>330</v>
      </c>
      <c r="C671" s="406">
        <v>2400446</v>
      </c>
      <c r="D671" s="348" t="s">
        <v>45</v>
      </c>
      <c r="E671" s="795">
        <v>5.2083333333333336E-2</v>
      </c>
      <c r="F671" s="549"/>
      <c r="G671" s="549"/>
    </row>
    <row r="672" spans="2:7">
      <c r="B672" s="815" t="s">
        <v>43</v>
      </c>
      <c r="C672" s="407"/>
      <c r="D672" s="604" t="s">
        <v>270</v>
      </c>
      <c r="E672" s="838">
        <v>5.6250000000000001E-2</v>
      </c>
      <c r="F672" s="549"/>
      <c r="G672" s="549"/>
    </row>
    <row r="673" spans="2:7">
      <c r="B673" s="388">
        <v>339</v>
      </c>
      <c r="C673" s="388">
        <v>2400000</v>
      </c>
      <c r="D673" s="388" t="s">
        <v>42</v>
      </c>
      <c r="E673" s="833" t="s">
        <v>683</v>
      </c>
      <c r="F673" s="549"/>
      <c r="G673" s="549"/>
    </row>
    <row r="674" spans="2:7">
      <c r="B674" s="348">
        <v>348</v>
      </c>
      <c r="C674" s="406">
        <v>2401432</v>
      </c>
      <c r="D674" s="348" t="s">
        <v>274</v>
      </c>
      <c r="E674" s="795">
        <v>7.2222222222222229E-2</v>
      </c>
      <c r="F674" s="549"/>
      <c r="G674" s="549"/>
    </row>
    <row r="675" spans="2:7">
      <c r="B675" s="348">
        <v>356</v>
      </c>
      <c r="C675" s="406">
        <v>2400461</v>
      </c>
      <c r="D675" s="348" t="s">
        <v>275</v>
      </c>
      <c r="E675" s="795">
        <v>7.6388888888888895E-2</v>
      </c>
      <c r="F675" s="549"/>
      <c r="G675" s="549"/>
    </row>
    <row r="676" spans="2:7">
      <c r="B676" s="388">
        <v>368</v>
      </c>
      <c r="C676" s="388">
        <v>2400450</v>
      </c>
      <c r="D676" s="388" t="s">
        <v>276</v>
      </c>
      <c r="E676" s="833" t="s">
        <v>684</v>
      </c>
      <c r="F676" s="549"/>
      <c r="G676" s="549"/>
    </row>
    <row r="677" spans="2:7">
      <c r="B677" s="362">
        <v>375</v>
      </c>
      <c r="C677" s="638" t="s">
        <v>280</v>
      </c>
      <c r="D677" s="362" t="s">
        <v>255</v>
      </c>
      <c r="E677" s="834">
        <v>43467.133333333331</v>
      </c>
      <c r="F677" s="549"/>
      <c r="G677" s="549"/>
    </row>
    <row r="678" spans="2:7">
      <c r="B678" s="943" t="s">
        <v>281</v>
      </c>
      <c r="C678" s="944"/>
      <c r="D678" s="971"/>
      <c r="E678" s="972"/>
      <c r="F678" s="549"/>
      <c r="G678" s="549"/>
    </row>
    <row r="679" spans="2:7">
      <c r="B679" s="815" t="s">
        <v>43</v>
      </c>
      <c r="C679" s="407">
        <v>163034</v>
      </c>
      <c r="D679" s="604" t="s">
        <v>282</v>
      </c>
      <c r="E679" s="357">
        <v>0.13819444444444443</v>
      </c>
      <c r="F679" s="549"/>
      <c r="G679" s="549"/>
    </row>
    <row r="680" spans="2:7">
      <c r="B680" s="388">
        <v>384</v>
      </c>
      <c r="C680" s="388">
        <v>2100024</v>
      </c>
      <c r="D680" s="388" t="s">
        <v>283</v>
      </c>
      <c r="E680" s="386" t="s">
        <v>472</v>
      </c>
      <c r="F680" s="549"/>
      <c r="G680" s="549"/>
    </row>
    <row r="681" spans="2:7">
      <c r="B681" s="604">
        <v>398</v>
      </c>
      <c r="C681" s="407">
        <v>2100301</v>
      </c>
      <c r="D681" s="604" t="s">
        <v>287</v>
      </c>
      <c r="E681" s="357">
        <v>0.17708333333333334</v>
      </c>
      <c r="F681" s="549"/>
      <c r="G681" s="549"/>
    </row>
    <row r="682" spans="2:7">
      <c r="B682" s="604">
        <v>406</v>
      </c>
      <c r="C682" s="407">
        <v>2100023</v>
      </c>
      <c r="D682" s="604" t="s">
        <v>288</v>
      </c>
      <c r="E682" s="357">
        <v>0.17986111111111111</v>
      </c>
      <c r="F682" s="549"/>
      <c r="G682" s="549"/>
    </row>
    <row r="683" spans="2:7">
      <c r="B683" s="604">
        <v>418</v>
      </c>
      <c r="C683" s="407">
        <v>2100205</v>
      </c>
      <c r="D683" s="604" t="s">
        <v>289</v>
      </c>
      <c r="E683" s="357" t="s">
        <v>473</v>
      </c>
      <c r="F683" s="549"/>
      <c r="G683" s="549"/>
    </row>
    <row r="684" spans="2:7">
      <c r="B684" s="388">
        <v>455</v>
      </c>
      <c r="C684" s="388">
        <v>2100280</v>
      </c>
      <c r="D684" s="388" t="s">
        <v>292</v>
      </c>
      <c r="E684" s="386" t="s">
        <v>474</v>
      </c>
      <c r="F684" s="549"/>
      <c r="G684" s="549"/>
    </row>
    <row r="685" spans="2:7">
      <c r="B685" s="362">
        <v>491</v>
      </c>
      <c r="C685" s="636">
        <v>2100515</v>
      </c>
      <c r="D685" s="362" t="s">
        <v>296</v>
      </c>
      <c r="E685" s="357">
        <v>0.22500000000000001</v>
      </c>
      <c r="F685" s="549"/>
      <c r="G685" s="549"/>
    </row>
    <row r="686" spans="2:7">
      <c r="B686" s="604">
        <v>516</v>
      </c>
      <c r="C686" s="407">
        <v>2100514</v>
      </c>
      <c r="D686" s="604" t="s">
        <v>297</v>
      </c>
      <c r="E686" s="357">
        <v>0.2388888888888889</v>
      </c>
      <c r="F686" s="549"/>
      <c r="G686" s="549"/>
    </row>
    <row r="687" spans="2:7">
      <c r="B687" s="388">
        <v>532</v>
      </c>
      <c r="C687" s="388">
        <v>2100001</v>
      </c>
      <c r="D687" s="388" t="s">
        <v>299</v>
      </c>
      <c r="E687" s="404" t="s">
        <v>475</v>
      </c>
      <c r="F687" s="549"/>
      <c r="G687" s="549"/>
    </row>
    <row r="688" spans="2:7">
      <c r="B688" s="604">
        <v>571</v>
      </c>
      <c r="C688" s="407">
        <v>2100007</v>
      </c>
      <c r="D688" s="604" t="s">
        <v>303</v>
      </c>
      <c r="E688" s="357" t="s">
        <v>476</v>
      </c>
      <c r="F688" s="549"/>
      <c r="G688" s="549"/>
    </row>
    <row r="689" spans="2:7">
      <c r="B689" s="604">
        <v>581</v>
      </c>
      <c r="C689" s="407">
        <v>2100102</v>
      </c>
      <c r="D689" s="604" t="s">
        <v>304</v>
      </c>
      <c r="E689" s="357">
        <v>0.31527777777777777</v>
      </c>
      <c r="F689" s="549"/>
      <c r="G689" s="549"/>
    </row>
    <row r="690" spans="2:7">
      <c r="B690" s="604">
        <v>593</v>
      </c>
      <c r="C690" s="407">
        <v>2100145</v>
      </c>
      <c r="D690" s="604" t="s">
        <v>306</v>
      </c>
      <c r="E690" s="357">
        <v>0.3215277777777778</v>
      </c>
      <c r="F690" s="549"/>
      <c r="G690" s="549"/>
    </row>
    <row r="691" spans="2:7">
      <c r="B691" s="388">
        <v>612</v>
      </c>
      <c r="C691" s="386">
        <v>2100305</v>
      </c>
      <c r="D691" s="388" t="s">
        <v>307</v>
      </c>
      <c r="E691" s="404" t="s">
        <v>477</v>
      </c>
      <c r="F691" s="549"/>
      <c r="G691" s="549"/>
    </row>
    <row r="692" spans="2:7">
      <c r="B692" s="815" t="s">
        <v>43</v>
      </c>
      <c r="C692" s="341">
        <v>2100008</v>
      </c>
      <c r="D692" s="604" t="s">
        <v>310</v>
      </c>
      <c r="E692" s="357">
        <v>0.33888888888888885</v>
      </c>
      <c r="F692" s="549"/>
      <c r="G692" s="549"/>
    </row>
    <row r="693" spans="2:7">
      <c r="B693" s="604">
        <v>700</v>
      </c>
      <c r="C693" s="341">
        <v>2100014</v>
      </c>
      <c r="D693" s="604" t="s">
        <v>311</v>
      </c>
      <c r="E693" s="357">
        <v>0.37013888888888885</v>
      </c>
      <c r="F693" s="549"/>
      <c r="G693" s="549"/>
    </row>
    <row r="694" spans="2:7">
      <c r="B694" s="388">
        <v>744</v>
      </c>
      <c r="C694" s="388">
        <v>2100170</v>
      </c>
      <c r="D694" s="388" t="s">
        <v>312</v>
      </c>
      <c r="E694" s="386" t="s">
        <v>478</v>
      </c>
      <c r="F694" s="549"/>
      <c r="G694" s="549"/>
    </row>
    <row r="695" spans="2:7">
      <c r="B695" s="362">
        <v>792</v>
      </c>
      <c r="C695" s="638" t="s">
        <v>316</v>
      </c>
      <c r="D695" s="362" t="s">
        <v>255</v>
      </c>
      <c r="E695" s="669">
        <v>43467.423611111109</v>
      </c>
      <c r="F695" s="549"/>
      <c r="G695" s="549"/>
    </row>
    <row r="696" spans="2:7">
      <c r="B696" s="943" t="s">
        <v>318</v>
      </c>
      <c r="C696" s="944"/>
      <c r="D696" s="980"/>
      <c r="E696" s="981"/>
      <c r="F696" s="549"/>
      <c r="G696" s="549"/>
    </row>
    <row r="697" spans="2:7">
      <c r="B697" s="815" t="s">
        <v>43</v>
      </c>
      <c r="C697" s="407">
        <v>9991941</v>
      </c>
      <c r="D697" s="604" t="s">
        <v>319</v>
      </c>
      <c r="E697" s="357">
        <v>0.43194444444444446</v>
      </c>
      <c r="F697" s="549"/>
      <c r="G697" s="549"/>
    </row>
    <row r="698" spans="2:7">
      <c r="B698" s="604">
        <v>795</v>
      </c>
      <c r="C698" s="407">
        <v>2000905</v>
      </c>
      <c r="D698" s="604" t="s">
        <v>320</v>
      </c>
      <c r="E698" s="357">
        <v>0.43333333333333335</v>
      </c>
      <c r="F698" s="549"/>
      <c r="G698" s="549"/>
    </row>
    <row r="699" spans="2:7">
      <c r="B699" s="388">
        <v>863</v>
      </c>
      <c r="C699" s="388">
        <v>2000170</v>
      </c>
      <c r="D699" s="388" t="s">
        <v>321</v>
      </c>
      <c r="E699" s="386" t="s">
        <v>479</v>
      </c>
      <c r="F699" s="549"/>
      <c r="G699" s="549"/>
    </row>
    <row r="700" spans="2:7">
      <c r="B700" s="487">
        <v>899</v>
      </c>
      <c r="C700" s="341">
        <v>2000878</v>
      </c>
      <c r="D700" s="487" t="s">
        <v>480</v>
      </c>
      <c r="E700" s="357" t="s">
        <v>481</v>
      </c>
      <c r="F700" s="549"/>
      <c r="G700" s="549"/>
    </row>
    <row r="701" spans="2:7">
      <c r="B701" s="487">
        <v>927</v>
      </c>
      <c r="C701" s="341">
        <v>2000882</v>
      </c>
      <c r="D701" s="487" t="s">
        <v>482</v>
      </c>
      <c r="E701" s="357" t="s">
        <v>483</v>
      </c>
      <c r="F701" s="549"/>
      <c r="G701" s="549"/>
    </row>
    <row r="702" spans="2:7">
      <c r="B702" s="487">
        <v>936</v>
      </c>
      <c r="C702" s="341">
        <v>2000883</v>
      </c>
      <c r="D702" s="487" t="s">
        <v>484</v>
      </c>
      <c r="E702" s="357">
        <v>0.54305555555555551</v>
      </c>
      <c r="F702" s="549"/>
      <c r="G702" s="549"/>
    </row>
    <row r="703" spans="2:7">
      <c r="B703" s="487">
        <v>955</v>
      </c>
      <c r="C703" s="341">
        <v>2000885</v>
      </c>
      <c r="D703" s="487" t="s">
        <v>485</v>
      </c>
      <c r="E703" s="357">
        <v>0.55347222222222225</v>
      </c>
      <c r="F703" s="549"/>
      <c r="G703" s="549"/>
    </row>
    <row r="704" spans="2:7">
      <c r="B704" s="487">
        <v>980</v>
      </c>
      <c r="C704" s="341">
        <v>2000888</v>
      </c>
      <c r="D704" s="487" t="s">
        <v>486</v>
      </c>
      <c r="E704" s="357">
        <v>0.56458333333333333</v>
      </c>
      <c r="F704" s="549"/>
      <c r="G704" s="549"/>
    </row>
    <row r="705" spans="2:7">
      <c r="B705" s="386">
        <v>986</v>
      </c>
      <c r="C705" s="386">
        <v>2000889</v>
      </c>
      <c r="D705" s="386" t="s">
        <v>487</v>
      </c>
      <c r="E705" s="404" t="s">
        <v>488</v>
      </c>
      <c r="F705" s="549"/>
      <c r="G705" s="549"/>
    </row>
    <row r="706" spans="2:7">
      <c r="B706" s="487">
        <v>997</v>
      </c>
      <c r="C706" s="341">
        <v>2000414</v>
      </c>
      <c r="D706" s="487" t="s">
        <v>489</v>
      </c>
      <c r="E706" s="357">
        <v>0.58750000000000002</v>
      </c>
      <c r="F706" s="549"/>
      <c r="G706" s="549"/>
    </row>
    <row r="707" spans="2:7">
      <c r="B707" s="487">
        <v>1026</v>
      </c>
      <c r="C707" s="341">
        <v>2000416</v>
      </c>
      <c r="D707" s="487" t="s">
        <v>490</v>
      </c>
      <c r="E707" s="357">
        <v>0.60069444444444442</v>
      </c>
      <c r="F707" s="549"/>
      <c r="G707" s="549"/>
    </row>
    <row r="708" spans="2:7">
      <c r="B708" s="487">
        <v>1038</v>
      </c>
      <c r="C708" s="341">
        <v>2000417</v>
      </c>
      <c r="D708" s="487" t="s">
        <v>491</v>
      </c>
      <c r="E708" s="357" t="s">
        <v>492</v>
      </c>
      <c r="F708" s="549"/>
      <c r="G708" s="549"/>
    </row>
    <row r="709" spans="2:7">
      <c r="B709" s="487">
        <v>1063</v>
      </c>
      <c r="C709" s="341">
        <v>2000421</v>
      </c>
      <c r="D709" s="487" t="s">
        <v>493</v>
      </c>
      <c r="E709" s="357" t="s">
        <v>494</v>
      </c>
      <c r="F709" s="549"/>
      <c r="G709" s="549"/>
    </row>
    <row r="710" spans="2:7">
      <c r="B710" s="487">
        <v>1071</v>
      </c>
      <c r="C710" s="341">
        <v>2000423</v>
      </c>
      <c r="D710" s="487" t="s">
        <v>495</v>
      </c>
      <c r="E710" s="357">
        <v>0.63611111111111118</v>
      </c>
      <c r="F710" s="549"/>
      <c r="G710" s="549"/>
    </row>
    <row r="711" spans="2:7">
      <c r="B711" s="487">
        <v>1110</v>
      </c>
      <c r="C711" s="341">
        <v>2000428</v>
      </c>
      <c r="D711" s="487" t="s">
        <v>496</v>
      </c>
      <c r="E711" s="357">
        <v>0.65625</v>
      </c>
      <c r="F711" s="549"/>
      <c r="G711" s="549"/>
    </row>
    <row r="712" spans="2:7">
      <c r="B712" s="388">
        <v>1119</v>
      </c>
      <c r="C712" s="388">
        <v>2000160</v>
      </c>
      <c r="D712" s="388" t="s">
        <v>497</v>
      </c>
      <c r="E712" s="386" t="s">
        <v>498</v>
      </c>
      <c r="F712" s="549"/>
      <c r="G712" s="549"/>
    </row>
    <row r="713" spans="2:7">
      <c r="B713" s="487">
        <v>1127</v>
      </c>
      <c r="C713" s="341">
        <v>2000420</v>
      </c>
      <c r="D713" s="487" t="s">
        <v>499</v>
      </c>
      <c r="E713" s="357">
        <v>0.70972222222222225</v>
      </c>
      <c r="F713" s="549"/>
      <c r="G713" s="549"/>
    </row>
    <row r="714" spans="2:7">
      <c r="B714" s="487">
        <v>1172</v>
      </c>
      <c r="C714" s="341">
        <v>2000820</v>
      </c>
      <c r="D714" s="487" t="s">
        <v>500</v>
      </c>
      <c r="E714" s="357" t="s">
        <v>501</v>
      </c>
      <c r="F714" s="549"/>
      <c r="G714" s="549"/>
    </row>
    <row r="715" spans="2:7">
      <c r="B715" s="487">
        <v>1191</v>
      </c>
      <c r="C715" s="341">
        <v>2000822</v>
      </c>
      <c r="D715" s="487" t="s">
        <v>502</v>
      </c>
      <c r="E715" s="357">
        <v>0.75416666666666676</v>
      </c>
      <c r="F715" s="549"/>
      <c r="G715" s="549"/>
    </row>
    <row r="716" spans="2:7">
      <c r="B716" s="487">
        <v>1200</v>
      </c>
      <c r="C716" s="341">
        <v>2000823</v>
      </c>
      <c r="D716" s="487" t="s">
        <v>503</v>
      </c>
      <c r="E716" s="357">
        <v>0.76250000000000007</v>
      </c>
      <c r="F716" s="549"/>
      <c r="G716" s="549"/>
    </row>
    <row r="717" spans="2:7">
      <c r="B717" s="487">
        <v>1225</v>
      </c>
      <c r="C717" s="341">
        <v>2000826</v>
      </c>
      <c r="D717" s="487" t="s">
        <v>504</v>
      </c>
      <c r="E717" s="357" t="s">
        <v>505</v>
      </c>
      <c r="F717" s="549"/>
      <c r="G717" s="549"/>
    </row>
    <row r="718" spans="2:7">
      <c r="B718" s="487">
        <v>1267</v>
      </c>
      <c r="C718" s="341">
        <v>2000273</v>
      </c>
      <c r="D718" s="487" t="s">
        <v>506</v>
      </c>
      <c r="E718" s="357" t="s">
        <v>507</v>
      </c>
      <c r="F718" s="549"/>
      <c r="G718" s="549"/>
    </row>
    <row r="719" spans="2:7">
      <c r="B719" s="487">
        <v>1295</v>
      </c>
      <c r="C719" s="341">
        <v>2001856</v>
      </c>
      <c r="D719" s="487" t="s">
        <v>508</v>
      </c>
      <c r="E719" s="357">
        <v>0.8305555555555556</v>
      </c>
      <c r="F719" s="549"/>
      <c r="G719" s="549"/>
    </row>
    <row r="720" spans="2:7">
      <c r="B720" s="487">
        <v>1308</v>
      </c>
      <c r="C720" s="341">
        <v>2000282</v>
      </c>
      <c r="D720" s="487" t="s">
        <v>509</v>
      </c>
      <c r="E720" s="357">
        <v>0.83680555555555547</v>
      </c>
      <c r="F720" s="549"/>
      <c r="G720" s="549"/>
    </row>
    <row r="721" spans="2:7">
      <c r="B721" s="487">
        <v>1328</v>
      </c>
      <c r="C721" s="341">
        <v>2000284</v>
      </c>
      <c r="D721" s="487" t="s">
        <v>510</v>
      </c>
      <c r="E721" s="357" t="s">
        <v>511</v>
      </c>
      <c r="F721" s="549"/>
      <c r="G721" s="549"/>
    </row>
    <row r="722" spans="2:7">
      <c r="B722" s="388">
        <v>1335</v>
      </c>
      <c r="C722" s="388">
        <v>2000310</v>
      </c>
      <c r="D722" s="388" t="s">
        <v>512</v>
      </c>
      <c r="E722" s="386" t="s">
        <v>513</v>
      </c>
      <c r="F722" s="549"/>
      <c r="G722" s="549"/>
    </row>
    <row r="723" spans="2:7">
      <c r="B723" s="487">
        <v>1353</v>
      </c>
      <c r="C723" s="341">
        <v>2000309</v>
      </c>
      <c r="D723" s="487" t="s">
        <v>514</v>
      </c>
      <c r="E723" s="357">
        <v>0.89444444444444438</v>
      </c>
      <c r="F723" s="549"/>
      <c r="G723" s="549"/>
    </row>
    <row r="724" spans="2:7">
      <c r="B724" s="487">
        <v>1359</v>
      </c>
      <c r="C724" s="341">
        <v>2000308</v>
      </c>
      <c r="D724" s="487" t="s">
        <v>515</v>
      </c>
      <c r="E724" s="357">
        <v>0.90069444444444446</v>
      </c>
      <c r="F724" s="549"/>
      <c r="G724" s="549"/>
    </row>
    <row r="725" spans="2:7">
      <c r="B725" s="487">
        <v>1364</v>
      </c>
      <c r="C725" s="341">
        <v>2000151</v>
      </c>
      <c r="D725" s="487" t="s">
        <v>516</v>
      </c>
      <c r="E725" s="357" t="s">
        <v>517</v>
      </c>
      <c r="F725" s="549"/>
      <c r="G725" s="549"/>
    </row>
    <row r="726" spans="2:7">
      <c r="B726" s="487">
        <v>1386</v>
      </c>
      <c r="C726" s="341">
        <v>2000307</v>
      </c>
      <c r="D726" s="487" t="s">
        <v>518</v>
      </c>
      <c r="E726" s="357">
        <v>0.9194444444444444</v>
      </c>
      <c r="F726" s="549"/>
      <c r="G726" s="549"/>
    </row>
    <row r="727" spans="2:7">
      <c r="B727" s="388">
        <v>1413</v>
      </c>
      <c r="C727" s="388">
        <v>2000150</v>
      </c>
      <c r="D727" s="388" t="s">
        <v>519</v>
      </c>
      <c r="E727" s="386" t="s">
        <v>520</v>
      </c>
      <c r="F727" s="549"/>
      <c r="G727" s="549"/>
    </row>
    <row r="728" spans="2:7">
      <c r="B728" s="487">
        <v>1534</v>
      </c>
      <c r="C728" s="341">
        <v>2000330</v>
      </c>
      <c r="D728" s="487" t="s">
        <v>521</v>
      </c>
      <c r="E728" s="357">
        <v>4.7222222222222221E-2</v>
      </c>
      <c r="F728" s="549"/>
      <c r="G728" s="549"/>
    </row>
    <row r="729" spans="2:7">
      <c r="B729" s="975" t="s">
        <v>522</v>
      </c>
      <c r="C729" s="976"/>
      <c r="D729" s="977"/>
      <c r="E729" s="978"/>
      <c r="F729" s="549"/>
      <c r="G729" s="549"/>
    </row>
    <row r="730" spans="2:7">
      <c r="B730" s="487">
        <v>1568</v>
      </c>
      <c r="C730" s="341">
        <v>2015389</v>
      </c>
      <c r="D730" s="487" t="s">
        <v>523</v>
      </c>
      <c r="E730" s="357" t="s">
        <v>524</v>
      </c>
      <c r="F730" s="549"/>
      <c r="G730" s="549"/>
    </row>
    <row r="731" spans="2:7">
      <c r="B731" s="487">
        <v>1614</v>
      </c>
      <c r="C731" s="341">
        <v>2014472</v>
      </c>
      <c r="D731" s="487" t="s">
        <v>525</v>
      </c>
      <c r="E731" s="357">
        <v>0.10972222222222222</v>
      </c>
      <c r="F731" s="549"/>
      <c r="G731" s="549"/>
    </row>
    <row r="732" spans="2:7">
      <c r="B732" s="388">
        <v>1663</v>
      </c>
      <c r="C732" s="388">
        <v>2014001</v>
      </c>
      <c r="D732" s="388" t="s">
        <v>526</v>
      </c>
      <c r="E732" s="386" t="s">
        <v>527</v>
      </c>
      <c r="F732" s="549"/>
      <c r="G732" s="549"/>
    </row>
    <row r="733" spans="2:7">
      <c r="B733" s="487">
        <v>1671</v>
      </c>
      <c r="C733" s="341">
        <v>2014478</v>
      </c>
      <c r="D733" s="487" t="s">
        <v>528</v>
      </c>
      <c r="E733" s="357">
        <v>0.18194444444444444</v>
      </c>
      <c r="F733" s="549"/>
      <c r="G733" s="549"/>
    </row>
    <row r="734" spans="2:7">
      <c r="B734" s="487">
        <v>1691</v>
      </c>
      <c r="C734" s="341">
        <v>2014497</v>
      </c>
      <c r="D734" s="487" t="s">
        <v>529</v>
      </c>
      <c r="E734" s="534" t="s">
        <v>530</v>
      </c>
      <c r="F734" s="549"/>
      <c r="G734" s="549"/>
    </row>
    <row r="735" spans="2:7">
      <c r="B735" s="386">
        <v>1761</v>
      </c>
      <c r="C735" s="386">
        <v>2014120</v>
      </c>
      <c r="D735" s="386" t="s">
        <v>531</v>
      </c>
      <c r="E735" s="404" t="s">
        <v>532</v>
      </c>
      <c r="F735" s="549"/>
      <c r="G735" s="549"/>
    </row>
    <row r="736" spans="2:7">
      <c r="B736" s="487">
        <v>1877</v>
      </c>
      <c r="C736" s="341">
        <v>2014540</v>
      </c>
      <c r="D736" s="487" t="s">
        <v>533</v>
      </c>
      <c r="E736" s="357" t="s">
        <v>534</v>
      </c>
      <c r="F736" s="549"/>
      <c r="G736" s="549"/>
    </row>
    <row r="737" spans="2:7">
      <c r="B737" s="487">
        <v>1932</v>
      </c>
      <c r="C737" s="341">
        <v>2014555</v>
      </c>
      <c r="D737" s="487" t="s">
        <v>535</v>
      </c>
      <c r="E737" s="357">
        <v>0.4381944444444445</v>
      </c>
      <c r="F737" s="549"/>
      <c r="G737" s="549"/>
    </row>
    <row r="738" spans="2:7">
      <c r="B738" s="975" t="s">
        <v>536</v>
      </c>
      <c r="C738" s="976"/>
      <c r="D738" s="977"/>
      <c r="E738" s="978"/>
      <c r="F738" s="549"/>
      <c r="G738" s="549"/>
    </row>
    <row r="739" spans="2:7">
      <c r="B739" s="487">
        <v>2005</v>
      </c>
      <c r="C739" s="341">
        <v>2064668</v>
      </c>
      <c r="D739" s="487" t="s">
        <v>537</v>
      </c>
      <c r="E739" s="357" t="s">
        <v>538</v>
      </c>
      <c r="F739" s="549"/>
      <c r="G739" s="549"/>
    </row>
    <row r="740" spans="2:7">
      <c r="B740" s="487">
        <v>2071</v>
      </c>
      <c r="C740" s="341">
        <v>2064375</v>
      </c>
      <c r="D740" s="487" t="s">
        <v>539</v>
      </c>
      <c r="E740" s="357" t="s">
        <v>540</v>
      </c>
      <c r="F740" s="549"/>
      <c r="G740" s="549"/>
    </row>
    <row r="741" spans="2:7">
      <c r="B741" s="487">
        <v>2119</v>
      </c>
      <c r="C741" s="341">
        <v>2064568</v>
      </c>
      <c r="D741" s="487" t="s">
        <v>541</v>
      </c>
      <c r="E741" s="357">
        <v>0.55555555555555558</v>
      </c>
      <c r="F741" s="549"/>
      <c r="G741" s="549"/>
    </row>
    <row r="742" spans="2:7">
      <c r="B742" s="487">
        <v>2130</v>
      </c>
      <c r="C742" s="341">
        <v>2064569</v>
      </c>
      <c r="D742" s="487" t="s">
        <v>542</v>
      </c>
      <c r="E742" s="357">
        <v>0.56388888888888888</v>
      </c>
      <c r="F742" s="549"/>
      <c r="G742" s="549"/>
    </row>
    <row r="743" spans="2:7">
      <c r="B743" s="487">
        <v>2142</v>
      </c>
      <c r="C743" s="341">
        <v>2064570</v>
      </c>
      <c r="D743" s="487" t="s">
        <v>543</v>
      </c>
      <c r="E743" s="357" t="s">
        <v>544</v>
      </c>
      <c r="F743" s="549"/>
      <c r="G743" s="549"/>
    </row>
    <row r="744" spans="2:7">
      <c r="B744" s="388">
        <v>2166</v>
      </c>
      <c r="C744" s="388">
        <v>2064605</v>
      </c>
      <c r="D744" s="388" t="s">
        <v>545</v>
      </c>
      <c r="E744" s="386" t="s">
        <v>546</v>
      </c>
      <c r="F744" s="549"/>
      <c r="G744" s="549"/>
    </row>
    <row r="745" spans="2:7">
      <c r="B745" s="487">
        <v>2190</v>
      </c>
      <c r="C745" s="341">
        <v>2064185</v>
      </c>
      <c r="D745" s="487" t="s">
        <v>547</v>
      </c>
      <c r="E745" s="357" t="s">
        <v>548</v>
      </c>
      <c r="F745" s="549"/>
      <c r="G745" s="549"/>
    </row>
    <row r="746" spans="2:7">
      <c r="B746" s="487">
        <v>2209</v>
      </c>
      <c r="C746" s="341">
        <v>2064215</v>
      </c>
      <c r="D746" s="487" t="s">
        <v>549</v>
      </c>
      <c r="E746" s="357" t="s">
        <v>550</v>
      </c>
      <c r="F746" s="549"/>
      <c r="G746" s="549"/>
    </row>
    <row r="747" spans="2:7">
      <c r="B747" s="487">
        <v>2238</v>
      </c>
      <c r="C747" s="341">
        <v>2064201</v>
      </c>
      <c r="D747" s="487" t="s">
        <v>551</v>
      </c>
      <c r="E747" s="357" t="s">
        <v>552</v>
      </c>
      <c r="F747" s="549"/>
      <c r="G747" s="549"/>
    </row>
    <row r="748" spans="2:7">
      <c r="B748" s="487">
        <v>2264</v>
      </c>
      <c r="C748" s="341">
        <v>2064003</v>
      </c>
      <c r="D748" s="487" t="s">
        <v>553</v>
      </c>
      <c r="E748" s="357">
        <v>0.68402777777777779</v>
      </c>
      <c r="F748" s="549"/>
      <c r="G748" s="549"/>
    </row>
    <row r="749" spans="2:7">
      <c r="B749" s="487">
        <v>2279</v>
      </c>
      <c r="C749" s="341">
        <v>2064230</v>
      </c>
      <c r="D749" s="487" t="s">
        <v>554</v>
      </c>
      <c r="E749" s="357" t="s">
        <v>555</v>
      </c>
      <c r="F749" s="549"/>
      <c r="G749" s="549"/>
    </row>
    <row r="750" spans="2:7">
      <c r="B750" s="487">
        <v>2310</v>
      </c>
      <c r="C750" s="341">
        <v>2065589</v>
      </c>
      <c r="D750" s="487" t="s">
        <v>556</v>
      </c>
      <c r="E750" s="357">
        <v>0.71875</v>
      </c>
      <c r="F750" s="549"/>
      <c r="G750" s="549"/>
    </row>
    <row r="751" spans="2:7">
      <c r="B751" s="487">
        <v>2326</v>
      </c>
      <c r="C751" s="341">
        <v>2064902</v>
      </c>
      <c r="D751" s="487" t="s">
        <v>557</v>
      </c>
      <c r="E751" s="534" t="s">
        <v>558</v>
      </c>
      <c r="F751" s="549"/>
      <c r="G751" s="549"/>
    </row>
    <row r="752" spans="2:7">
      <c r="B752" s="388">
        <v>2342</v>
      </c>
      <c r="C752" s="388">
        <v>9995294</v>
      </c>
      <c r="D752" s="388" t="s">
        <v>559</v>
      </c>
      <c r="E752" s="488">
        <v>0.75277777777777777</v>
      </c>
      <c r="F752" s="549"/>
      <c r="G752" s="549"/>
    </row>
    <row r="753" spans="2:7">
      <c r="B753" s="487">
        <v>2350</v>
      </c>
      <c r="C753" s="341">
        <v>2064593</v>
      </c>
      <c r="D753" s="487" t="s">
        <v>560</v>
      </c>
      <c r="E753" s="357" t="s">
        <v>561</v>
      </c>
      <c r="F753" s="549"/>
      <c r="G753" s="549"/>
    </row>
    <row r="754" spans="2:7">
      <c r="B754" s="388">
        <v>2360</v>
      </c>
      <c r="C754" s="388">
        <v>9995293</v>
      </c>
      <c r="D754" s="388" t="s">
        <v>562</v>
      </c>
      <c r="E754" s="677">
        <v>0.79583333333333339</v>
      </c>
      <c r="F754" s="549"/>
      <c r="G754" s="549"/>
    </row>
    <row r="755" spans="2:7">
      <c r="B755" s="487">
        <v>2367</v>
      </c>
      <c r="C755" s="341">
        <v>9915166</v>
      </c>
      <c r="D755" s="487" t="s">
        <v>563</v>
      </c>
      <c r="E755" s="357">
        <v>0.80069444444444438</v>
      </c>
      <c r="F755" s="549"/>
      <c r="G755" s="549"/>
    </row>
    <row r="756" spans="2:7">
      <c r="B756" s="487">
        <v>2453</v>
      </c>
      <c r="C756" s="341">
        <v>2064235</v>
      </c>
      <c r="D756" s="487" t="s">
        <v>564</v>
      </c>
      <c r="E756" s="357" t="s">
        <v>565</v>
      </c>
      <c r="F756" s="549"/>
      <c r="G756" s="549"/>
    </row>
    <row r="757" spans="2:7">
      <c r="B757" s="487">
        <v>2504</v>
      </c>
      <c r="C757" s="341">
        <v>2064245</v>
      </c>
      <c r="D757" s="487" t="s">
        <v>566</v>
      </c>
      <c r="E757" s="357" t="s">
        <v>567</v>
      </c>
      <c r="F757" s="549"/>
      <c r="G757" s="549"/>
    </row>
    <row r="758" spans="2:7">
      <c r="B758" s="487">
        <v>2538</v>
      </c>
      <c r="C758" s="341">
        <v>2064066</v>
      </c>
      <c r="D758" s="487" t="s">
        <v>568</v>
      </c>
      <c r="E758" s="357" t="s">
        <v>569</v>
      </c>
      <c r="F758" s="549"/>
      <c r="G758" s="549"/>
    </row>
    <row r="759" spans="2:7">
      <c r="B759" s="487">
        <v>2557</v>
      </c>
      <c r="C759" s="341">
        <v>2064612</v>
      </c>
      <c r="D759" s="487" t="s">
        <v>570</v>
      </c>
      <c r="E759" s="357">
        <v>0.91041666666666676</v>
      </c>
      <c r="F759" s="549"/>
      <c r="G759" s="549"/>
    </row>
    <row r="760" spans="2:7">
      <c r="B760" s="487">
        <v>2580</v>
      </c>
      <c r="C760" s="341">
        <v>2064157</v>
      </c>
      <c r="D760" s="487" t="s">
        <v>571</v>
      </c>
      <c r="E760" s="357">
        <v>0.92222222222222217</v>
      </c>
      <c r="F760" s="549"/>
      <c r="G760" s="549"/>
    </row>
    <row r="761" spans="2:7">
      <c r="B761" s="487">
        <v>2610</v>
      </c>
      <c r="C761" s="341">
        <v>2064786</v>
      </c>
      <c r="D761" s="487" t="s">
        <v>572</v>
      </c>
      <c r="E761" s="534" t="s">
        <v>573</v>
      </c>
      <c r="F761" s="549"/>
      <c r="G761" s="549"/>
    </row>
    <row r="762" spans="2:7">
      <c r="B762" s="815">
        <v>2625</v>
      </c>
      <c r="C762" s="890">
        <v>2065700</v>
      </c>
      <c r="D762" s="815" t="s">
        <v>574</v>
      </c>
      <c r="E762" s="356">
        <v>0.9506944444444444</v>
      </c>
      <c r="F762" s="549"/>
      <c r="G762" s="549"/>
    </row>
    <row r="763" spans="2:7">
      <c r="B763" s="388">
        <v>2631</v>
      </c>
      <c r="C763" s="388">
        <v>2064800</v>
      </c>
      <c r="D763" s="388" t="s">
        <v>575</v>
      </c>
      <c r="E763" s="386" t="s">
        <v>576</v>
      </c>
      <c r="F763" s="549"/>
      <c r="G763" s="549"/>
    </row>
    <row r="764" spans="2:7">
      <c r="B764" s="487">
        <v>2635</v>
      </c>
      <c r="C764" s="341">
        <v>2064812</v>
      </c>
      <c r="D764" s="487" t="s">
        <v>577</v>
      </c>
      <c r="E764" s="357">
        <v>0.98333333333333339</v>
      </c>
      <c r="F764" s="549"/>
      <c r="G764" s="549"/>
    </row>
    <row r="765" spans="2:7">
      <c r="B765" s="487">
        <v>2643</v>
      </c>
      <c r="C765" s="341">
        <v>2064714</v>
      </c>
      <c r="D765" s="487" t="s">
        <v>578</v>
      </c>
      <c r="E765" s="357">
        <v>0.9902777777777777</v>
      </c>
      <c r="F765" s="549"/>
      <c r="G765" s="549"/>
    </row>
    <row r="766" spans="2:7">
      <c r="B766" s="487">
        <v>2646</v>
      </c>
      <c r="C766" s="341">
        <v>2064714</v>
      </c>
      <c r="D766" s="487" t="s">
        <v>579</v>
      </c>
      <c r="E766" s="357">
        <v>0.99305555555555547</v>
      </c>
      <c r="F766" s="549"/>
      <c r="G766" s="549"/>
    </row>
    <row r="767" spans="2:7">
      <c r="B767" s="487">
        <v>2658</v>
      </c>
      <c r="C767" s="341">
        <v>2064708</v>
      </c>
      <c r="D767" s="487" t="s">
        <v>580</v>
      </c>
      <c r="E767" s="534" t="s">
        <v>581</v>
      </c>
      <c r="F767" s="549"/>
      <c r="G767" s="549"/>
    </row>
    <row r="768" spans="2:7">
      <c r="B768" s="487">
        <v>2672</v>
      </c>
      <c r="C768" s="341">
        <v>2064662</v>
      </c>
      <c r="D768" s="487" t="s">
        <v>582</v>
      </c>
      <c r="E768" s="534" t="s">
        <v>583</v>
      </c>
      <c r="F768" s="549"/>
      <c r="G768" s="549"/>
    </row>
    <row r="769" spans="2:7">
      <c r="B769" s="487">
        <v>2686</v>
      </c>
      <c r="C769" s="341">
        <v>2064711</v>
      </c>
      <c r="D769" s="487" t="s">
        <v>584</v>
      </c>
      <c r="E769" s="534" t="s">
        <v>585</v>
      </c>
      <c r="F769" s="549"/>
      <c r="G769" s="549"/>
    </row>
    <row r="770" spans="2:7">
      <c r="B770" s="388">
        <v>2696</v>
      </c>
      <c r="C770" s="388">
        <v>2064057</v>
      </c>
      <c r="D770" s="388" t="s">
        <v>586</v>
      </c>
      <c r="E770" s="386" t="s">
        <v>587</v>
      </c>
      <c r="F770" s="549"/>
      <c r="G770" s="549"/>
    </row>
    <row r="771" spans="2:7">
      <c r="B771" s="604">
        <v>2703</v>
      </c>
      <c r="C771" s="407">
        <v>2065569</v>
      </c>
      <c r="D771" s="604" t="s">
        <v>588</v>
      </c>
      <c r="E771" s="357">
        <v>9.0972222222222218E-2</v>
      </c>
      <c r="F771" s="549"/>
      <c r="G771" s="549"/>
    </row>
    <row r="772" spans="2:7">
      <c r="B772" s="604">
        <v>2712</v>
      </c>
      <c r="C772" s="407">
        <v>2064634</v>
      </c>
      <c r="D772" s="604" t="s">
        <v>589</v>
      </c>
      <c r="E772" s="357">
        <v>9.5833333333333326E-2</v>
      </c>
      <c r="F772" s="549"/>
      <c r="G772" s="549"/>
    </row>
    <row r="773" spans="2:7">
      <c r="B773" s="604">
        <v>2725</v>
      </c>
      <c r="C773" s="407">
        <v>2065570</v>
      </c>
      <c r="D773" s="604" t="s">
        <v>590</v>
      </c>
      <c r="E773" s="357">
        <v>0.10486111111111111</v>
      </c>
      <c r="F773" s="549"/>
      <c r="G773" s="549"/>
    </row>
    <row r="774" spans="2:7">
      <c r="B774" s="604">
        <v>2734</v>
      </c>
      <c r="C774" s="407">
        <v>2064651</v>
      </c>
      <c r="D774" s="604" t="s">
        <v>591</v>
      </c>
      <c r="E774" s="357">
        <v>0.1111111111111111</v>
      </c>
      <c r="F774" s="549"/>
      <c r="G774" s="549"/>
    </row>
    <row r="775" spans="2:7">
      <c r="B775" s="604">
        <v>2746</v>
      </c>
      <c r="C775" s="407">
        <v>2064624</v>
      </c>
      <c r="D775" s="604" t="s">
        <v>592</v>
      </c>
      <c r="E775" s="357">
        <v>0.11944444444444445</v>
      </c>
      <c r="F775" s="549"/>
      <c r="G775" s="549"/>
    </row>
    <row r="776" spans="2:7">
      <c r="B776" s="604">
        <v>2758</v>
      </c>
      <c r="C776" s="407">
        <v>2064284</v>
      </c>
      <c r="D776" s="604" t="s">
        <v>593</v>
      </c>
      <c r="E776" s="357">
        <v>0.12847222222222224</v>
      </c>
      <c r="F776" s="549"/>
      <c r="G776" s="549"/>
    </row>
    <row r="777" spans="2:7">
      <c r="B777" s="604">
        <v>2767</v>
      </c>
      <c r="C777" s="407">
        <v>2064198</v>
      </c>
      <c r="D777" s="604" t="s">
        <v>594</v>
      </c>
      <c r="E777" s="357">
        <v>0.13402777777777777</v>
      </c>
      <c r="F777" s="549"/>
      <c r="G777" s="549"/>
    </row>
    <row r="778" spans="2:7">
      <c r="B778" s="388">
        <v>2780</v>
      </c>
      <c r="C778" s="388">
        <v>2064140</v>
      </c>
      <c r="D778" s="388" t="s">
        <v>595</v>
      </c>
      <c r="E778" s="386" t="s">
        <v>596</v>
      </c>
      <c r="F778" s="549"/>
      <c r="G778" s="549"/>
    </row>
    <row r="779" spans="2:7">
      <c r="B779" s="604">
        <v>2789</v>
      </c>
      <c r="C779" s="407">
        <v>2064092</v>
      </c>
      <c r="D779" s="604" t="s">
        <v>597</v>
      </c>
      <c r="E779" s="357">
        <v>0.16319444444444445</v>
      </c>
      <c r="F779" s="549"/>
      <c r="G779" s="549"/>
    </row>
    <row r="780" spans="2:7">
      <c r="B780" s="604">
        <v>2800</v>
      </c>
      <c r="C780" s="407">
        <v>2064062</v>
      </c>
      <c r="D780" s="604" t="s">
        <v>598</v>
      </c>
      <c r="E780" s="357">
        <v>0.17291666666666669</v>
      </c>
      <c r="F780" s="549"/>
      <c r="G780" s="549"/>
    </row>
    <row r="781" spans="2:7">
      <c r="B781" s="604">
        <v>2809</v>
      </c>
      <c r="C781" s="407">
        <v>2064030</v>
      </c>
      <c r="D781" s="604" t="s">
        <v>599</v>
      </c>
      <c r="E781" s="357" t="s">
        <v>600</v>
      </c>
      <c r="F781" s="549"/>
      <c r="G781" s="549"/>
    </row>
    <row r="782" spans="2:7">
      <c r="B782" s="604">
        <v>2820</v>
      </c>
      <c r="C782" s="407">
        <v>2065153</v>
      </c>
      <c r="D782" s="604" t="s">
        <v>601</v>
      </c>
      <c r="E782" s="357">
        <v>0.19305555555555554</v>
      </c>
      <c r="F782" s="549"/>
      <c r="G782" s="549"/>
    </row>
    <row r="783" spans="2:7">
      <c r="B783" s="604">
        <v>2832</v>
      </c>
      <c r="C783" s="407">
        <v>2064093</v>
      </c>
      <c r="D783" s="604" t="s">
        <v>602</v>
      </c>
      <c r="E783" s="357">
        <v>0.20277777777777781</v>
      </c>
      <c r="F783" s="549"/>
      <c r="G783" s="549"/>
    </row>
    <row r="784" spans="2:7">
      <c r="B784" s="604">
        <v>2842</v>
      </c>
      <c r="C784" s="407">
        <v>2064020</v>
      </c>
      <c r="D784" s="604" t="s">
        <v>603</v>
      </c>
      <c r="E784" s="357" t="s">
        <v>604</v>
      </c>
      <c r="F784" s="549"/>
      <c r="G784" s="549"/>
    </row>
    <row r="785" spans="2:7">
      <c r="B785" s="604">
        <v>2847</v>
      </c>
      <c r="C785" s="407">
        <v>2064033</v>
      </c>
      <c r="D785" s="604" t="s">
        <v>605</v>
      </c>
      <c r="E785" s="357">
        <v>0.23472222222222219</v>
      </c>
      <c r="F785" s="549"/>
      <c r="G785" s="549"/>
    </row>
    <row r="786" spans="2:7">
      <c r="B786" s="388">
        <v>2860</v>
      </c>
      <c r="C786" s="388">
        <v>2064130</v>
      </c>
      <c r="D786" s="388" t="s">
        <v>606</v>
      </c>
      <c r="E786" s="386" t="s">
        <v>607</v>
      </c>
      <c r="F786" s="549"/>
      <c r="G786" s="549"/>
    </row>
    <row r="787" spans="2:7">
      <c r="B787" s="604">
        <v>2868</v>
      </c>
      <c r="C787" s="407">
        <v>2064064</v>
      </c>
      <c r="D787" s="604" t="s">
        <v>608</v>
      </c>
      <c r="E787" s="357">
        <v>0.25694444444444448</v>
      </c>
      <c r="F787" s="549"/>
      <c r="G787" s="549"/>
    </row>
    <row r="788" spans="2:7">
      <c r="B788" s="348">
        <v>2875</v>
      </c>
      <c r="C788" s="406">
        <v>2064010</v>
      </c>
      <c r="D788" s="348" t="s">
        <v>609</v>
      </c>
      <c r="E788" s="356" t="s">
        <v>610</v>
      </c>
      <c r="F788" s="549"/>
      <c r="G788" s="549"/>
    </row>
    <row r="789" spans="2:7">
      <c r="B789" s="388">
        <v>2883</v>
      </c>
      <c r="C789" s="388">
        <v>2064150</v>
      </c>
      <c r="D789" s="388" t="s">
        <v>611</v>
      </c>
      <c r="E789" s="630">
        <v>43469.272222222222</v>
      </c>
      <c r="F789" s="549"/>
      <c r="G789" s="549"/>
    </row>
    <row r="790" spans="2:7">
      <c r="B790" s="982" t="s">
        <v>123</v>
      </c>
      <c r="C790" s="983"/>
      <c r="D790" s="984"/>
      <c r="E790" s="351">
        <v>359</v>
      </c>
      <c r="F790" s="549"/>
      <c r="G790" s="549"/>
    </row>
    <row r="791" spans="2:7">
      <c r="B791" s="985" t="s">
        <v>125</v>
      </c>
      <c r="C791" s="986"/>
      <c r="D791" s="987"/>
      <c r="E791" s="521">
        <v>58</v>
      </c>
      <c r="F791" s="519"/>
      <c r="G791" s="549"/>
    </row>
    <row r="792" spans="2:7">
      <c r="B792" s="937" t="s">
        <v>612</v>
      </c>
      <c r="C792" s="938"/>
      <c r="D792" s="939"/>
      <c r="E792" s="354">
        <v>0.59722222222222221</v>
      </c>
      <c r="F792" s="344"/>
      <c r="G792" s="549"/>
    </row>
    <row r="793" spans="2:7">
      <c r="B793" s="936" t="s">
        <v>127</v>
      </c>
      <c r="C793" s="936"/>
      <c r="D793" s="936"/>
      <c r="E793" s="369">
        <f>E789-E647</f>
        <v>2.4756944444452529</v>
      </c>
      <c r="F793" s="536"/>
      <c r="G793" s="549"/>
    </row>
    <row r="794" spans="2:7">
      <c r="B794" s="935" t="s">
        <v>128</v>
      </c>
      <c r="C794" s="935"/>
      <c r="D794" s="935"/>
      <c r="E794" s="370">
        <f>B789/((E789-E647)*24)</f>
        <v>48.521739130418936</v>
      </c>
      <c r="F794" s="541"/>
      <c r="G794" s="549"/>
    </row>
    <row r="795" spans="2:7">
      <c r="B795" s="936" t="s">
        <v>129</v>
      </c>
      <c r="C795" s="936"/>
      <c r="D795" s="936"/>
      <c r="E795" s="368">
        <f>E793-E792</f>
        <v>1.8784722222230306</v>
      </c>
      <c r="F795" s="542"/>
      <c r="G795" s="549"/>
    </row>
    <row r="796" spans="2:7">
      <c r="B796" s="937" t="s">
        <v>130</v>
      </c>
      <c r="C796" s="938"/>
      <c r="D796" s="939"/>
      <c r="E796" s="370">
        <f>B789/((E793-E792)*24)</f>
        <v>63.948243992578767</v>
      </c>
      <c r="F796" s="541"/>
      <c r="G796" s="549"/>
    </row>
    <row r="797" spans="2:7">
      <c r="B797" s="549"/>
      <c r="C797" s="549"/>
      <c r="D797" s="549"/>
      <c r="E797" s="536"/>
      <c r="F797" s="344"/>
      <c r="G797" s="549"/>
    </row>
    <row r="798" spans="2:7" ht="15.75">
      <c r="B798" s="315" t="s">
        <v>341</v>
      </c>
      <c r="C798" s="314"/>
      <c r="D798" s="313"/>
      <c r="E798" s="535"/>
      <c r="F798" s="549"/>
      <c r="G798" s="549"/>
    </row>
    <row r="799" spans="2:7" ht="23.25">
      <c r="B799" s="550" t="s">
        <v>685</v>
      </c>
      <c r="C799" s="339"/>
      <c r="D799" s="339"/>
      <c r="E799" s="549"/>
      <c r="F799" s="549"/>
      <c r="G799" s="549"/>
    </row>
    <row r="800" spans="2:7">
      <c r="B800" s="549"/>
      <c r="C800" s="549"/>
      <c r="D800" s="549"/>
      <c r="E800" s="364"/>
      <c r="F800" s="549"/>
      <c r="G800" s="549"/>
    </row>
    <row r="801" spans="2:7">
      <c r="B801" s="912" t="s">
        <v>22</v>
      </c>
      <c r="C801" s="914" t="s">
        <v>226</v>
      </c>
      <c r="D801" s="472" t="s">
        <v>25</v>
      </c>
      <c r="E801" s="396" t="s">
        <v>614</v>
      </c>
      <c r="F801" s="549"/>
      <c r="G801" s="549"/>
    </row>
    <row r="802" spans="2:7">
      <c r="B802" s="912"/>
      <c r="C802" s="915"/>
      <c r="D802" s="473" t="s">
        <v>34</v>
      </c>
      <c r="E802" s="454" t="s">
        <v>230</v>
      </c>
      <c r="F802" s="549"/>
      <c r="G802" s="549"/>
    </row>
    <row r="803" spans="2:7" ht="28.5">
      <c r="B803" s="949"/>
      <c r="C803" s="916"/>
      <c r="D803" s="474" t="s">
        <v>197</v>
      </c>
      <c r="E803" s="471" t="s">
        <v>615</v>
      </c>
      <c r="F803" s="549"/>
      <c r="G803" s="549"/>
    </row>
    <row r="804" spans="2:7">
      <c r="B804" s="940" t="s">
        <v>536</v>
      </c>
      <c r="C804" s="941"/>
      <c r="D804" s="973"/>
      <c r="E804" s="974"/>
      <c r="F804" s="549"/>
      <c r="G804" s="549"/>
    </row>
    <row r="805" spans="2:7">
      <c r="B805" s="388">
        <v>2883</v>
      </c>
      <c r="C805" s="388">
        <v>2064150</v>
      </c>
      <c r="D805" s="388" t="s">
        <v>611</v>
      </c>
      <c r="E805" s="629">
        <v>43466.86041666667</v>
      </c>
      <c r="F805" s="549"/>
      <c r="G805" s="549"/>
    </row>
    <row r="806" spans="2:7">
      <c r="B806" s="348">
        <v>2875</v>
      </c>
      <c r="C806" s="406">
        <v>2064010</v>
      </c>
      <c r="D806" s="348" t="s">
        <v>609</v>
      </c>
      <c r="E806" s="355" t="s">
        <v>616</v>
      </c>
      <c r="F806" s="549"/>
      <c r="G806" s="549"/>
    </row>
    <row r="807" spans="2:7">
      <c r="B807" s="604">
        <v>2868</v>
      </c>
      <c r="C807" s="407">
        <v>2064064</v>
      </c>
      <c r="D807" s="604" t="s">
        <v>608</v>
      </c>
      <c r="E807" s="358">
        <v>0.87708333333333333</v>
      </c>
      <c r="F807" s="549"/>
      <c r="G807" s="549"/>
    </row>
    <row r="808" spans="2:7">
      <c r="B808" s="388">
        <v>2860</v>
      </c>
      <c r="C808" s="388">
        <v>2064130</v>
      </c>
      <c r="D808" s="388" t="s">
        <v>606</v>
      </c>
      <c r="E808" s="386" t="s">
        <v>617</v>
      </c>
      <c r="F808" s="549"/>
      <c r="G808" s="549"/>
    </row>
    <row r="809" spans="2:7">
      <c r="B809" s="604">
        <v>2847</v>
      </c>
      <c r="C809" s="407">
        <v>2064033</v>
      </c>
      <c r="D809" s="604" t="s">
        <v>605</v>
      </c>
      <c r="E809" s="361">
        <v>0.89861111111111114</v>
      </c>
      <c r="F809" s="549"/>
      <c r="G809" s="549"/>
    </row>
    <row r="810" spans="2:7">
      <c r="B810" s="604">
        <v>2842</v>
      </c>
      <c r="C810" s="407">
        <v>2064020</v>
      </c>
      <c r="D810" s="604" t="s">
        <v>603</v>
      </c>
      <c r="E810" s="361" t="s">
        <v>618</v>
      </c>
      <c r="F810" s="549"/>
      <c r="G810" s="549"/>
    </row>
    <row r="811" spans="2:7">
      <c r="B811" s="604">
        <v>2832</v>
      </c>
      <c r="C811" s="407">
        <v>2064093</v>
      </c>
      <c r="D811" s="604" t="s">
        <v>602</v>
      </c>
      <c r="E811" s="678" t="s">
        <v>619</v>
      </c>
      <c r="F811" s="549"/>
      <c r="G811" s="549"/>
    </row>
    <row r="812" spans="2:7">
      <c r="B812" s="604">
        <v>2820</v>
      </c>
      <c r="C812" s="407">
        <v>2065153</v>
      </c>
      <c r="D812" s="604" t="s">
        <v>601</v>
      </c>
      <c r="E812" s="361">
        <v>0.93888888888888899</v>
      </c>
      <c r="F812" s="549"/>
      <c r="G812" s="549"/>
    </row>
    <row r="813" spans="2:7">
      <c r="B813" s="604">
        <v>2809</v>
      </c>
      <c r="C813" s="407">
        <v>2064030</v>
      </c>
      <c r="D813" s="604" t="s">
        <v>599</v>
      </c>
      <c r="E813" s="641" t="s">
        <v>620</v>
      </c>
      <c r="F813" s="549"/>
      <c r="G813" s="549"/>
    </row>
    <row r="814" spans="2:7">
      <c r="B814" s="604">
        <v>2800</v>
      </c>
      <c r="C814" s="407">
        <v>2064062</v>
      </c>
      <c r="D814" s="604" t="s">
        <v>598</v>
      </c>
      <c r="E814" s="361">
        <v>0.96388888888888891</v>
      </c>
      <c r="F814" s="549"/>
      <c r="G814" s="549"/>
    </row>
    <row r="815" spans="2:7">
      <c r="B815" s="604">
        <v>2789</v>
      </c>
      <c r="C815" s="407">
        <v>2064092</v>
      </c>
      <c r="D815" s="604" t="s">
        <v>597</v>
      </c>
      <c r="E815" s="361">
        <v>0.97361111111111109</v>
      </c>
      <c r="F815" s="549"/>
      <c r="G815" s="549"/>
    </row>
    <row r="816" spans="2:7">
      <c r="B816" s="388">
        <v>2780</v>
      </c>
      <c r="C816" s="388">
        <v>2064140</v>
      </c>
      <c r="D816" s="388" t="s">
        <v>595</v>
      </c>
      <c r="E816" s="386" t="s">
        <v>621</v>
      </c>
      <c r="F816" s="549"/>
      <c r="G816" s="549"/>
    </row>
    <row r="817" spans="2:7">
      <c r="B817" s="604">
        <v>2767</v>
      </c>
      <c r="C817" s="407">
        <v>2064198</v>
      </c>
      <c r="D817" s="604" t="s">
        <v>594</v>
      </c>
      <c r="E817" s="361">
        <v>2.0833333333333333E-3</v>
      </c>
      <c r="F817" s="549"/>
      <c r="G817" s="549"/>
    </row>
    <row r="818" spans="2:7">
      <c r="B818" s="604">
        <v>2758</v>
      </c>
      <c r="C818" s="407">
        <v>2064284</v>
      </c>
      <c r="D818" s="604" t="s">
        <v>593</v>
      </c>
      <c r="E818" s="361">
        <v>8.3333333333333332E-3</v>
      </c>
      <c r="F818" s="549"/>
      <c r="G818" s="549"/>
    </row>
    <row r="819" spans="2:7">
      <c r="B819" s="604">
        <v>2746</v>
      </c>
      <c r="C819" s="407">
        <v>2064624</v>
      </c>
      <c r="D819" s="604" t="s">
        <v>592</v>
      </c>
      <c r="E819" s="361">
        <v>1.8055555555555557E-2</v>
      </c>
      <c r="F819" s="549"/>
      <c r="G819" s="549"/>
    </row>
    <row r="820" spans="2:7">
      <c r="B820" s="604">
        <v>2734</v>
      </c>
      <c r="C820" s="407">
        <v>2064651</v>
      </c>
      <c r="D820" s="604" t="s">
        <v>591</v>
      </c>
      <c r="E820" s="361">
        <v>2.7083333333333334E-2</v>
      </c>
      <c r="F820" s="549"/>
      <c r="G820" s="549"/>
    </row>
    <row r="821" spans="2:7">
      <c r="B821" s="604">
        <v>2725</v>
      </c>
      <c r="C821" s="407">
        <v>2065570</v>
      </c>
      <c r="D821" s="604" t="s">
        <v>590</v>
      </c>
      <c r="E821" s="680" t="s">
        <v>622</v>
      </c>
      <c r="F821" s="549"/>
      <c r="G821" s="549"/>
    </row>
    <row r="822" spans="2:7">
      <c r="B822" s="604">
        <v>2712</v>
      </c>
      <c r="C822" s="407">
        <v>2064634</v>
      </c>
      <c r="D822" s="604" t="s">
        <v>589</v>
      </c>
      <c r="E822" s="680" t="s">
        <v>623</v>
      </c>
      <c r="F822" s="549"/>
      <c r="G822" s="549"/>
    </row>
    <row r="823" spans="2:7">
      <c r="B823" s="604">
        <v>2703</v>
      </c>
      <c r="C823" s="407">
        <v>2065569</v>
      </c>
      <c r="D823" s="604" t="s">
        <v>588</v>
      </c>
      <c r="E823" s="361">
        <v>7.7083333333333337E-2</v>
      </c>
      <c r="F823" s="549"/>
      <c r="G823" s="549"/>
    </row>
    <row r="824" spans="2:7">
      <c r="B824" s="388">
        <v>2696</v>
      </c>
      <c r="C824" s="388">
        <v>2064057</v>
      </c>
      <c r="D824" s="388" t="s">
        <v>586</v>
      </c>
      <c r="E824" s="386" t="s">
        <v>624</v>
      </c>
      <c r="F824" s="549"/>
      <c r="G824" s="549"/>
    </row>
    <row r="825" spans="2:7">
      <c r="B825" s="487">
        <v>2686</v>
      </c>
      <c r="C825" s="341">
        <v>2064711</v>
      </c>
      <c r="D825" s="487" t="s">
        <v>584</v>
      </c>
      <c r="E825" s="361">
        <v>0.12569444444444444</v>
      </c>
      <c r="F825" s="549"/>
      <c r="G825" s="549"/>
    </row>
    <row r="826" spans="2:7">
      <c r="B826" s="487">
        <v>2672</v>
      </c>
      <c r="C826" s="341">
        <v>2064662</v>
      </c>
      <c r="D826" s="487" t="s">
        <v>582</v>
      </c>
      <c r="E826" s="361">
        <v>0.13125000000000001</v>
      </c>
      <c r="F826" s="549"/>
      <c r="G826" s="549"/>
    </row>
    <row r="827" spans="2:7">
      <c r="B827" s="487">
        <v>2658</v>
      </c>
      <c r="C827" s="341">
        <v>2064708</v>
      </c>
      <c r="D827" s="487" t="s">
        <v>580</v>
      </c>
      <c r="E827" s="642">
        <v>0.13749999999999998</v>
      </c>
      <c r="F827" s="549"/>
      <c r="G827" s="549"/>
    </row>
    <row r="828" spans="2:7">
      <c r="B828" s="487">
        <v>2646</v>
      </c>
      <c r="C828" s="341">
        <v>2064714</v>
      </c>
      <c r="D828" s="487" t="s">
        <v>579</v>
      </c>
      <c r="E828" s="681" t="s">
        <v>625</v>
      </c>
      <c r="F828" s="549"/>
      <c r="G828" s="549"/>
    </row>
    <row r="829" spans="2:7">
      <c r="B829" s="487">
        <v>2643</v>
      </c>
      <c r="C829" s="341">
        <v>2064714</v>
      </c>
      <c r="D829" s="487" t="s">
        <v>578</v>
      </c>
      <c r="E829" s="642">
        <v>0.15277777777777776</v>
      </c>
      <c r="F829" s="549"/>
      <c r="G829" s="549"/>
    </row>
    <row r="830" spans="2:7">
      <c r="B830" s="487">
        <v>2635</v>
      </c>
      <c r="C830" s="341">
        <v>2064812</v>
      </c>
      <c r="D830" s="487" t="s">
        <v>577</v>
      </c>
      <c r="E830" s="642">
        <v>0.15902777777777777</v>
      </c>
      <c r="F830" s="549"/>
      <c r="G830" s="549"/>
    </row>
    <row r="831" spans="2:7">
      <c r="B831" s="388">
        <v>2631</v>
      </c>
      <c r="C831" s="388">
        <v>2064800</v>
      </c>
      <c r="D831" s="388" t="s">
        <v>575</v>
      </c>
      <c r="E831" s="386" t="s">
        <v>626</v>
      </c>
      <c r="F831" s="549"/>
      <c r="G831" s="549"/>
    </row>
    <row r="832" spans="2:7">
      <c r="B832" s="815">
        <v>2625</v>
      </c>
      <c r="C832" s="890">
        <v>2065700</v>
      </c>
      <c r="D832" s="815" t="s">
        <v>574</v>
      </c>
      <c r="E832" s="679" t="s">
        <v>627</v>
      </c>
      <c r="F832" s="549"/>
      <c r="G832" s="549"/>
    </row>
    <row r="833" spans="2:7">
      <c r="B833" s="487">
        <v>2610</v>
      </c>
      <c r="C833" s="341">
        <v>2064786</v>
      </c>
      <c r="D833" s="487" t="s">
        <v>572</v>
      </c>
      <c r="E833" s="642">
        <v>0.25347222222222221</v>
      </c>
      <c r="F833" s="549"/>
      <c r="G833" s="549"/>
    </row>
    <row r="834" spans="2:7">
      <c r="B834" s="487">
        <v>2580</v>
      </c>
      <c r="C834" s="341">
        <v>2064157</v>
      </c>
      <c r="D834" s="487" t="s">
        <v>571</v>
      </c>
      <c r="E834" s="357">
        <v>0.26944444444444443</v>
      </c>
      <c r="F834" s="549"/>
      <c r="G834" s="549"/>
    </row>
    <row r="835" spans="2:7">
      <c r="B835" s="487">
        <v>2557</v>
      </c>
      <c r="C835" s="341">
        <v>2064612</v>
      </c>
      <c r="D835" s="487" t="s">
        <v>570</v>
      </c>
      <c r="E835" s="534" t="s">
        <v>628</v>
      </c>
      <c r="F835" s="549"/>
      <c r="G835" s="549"/>
    </row>
    <row r="836" spans="2:7">
      <c r="B836" s="487">
        <v>2538</v>
      </c>
      <c r="C836" s="341">
        <v>2064066</v>
      </c>
      <c r="D836" s="487" t="s">
        <v>568</v>
      </c>
      <c r="E836" s="357" t="s">
        <v>629</v>
      </c>
      <c r="F836" s="549"/>
      <c r="G836" s="549"/>
    </row>
    <row r="837" spans="2:7">
      <c r="B837" s="487">
        <v>2504</v>
      </c>
      <c r="C837" s="341">
        <v>2064245</v>
      </c>
      <c r="D837" s="487" t="s">
        <v>566</v>
      </c>
      <c r="E837" s="357" t="s">
        <v>630</v>
      </c>
      <c r="F837" s="549"/>
      <c r="G837" s="549"/>
    </row>
    <row r="838" spans="2:7">
      <c r="B838" s="487">
        <v>2453</v>
      </c>
      <c r="C838" s="341">
        <v>2064235</v>
      </c>
      <c r="D838" s="487" t="s">
        <v>564</v>
      </c>
      <c r="E838" s="357" t="s">
        <v>631</v>
      </c>
      <c r="F838" s="549"/>
      <c r="G838" s="549"/>
    </row>
    <row r="839" spans="2:7">
      <c r="B839" s="388">
        <v>2367</v>
      </c>
      <c r="C839" s="388">
        <v>9915166</v>
      </c>
      <c r="D839" s="388" t="s">
        <v>563</v>
      </c>
      <c r="E839" s="488">
        <v>0.39583333333333331</v>
      </c>
      <c r="F839" s="549"/>
      <c r="G839" s="549"/>
    </row>
    <row r="840" spans="2:7">
      <c r="B840" s="388">
        <v>2360</v>
      </c>
      <c r="C840" s="388">
        <v>9995293</v>
      </c>
      <c r="D840" s="388" t="s">
        <v>562</v>
      </c>
      <c r="E840" s="488">
        <v>0.40138888888888885</v>
      </c>
      <c r="F840" s="549"/>
      <c r="G840" s="549"/>
    </row>
    <row r="841" spans="2:7">
      <c r="B841" s="487">
        <v>2350</v>
      </c>
      <c r="C841" s="341">
        <v>2064593</v>
      </c>
      <c r="D841" s="487" t="s">
        <v>560</v>
      </c>
      <c r="E841" s="357" t="s">
        <v>632</v>
      </c>
      <c r="F841" s="549"/>
      <c r="G841" s="549"/>
    </row>
    <row r="842" spans="2:7">
      <c r="B842" s="388">
        <v>2342</v>
      </c>
      <c r="C842" s="388">
        <v>9995294</v>
      </c>
      <c r="D842" s="388" t="s">
        <v>559</v>
      </c>
      <c r="E842" s="488">
        <v>0.4368055555555555</v>
      </c>
      <c r="F842" s="549"/>
      <c r="G842" s="549"/>
    </row>
    <row r="843" spans="2:7">
      <c r="B843" s="487">
        <v>2326</v>
      </c>
      <c r="C843" s="341">
        <v>2064902</v>
      </c>
      <c r="D843" s="487" t="s">
        <v>557</v>
      </c>
      <c r="E843" s="534" t="s">
        <v>633</v>
      </c>
      <c r="F843" s="549"/>
      <c r="G843" s="549"/>
    </row>
    <row r="844" spans="2:7">
      <c r="B844" s="487">
        <v>2310</v>
      </c>
      <c r="C844" s="341">
        <v>2065589</v>
      </c>
      <c r="D844" s="487" t="s">
        <v>556</v>
      </c>
      <c r="E844" s="357">
        <v>0.47569444444444442</v>
      </c>
      <c r="F844" s="549"/>
      <c r="G844" s="549"/>
    </row>
    <row r="845" spans="2:7">
      <c r="B845" s="487">
        <v>2279</v>
      </c>
      <c r="C845" s="341">
        <v>2064230</v>
      </c>
      <c r="D845" s="487" t="s">
        <v>554</v>
      </c>
      <c r="E845" s="357" t="s">
        <v>634</v>
      </c>
      <c r="F845" s="549"/>
      <c r="G845" s="549"/>
    </row>
    <row r="846" spans="2:7">
      <c r="B846" s="487">
        <v>2264</v>
      </c>
      <c r="C846" s="341">
        <v>2064003</v>
      </c>
      <c r="D846" s="487" t="s">
        <v>553</v>
      </c>
      <c r="E846" s="357">
        <v>0.50763888888888886</v>
      </c>
      <c r="F846" s="549"/>
      <c r="G846" s="549"/>
    </row>
    <row r="847" spans="2:7">
      <c r="B847" s="487">
        <v>2238</v>
      </c>
      <c r="C847" s="341">
        <v>2064201</v>
      </c>
      <c r="D847" s="487" t="s">
        <v>551</v>
      </c>
      <c r="E847" s="357" t="s">
        <v>635</v>
      </c>
      <c r="F847" s="549"/>
      <c r="G847" s="549"/>
    </row>
    <row r="848" spans="2:7">
      <c r="B848" s="487">
        <v>2209</v>
      </c>
      <c r="C848" s="341">
        <v>2064215</v>
      </c>
      <c r="D848" s="487" t="s">
        <v>549</v>
      </c>
      <c r="E848" s="357" t="s">
        <v>636</v>
      </c>
      <c r="F848" s="549"/>
      <c r="G848" s="549"/>
    </row>
    <row r="849" spans="2:7">
      <c r="B849" s="487">
        <v>2190</v>
      </c>
      <c r="C849" s="341">
        <v>2064185</v>
      </c>
      <c r="D849" s="487" t="s">
        <v>547</v>
      </c>
      <c r="E849" s="357" t="s">
        <v>336</v>
      </c>
      <c r="F849" s="549"/>
      <c r="G849" s="549"/>
    </row>
    <row r="850" spans="2:7">
      <c r="B850" s="388">
        <v>2166</v>
      </c>
      <c r="C850" s="388">
        <v>2064605</v>
      </c>
      <c r="D850" s="388" t="s">
        <v>545</v>
      </c>
      <c r="E850" s="386" t="s">
        <v>637</v>
      </c>
      <c r="F850" s="549"/>
      <c r="G850" s="549"/>
    </row>
    <row r="851" spans="2:7">
      <c r="B851" s="487">
        <v>2142</v>
      </c>
      <c r="C851" s="867">
        <v>2064570</v>
      </c>
      <c r="D851" s="487" t="s">
        <v>543</v>
      </c>
      <c r="E851" s="357" t="s">
        <v>638</v>
      </c>
      <c r="F851" s="549"/>
      <c r="G851" s="549"/>
    </row>
    <row r="852" spans="2:7">
      <c r="B852" s="487">
        <v>2130</v>
      </c>
      <c r="C852" s="867">
        <v>2064569</v>
      </c>
      <c r="D852" s="487" t="s">
        <v>542</v>
      </c>
      <c r="E852" s="357">
        <v>0.61944444444444446</v>
      </c>
      <c r="F852" s="549"/>
      <c r="G852" s="549"/>
    </row>
    <row r="853" spans="2:7">
      <c r="B853" s="487">
        <v>2119</v>
      </c>
      <c r="C853" s="867">
        <v>2064568</v>
      </c>
      <c r="D853" s="487" t="s">
        <v>541</v>
      </c>
      <c r="E853" s="357">
        <v>0.62638888888888888</v>
      </c>
      <c r="F853" s="549"/>
      <c r="G853" s="549"/>
    </row>
    <row r="854" spans="2:7">
      <c r="B854" s="487">
        <v>2071</v>
      </c>
      <c r="C854" s="867">
        <v>2064375</v>
      </c>
      <c r="D854" s="487" t="s">
        <v>539</v>
      </c>
      <c r="E854" s="357" t="s">
        <v>639</v>
      </c>
      <c r="F854" s="549"/>
      <c r="G854" s="549"/>
    </row>
    <row r="855" spans="2:7">
      <c r="B855" s="487">
        <v>2005</v>
      </c>
      <c r="C855" s="867">
        <v>2064668</v>
      </c>
      <c r="D855" s="487" t="s">
        <v>537</v>
      </c>
      <c r="E855" s="357" t="s">
        <v>640</v>
      </c>
      <c r="F855" s="549"/>
      <c r="G855" s="549"/>
    </row>
    <row r="856" spans="2:7">
      <c r="B856" s="975" t="s">
        <v>522</v>
      </c>
      <c r="C856" s="976"/>
      <c r="D856" s="977"/>
      <c r="E856" s="978"/>
      <c r="F856" s="549"/>
      <c r="G856" s="549"/>
    </row>
    <row r="857" spans="2:7">
      <c r="B857" s="487">
        <v>1932</v>
      </c>
      <c r="C857" s="341">
        <v>2014555</v>
      </c>
      <c r="D857" s="487" t="s">
        <v>535</v>
      </c>
      <c r="E857" s="357">
        <v>0.7270833333333333</v>
      </c>
      <c r="F857" s="549"/>
      <c r="G857" s="549"/>
    </row>
    <row r="858" spans="2:7">
      <c r="B858" s="487">
        <v>1877</v>
      </c>
      <c r="C858" s="341">
        <v>2014540</v>
      </c>
      <c r="D858" s="487" t="s">
        <v>533</v>
      </c>
      <c r="E858" s="357" t="s">
        <v>641</v>
      </c>
      <c r="F858" s="549"/>
      <c r="G858" s="549"/>
    </row>
    <row r="859" spans="2:7">
      <c r="B859" s="487">
        <v>1806</v>
      </c>
      <c r="C859" s="341">
        <v>2014545</v>
      </c>
      <c r="D859" s="487" t="s">
        <v>642</v>
      </c>
      <c r="E859" s="357" t="s">
        <v>643</v>
      </c>
      <c r="F859" s="549"/>
      <c r="G859" s="549"/>
    </row>
    <row r="860" spans="2:7">
      <c r="B860" s="386">
        <v>1761</v>
      </c>
      <c r="C860" s="386">
        <v>2014120</v>
      </c>
      <c r="D860" s="386" t="s">
        <v>531</v>
      </c>
      <c r="E860" s="404" t="s">
        <v>644</v>
      </c>
      <c r="F860" s="549"/>
      <c r="G860" s="549"/>
    </row>
    <row r="861" spans="2:7">
      <c r="B861" s="487">
        <v>1691</v>
      </c>
      <c r="C861" s="341">
        <v>2014497</v>
      </c>
      <c r="D861" s="487" t="s">
        <v>529</v>
      </c>
      <c r="E861" s="534" t="s">
        <v>645</v>
      </c>
      <c r="F861" s="549"/>
      <c r="G861" s="549"/>
    </row>
    <row r="862" spans="2:7">
      <c r="B862" s="487">
        <v>1671</v>
      </c>
      <c r="C862" s="341">
        <v>2014478</v>
      </c>
      <c r="D862" s="487" t="s">
        <v>528</v>
      </c>
      <c r="E862" s="357">
        <v>0.9458333333333333</v>
      </c>
      <c r="F862" s="549"/>
      <c r="G862" s="549"/>
    </row>
    <row r="863" spans="2:7">
      <c r="B863" s="388">
        <v>1663</v>
      </c>
      <c r="C863" s="388">
        <v>2014001</v>
      </c>
      <c r="D863" s="388" t="s">
        <v>526</v>
      </c>
      <c r="E863" s="386" t="s">
        <v>646</v>
      </c>
      <c r="F863" s="549"/>
      <c r="G863" s="549"/>
    </row>
    <row r="864" spans="2:7">
      <c r="B864" s="487">
        <v>1614</v>
      </c>
      <c r="C864" s="341">
        <v>2014472</v>
      </c>
      <c r="D864" s="487" t="s">
        <v>525</v>
      </c>
      <c r="E864" s="357">
        <v>3.0555555555555555E-2</v>
      </c>
      <c r="F864" s="549"/>
      <c r="G864" s="549"/>
    </row>
    <row r="865" spans="2:7">
      <c r="B865" s="487">
        <v>1568</v>
      </c>
      <c r="C865" s="341">
        <v>2015389</v>
      </c>
      <c r="D865" s="487" t="s">
        <v>523</v>
      </c>
      <c r="E865" s="357" t="s">
        <v>647</v>
      </c>
      <c r="F865" s="549"/>
      <c r="G865" s="549"/>
    </row>
    <row r="866" spans="2:7">
      <c r="B866" s="975" t="s">
        <v>318</v>
      </c>
      <c r="C866" s="976"/>
      <c r="D866" s="976"/>
      <c r="E866" s="979"/>
      <c r="F866" s="549"/>
      <c r="G866" s="549"/>
    </row>
    <row r="867" spans="2:7">
      <c r="B867" s="487">
        <v>1534</v>
      </c>
      <c r="C867" s="341">
        <v>2000330</v>
      </c>
      <c r="D867" s="487" t="s">
        <v>521</v>
      </c>
      <c r="E867" s="357">
        <v>9.0277777777777776E-2</v>
      </c>
      <c r="F867" s="549"/>
      <c r="G867" s="549"/>
    </row>
    <row r="868" spans="2:7">
      <c r="B868" s="388">
        <v>1413</v>
      </c>
      <c r="C868" s="388">
        <v>2000150</v>
      </c>
      <c r="D868" s="388" t="s">
        <v>519</v>
      </c>
      <c r="E868" s="386" t="s">
        <v>648</v>
      </c>
      <c r="F868" s="549"/>
      <c r="G868" s="549"/>
    </row>
    <row r="869" spans="2:7">
      <c r="B869" s="487">
        <v>1386</v>
      </c>
      <c r="C869" s="341">
        <v>2000307</v>
      </c>
      <c r="D869" s="487" t="s">
        <v>518</v>
      </c>
      <c r="E869" s="357">
        <v>0.21805555555555556</v>
      </c>
      <c r="F869" s="549"/>
      <c r="G869" s="549"/>
    </row>
    <row r="870" spans="2:7">
      <c r="B870" s="487">
        <v>1364</v>
      </c>
      <c r="C870" s="341">
        <v>2000151</v>
      </c>
      <c r="D870" s="487" t="s">
        <v>516</v>
      </c>
      <c r="E870" s="357" t="s">
        <v>649</v>
      </c>
      <c r="F870" s="549"/>
      <c r="G870" s="549"/>
    </row>
    <row r="871" spans="2:7">
      <c r="B871" s="487">
        <v>1359</v>
      </c>
      <c r="C871" s="341">
        <v>2000308</v>
      </c>
      <c r="D871" s="487" t="s">
        <v>515</v>
      </c>
      <c r="E871" s="357">
        <v>0.23680555555555557</v>
      </c>
      <c r="F871" s="549"/>
      <c r="G871" s="549"/>
    </row>
    <row r="872" spans="2:7">
      <c r="B872" s="487">
        <v>1353</v>
      </c>
      <c r="C872" s="341">
        <v>2000309</v>
      </c>
      <c r="D872" s="487" t="s">
        <v>514</v>
      </c>
      <c r="E872" s="357">
        <v>0.24166666666666667</v>
      </c>
      <c r="F872" s="549"/>
      <c r="G872" s="549"/>
    </row>
    <row r="873" spans="2:7">
      <c r="B873" s="388">
        <v>1335</v>
      </c>
      <c r="C873" s="388">
        <v>2000310</v>
      </c>
      <c r="D873" s="388" t="s">
        <v>512</v>
      </c>
      <c r="E873" s="386" t="s">
        <v>650</v>
      </c>
      <c r="F873" s="549"/>
      <c r="G873" s="549"/>
    </row>
    <row r="874" spans="2:7">
      <c r="B874" s="487">
        <v>1328</v>
      </c>
      <c r="C874" s="341">
        <v>2000284</v>
      </c>
      <c r="D874" s="487" t="s">
        <v>510</v>
      </c>
      <c r="E874" s="357">
        <v>0.27569444444444446</v>
      </c>
      <c r="F874" s="549"/>
      <c r="G874" s="549"/>
    </row>
    <row r="875" spans="2:7">
      <c r="B875" s="487">
        <v>1308</v>
      </c>
      <c r="C875" s="341">
        <v>2000282</v>
      </c>
      <c r="D875" s="487" t="s">
        <v>509</v>
      </c>
      <c r="E875" s="357">
        <v>0.2951388888888889</v>
      </c>
      <c r="F875" s="549"/>
      <c r="G875" s="549"/>
    </row>
    <row r="876" spans="2:7">
      <c r="B876" s="487">
        <v>1295</v>
      </c>
      <c r="C876" s="341">
        <v>2001856</v>
      </c>
      <c r="D876" s="487" t="s">
        <v>508</v>
      </c>
      <c r="E876" s="534" t="s">
        <v>651</v>
      </c>
      <c r="F876" s="549"/>
      <c r="G876" s="549"/>
    </row>
    <row r="877" spans="2:7">
      <c r="B877" s="487">
        <v>1267</v>
      </c>
      <c r="C877" s="341">
        <v>2000273</v>
      </c>
      <c r="D877" s="487" t="s">
        <v>506</v>
      </c>
      <c r="E877" s="357" t="s">
        <v>652</v>
      </c>
      <c r="F877" s="549"/>
      <c r="G877" s="549"/>
    </row>
    <row r="878" spans="2:7">
      <c r="B878" s="487">
        <v>1225</v>
      </c>
      <c r="C878" s="341">
        <v>2000826</v>
      </c>
      <c r="D878" s="487" t="s">
        <v>504</v>
      </c>
      <c r="E878" s="357" t="s">
        <v>653</v>
      </c>
      <c r="F878" s="549"/>
      <c r="G878" s="549"/>
    </row>
    <row r="879" spans="2:7">
      <c r="B879" s="487">
        <v>1200</v>
      </c>
      <c r="C879" s="341">
        <v>2000823</v>
      </c>
      <c r="D879" s="487" t="s">
        <v>503</v>
      </c>
      <c r="E879" s="357">
        <v>0.37986111111111115</v>
      </c>
      <c r="F879" s="549"/>
      <c r="G879" s="549"/>
    </row>
    <row r="880" spans="2:7">
      <c r="B880" s="487">
        <v>1191</v>
      </c>
      <c r="C880" s="341">
        <v>2000822</v>
      </c>
      <c r="D880" s="487" t="s">
        <v>502</v>
      </c>
      <c r="E880" s="357">
        <v>0.38680555555555557</v>
      </c>
      <c r="F880" s="549"/>
      <c r="G880" s="549"/>
    </row>
    <row r="881" spans="2:7">
      <c r="B881" s="487">
        <v>1172</v>
      </c>
      <c r="C881" s="341">
        <v>2000820</v>
      </c>
      <c r="D881" s="487" t="s">
        <v>500</v>
      </c>
      <c r="E881" s="357" t="s">
        <v>654</v>
      </c>
      <c r="F881" s="549"/>
      <c r="G881" s="549"/>
    </row>
    <row r="882" spans="2:7">
      <c r="B882" s="487">
        <v>1127</v>
      </c>
      <c r="C882" s="341">
        <v>2000420</v>
      </c>
      <c r="D882" s="487" t="s">
        <v>499</v>
      </c>
      <c r="E882" s="357">
        <v>0.4284722222222222</v>
      </c>
      <c r="F882" s="549"/>
      <c r="G882" s="549"/>
    </row>
    <row r="883" spans="2:7">
      <c r="B883" s="388">
        <v>1119</v>
      </c>
      <c r="C883" s="388">
        <v>2000160</v>
      </c>
      <c r="D883" s="388" t="s">
        <v>497</v>
      </c>
      <c r="E883" s="386" t="s">
        <v>655</v>
      </c>
      <c r="F883" s="549"/>
      <c r="G883" s="549"/>
    </row>
    <row r="884" spans="2:7">
      <c r="B884" s="487">
        <v>1110</v>
      </c>
      <c r="C884" s="341">
        <v>2000428</v>
      </c>
      <c r="D884" s="487" t="s">
        <v>496</v>
      </c>
      <c r="E884" s="357">
        <v>0.48194444444444445</v>
      </c>
      <c r="F884" s="549"/>
      <c r="G884" s="549"/>
    </row>
    <row r="885" spans="2:7">
      <c r="B885" s="487">
        <v>1071</v>
      </c>
      <c r="C885" s="341">
        <v>2000423</v>
      </c>
      <c r="D885" s="487" t="s">
        <v>495</v>
      </c>
      <c r="E885" s="534" t="s">
        <v>656</v>
      </c>
      <c r="F885" s="549"/>
      <c r="G885" s="549"/>
    </row>
    <row r="886" spans="2:7">
      <c r="B886" s="487">
        <v>1063</v>
      </c>
      <c r="C886" s="341">
        <v>2000421</v>
      </c>
      <c r="D886" s="487" t="s">
        <v>493</v>
      </c>
      <c r="E886" s="357" t="s">
        <v>657</v>
      </c>
      <c r="F886" s="549"/>
      <c r="G886" s="549"/>
    </row>
    <row r="887" spans="2:7">
      <c r="B887" s="487">
        <v>1038</v>
      </c>
      <c r="C887" s="341">
        <v>2000417</v>
      </c>
      <c r="D887" s="487" t="s">
        <v>491</v>
      </c>
      <c r="E887" s="357" t="s">
        <v>658</v>
      </c>
      <c r="F887" s="549"/>
      <c r="G887" s="549"/>
    </row>
    <row r="888" spans="2:7">
      <c r="B888" s="487">
        <v>1026</v>
      </c>
      <c r="C888" s="341">
        <v>2000416</v>
      </c>
      <c r="D888" s="487" t="s">
        <v>490</v>
      </c>
      <c r="E888" s="357">
        <v>0.55486111111111114</v>
      </c>
      <c r="F888" s="549"/>
      <c r="G888" s="549"/>
    </row>
    <row r="889" spans="2:7">
      <c r="B889" s="487">
        <v>997</v>
      </c>
      <c r="C889" s="341">
        <v>2000414</v>
      </c>
      <c r="D889" s="487" t="s">
        <v>489</v>
      </c>
      <c r="E889" s="534" t="s">
        <v>659</v>
      </c>
      <c r="F889" s="549"/>
      <c r="G889" s="549"/>
    </row>
    <row r="890" spans="2:7">
      <c r="B890" s="386">
        <v>986</v>
      </c>
      <c r="C890" s="386">
        <v>2000889</v>
      </c>
      <c r="D890" s="386" t="s">
        <v>487</v>
      </c>
      <c r="E890" s="404" t="s">
        <v>660</v>
      </c>
      <c r="F890" s="549"/>
      <c r="G890" s="549"/>
    </row>
    <row r="891" spans="2:7">
      <c r="B891" s="487">
        <v>980</v>
      </c>
      <c r="C891" s="341">
        <v>2000888</v>
      </c>
      <c r="D891" s="487" t="s">
        <v>486</v>
      </c>
      <c r="E891" s="357">
        <v>0.61249999999999993</v>
      </c>
      <c r="F891" s="549"/>
      <c r="G891" s="549"/>
    </row>
    <row r="892" spans="2:7">
      <c r="B892" s="487">
        <v>955</v>
      </c>
      <c r="C892" s="341">
        <v>2000885</v>
      </c>
      <c r="D892" s="487" t="s">
        <v>485</v>
      </c>
      <c r="E892" s="357">
        <v>0.62430555555555556</v>
      </c>
      <c r="F892" s="549"/>
      <c r="G892" s="549"/>
    </row>
    <row r="893" spans="2:7">
      <c r="B893" s="487">
        <v>936</v>
      </c>
      <c r="C893" s="341">
        <v>2000883</v>
      </c>
      <c r="D893" s="487" t="s">
        <v>484</v>
      </c>
      <c r="E893" s="357">
        <v>0.63472222222222219</v>
      </c>
      <c r="F893" s="549"/>
      <c r="G893" s="549"/>
    </row>
    <row r="894" spans="2:7">
      <c r="B894" s="487">
        <v>927</v>
      </c>
      <c r="C894" s="341">
        <v>2000882</v>
      </c>
      <c r="D894" s="487" t="s">
        <v>482</v>
      </c>
      <c r="E894" s="357" t="s">
        <v>661</v>
      </c>
      <c r="F894" s="549"/>
      <c r="G894" s="549"/>
    </row>
    <row r="895" spans="2:7">
      <c r="B895" s="487">
        <v>899</v>
      </c>
      <c r="C895" s="341">
        <v>2000878</v>
      </c>
      <c r="D895" s="487" t="s">
        <v>480</v>
      </c>
      <c r="E895" s="357" t="s">
        <v>662</v>
      </c>
      <c r="F895" s="549"/>
      <c r="G895" s="549"/>
    </row>
    <row r="896" spans="2:7">
      <c r="B896" s="388">
        <v>863</v>
      </c>
      <c r="C896" s="388">
        <v>2000170</v>
      </c>
      <c r="D896" s="388" t="s">
        <v>321</v>
      </c>
      <c r="E896" s="386" t="s">
        <v>663</v>
      </c>
      <c r="F896" s="549"/>
      <c r="G896" s="549"/>
    </row>
    <row r="897" spans="2:7">
      <c r="B897" s="604">
        <v>795</v>
      </c>
      <c r="C897" s="407">
        <v>2000905</v>
      </c>
      <c r="D897" s="604" t="s">
        <v>320</v>
      </c>
      <c r="E897" s="357">
        <v>0.74236111111111114</v>
      </c>
      <c r="F897" s="549"/>
      <c r="G897" s="549"/>
    </row>
    <row r="898" spans="2:7">
      <c r="B898" s="815" t="s">
        <v>43</v>
      </c>
      <c r="C898" s="407">
        <v>9991941</v>
      </c>
      <c r="D898" s="604" t="s">
        <v>319</v>
      </c>
      <c r="E898" s="669">
        <v>43468.743750000001</v>
      </c>
      <c r="F898" s="549"/>
      <c r="G898" s="549"/>
    </row>
    <row r="899" spans="2:7">
      <c r="B899" s="943" t="s">
        <v>281</v>
      </c>
      <c r="C899" s="944"/>
      <c r="D899" s="971"/>
      <c r="E899" s="972"/>
      <c r="F899" s="549"/>
      <c r="G899" s="549"/>
    </row>
    <row r="900" spans="2:7">
      <c r="B900" s="362">
        <v>792</v>
      </c>
      <c r="C900" s="638" t="s">
        <v>316</v>
      </c>
      <c r="D900" s="362" t="s">
        <v>255</v>
      </c>
      <c r="E900" s="357">
        <v>0.75208333333333333</v>
      </c>
      <c r="F900" s="549"/>
      <c r="G900" s="549"/>
    </row>
    <row r="901" spans="2:7">
      <c r="B901" s="388">
        <v>744</v>
      </c>
      <c r="C901" s="388">
        <v>2100170</v>
      </c>
      <c r="D901" s="388" t="s">
        <v>312</v>
      </c>
      <c r="E901" s="386" t="s">
        <v>664</v>
      </c>
      <c r="F901" s="549"/>
      <c r="G901" s="549"/>
    </row>
    <row r="902" spans="2:7">
      <c r="B902" s="604">
        <v>700</v>
      </c>
      <c r="C902" s="407">
        <v>2100014</v>
      </c>
      <c r="D902" s="604" t="s">
        <v>311</v>
      </c>
      <c r="E902" s="357">
        <v>0.80138888888888893</v>
      </c>
      <c r="F902" s="549"/>
      <c r="G902" s="549"/>
    </row>
    <row r="903" spans="2:7">
      <c r="B903" s="815" t="s">
        <v>43</v>
      </c>
      <c r="C903" s="341">
        <v>2100008</v>
      </c>
      <c r="D903" s="604" t="s">
        <v>310</v>
      </c>
      <c r="E903" s="357">
        <v>0.83680555555555547</v>
      </c>
      <c r="F903" s="549"/>
      <c r="G903" s="549"/>
    </row>
    <row r="904" spans="2:7">
      <c r="B904" s="388">
        <v>612</v>
      </c>
      <c r="C904" s="388">
        <v>2100305</v>
      </c>
      <c r="D904" s="388" t="s">
        <v>307</v>
      </c>
      <c r="E904" s="404" t="s">
        <v>665</v>
      </c>
      <c r="F904" s="549"/>
      <c r="G904" s="549"/>
    </row>
    <row r="905" spans="2:7">
      <c r="B905" s="604">
        <v>593</v>
      </c>
      <c r="C905" s="407">
        <v>2100145</v>
      </c>
      <c r="D905" s="604" t="s">
        <v>306</v>
      </c>
      <c r="E905" s="357">
        <v>0.85555555555555562</v>
      </c>
      <c r="F905" s="549"/>
      <c r="G905" s="549"/>
    </row>
    <row r="906" spans="2:7">
      <c r="B906" s="604">
        <v>581</v>
      </c>
      <c r="C906" s="407">
        <v>2100102</v>
      </c>
      <c r="D906" s="604" t="s">
        <v>304</v>
      </c>
      <c r="E906" s="357">
        <v>0.86249999999999993</v>
      </c>
      <c r="F906" s="549"/>
      <c r="G906" s="549"/>
    </row>
    <row r="907" spans="2:7">
      <c r="B907" s="604">
        <v>571</v>
      </c>
      <c r="C907" s="407">
        <v>2100007</v>
      </c>
      <c r="D907" s="604" t="s">
        <v>303</v>
      </c>
      <c r="E907" s="357">
        <v>0.86875000000000002</v>
      </c>
      <c r="F907" s="549"/>
      <c r="G907" s="549"/>
    </row>
    <row r="908" spans="2:7">
      <c r="B908" s="388">
        <v>532</v>
      </c>
      <c r="C908" s="388">
        <v>2100001</v>
      </c>
      <c r="D908" s="388" t="s">
        <v>299</v>
      </c>
      <c r="E908" s="404" t="s">
        <v>666</v>
      </c>
      <c r="F908" s="549"/>
      <c r="G908" s="549"/>
    </row>
    <row r="909" spans="2:7">
      <c r="B909" s="604">
        <v>516</v>
      </c>
      <c r="C909" s="407">
        <v>2100514</v>
      </c>
      <c r="D909" s="604" t="s">
        <v>297</v>
      </c>
      <c r="E909" s="357">
        <v>0.92291666666666661</v>
      </c>
      <c r="F909" s="549"/>
      <c r="G909" s="549"/>
    </row>
    <row r="910" spans="2:7">
      <c r="B910" s="362">
        <v>491</v>
      </c>
      <c r="C910" s="636">
        <v>2100515</v>
      </c>
      <c r="D910" s="362" t="s">
        <v>296</v>
      </c>
      <c r="E910" s="357">
        <v>0.93125000000000002</v>
      </c>
      <c r="F910" s="549"/>
      <c r="G910" s="549"/>
    </row>
    <row r="911" spans="2:7">
      <c r="B911" s="388">
        <v>455</v>
      </c>
      <c r="C911" s="388">
        <v>2100280</v>
      </c>
      <c r="D911" s="388" t="s">
        <v>292</v>
      </c>
      <c r="E911" s="386" t="s">
        <v>667</v>
      </c>
      <c r="F911" s="549"/>
      <c r="G911" s="549"/>
    </row>
    <row r="912" spans="2:7">
      <c r="B912" s="604">
        <v>418</v>
      </c>
      <c r="C912" s="407">
        <v>2100205</v>
      </c>
      <c r="D912" s="604" t="s">
        <v>289</v>
      </c>
      <c r="E912" s="357" t="s">
        <v>668</v>
      </c>
      <c r="F912" s="549"/>
      <c r="G912" s="549"/>
    </row>
    <row r="913" spans="2:7">
      <c r="B913" s="604">
        <v>406</v>
      </c>
      <c r="C913" s="407">
        <v>2100023</v>
      </c>
      <c r="D913" s="604" t="s">
        <v>288</v>
      </c>
      <c r="E913" s="357">
        <v>0.98472222222222217</v>
      </c>
      <c r="F913" s="549"/>
      <c r="G913" s="549"/>
    </row>
    <row r="914" spans="2:7">
      <c r="B914" s="604">
        <v>398</v>
      </c>
      <c r="C914" s="407">
        <v>2100301</v>
      </c>
      <c r="D914" s="604" t="s">
        <v>287</v>
      </c>
      <c r="E914" s="357" t="s">
        <v>669</v>
      </c>
      <c r="F914" s="549"/>
      <c r="G914" s="549"/>
    </row>
    <row r="915" spans="2:7">
      <c r="B915" s="388">
        <v>384</v>
      </c>
      <c r="C915" s="388">
        <v>2100024</v>
      </c>
      <c r="D915" s="388" t="s">
        <v>283</v>
      </c>
      <c r="E915" s="386" t="s">
        <v>670</v>
      </c>
      <c r="F915" s="549"/>
      <c r="G915" s="549"/>
    </row>
    <row r="916" spans="2:7">
      <c r="B916" s="815" t="s">
        <v>43</v>
      </c>
      <c r="C916" s="407">
        <v>163034</v>
      </c>
      <c r="D916" s="604" t="s">
        <v>282</v>
      </c>
      <c r="E916" s="357">
        <v>3.0555555555555555E-2</v>
      </c>
      <c r="F916" s="549"/>
      <c r="G916" s="549"/>
    </row>
    <row r="917" spans="2:7">
      <c r="B917" s="943" t="s">
        <v>253</v>
      </c>
      <c r="C917" s="944"/>
      <c r="D917" s="944"/>
      <c r="E917" s="945"/>
      <c r="F917" s="549"/>
      <c r="G917" s="549"/>
    </row>
    <row r="918" spans="2:7">
      <c r="B918" s="362">
        <v>375</v>
      </c>
      <c r="C918" s="638" t="s">
        <v>280</v>
      </c>
      <c r="D918" s="362" t="s">
        <v>255</v>
      </c>
      <c r="E918" s="835">
        <v>43468.036111111112</v>
      </c>
      <c r="F918" s="549"/>
      <c r="G918" s="549"/>
    </row>
    <row r="919" spans="2:7">
      <c r="B919" s="388">
        <v>368</v>
      </c>
      <c r="C919" s="388">
        <v>2400450</v>
      </c>
      <c r="D919" s="388" t="s">
        <v>276</v>
      </c>
      <c r="E919" s="836" t="s">
        <v>686</v>
      </c>
      <c r="F919" s="549"/>
      <c r="G919" s="549"/>
    </row>
    <row r="920" spans="2:7">
      <c r="B920" s="348">
        <v>356</v>
      </c>
      <c r="C920" s="406">
        <v>2400461</v>
      </c>
      <c r="D920" s="348" t="s">
        <v>275</v>
      </c>
      <c r="E920" s="800">
        <v>9.2361111111111116E-2</v>
      </c>
      <c r="F920" s="549"/>
      <c r="G920" s="549"/>
    </row>
    <row r="921" spans="2:7">
      <c r="B921" s="348">
        <v>348</v>
      </c>
      <c r="C921" s="406">
        <v>2401432</v>
      </c>
      <c r="D921" s="348" t="s">
        <v>274</v>
      </c>
      <c r="E921" s="800">
        <v>9.6527777777777768E-2</v>
      </c>
      <c r="F921" s="549"/>
      <c r="G921" s="549"/>
    </row>
    <row r="922" spans="2:7">
      <c r="B922" s="388">
        <v>339</v>
      </c>
      <c r="C922" s="388">
        <v>2400000</v>
      </c>
      <c r="D922" s="388" t="s">
        <v>42</v>
      </c>
      <c r="E922" s="836" t="s">
        <v>687</v>
      </c>
      <c r="F922" s="549"/>
      <c r="G922" s="549"/>
    </row>
    <row r="923" spans="2:7">
      <c r="B923" s="815" t="s">
        <v>43</v>
      </c>
      <c r="C923" s="407"/>
      <c r="D923" s="604" t="s">
        <v>270</v>
      </c>
      <c r="E923" s="837">
        <v>0.1125</v>
      </c>
      <c r="F923" s="549"/>
      <c r="G923" s="549"/>
    </row>
    <row r="924" spans="2:7">
      <c r="B924" s="348">
        <v>330</v>
      </c>
      <c r="C924" s="406">
        <v>2400446</v>
      </c>
      <c r="D924" s="348" t="s">
        <v>45</v>
      </c>
      <c r="E924" s="800">
        <v>0.1173611111111111</v>
      </c>
      <c r="F924" s="549"/>
      <c r="G924" s="549"/>
    </row>
    <row r="925" spans="2:7">
      <c r="B925" s="348">
        <v>321</v>
      </c>
      <c r="C925" s="406">
        <v>2400417</v>
      </c>
      <c r="D925" s="348" t="s">
        <v>46</v>
      </c>
      <c r="E925" s="800">
        <v>0.12152777777777778</v>
      </c>
      <c r="F925" s="549"/>
      <c r="G925" s="549"/>
    </row>
    <row r="926" spans="2:7">
      <c r="B926" s="348">
        <v>298</v>
      </c>
      <c r="C926" s="406">
        <v>2400456</v>
      </c>
      <c r="D926" s="348" t="s">
        <v>47</v>
      </c>
      <c r="E926" s="800">
        <v>0.13055555555555556</v>
      </c>
      <c r="F926" s="549"/>
      <c r="G926" s="549"/>
    </row>
    <row r="927" spans="2:7">
      <c r="B927" s="348">
        <v>282</v>
      </c>
      <c r="C927" s="406">
        <v>2400366</v>
      </c>
      <c r="D927" s="348" t="s">
        <v>48</v>
      </c>
      <c r="E927" s="800">
        <v>0.13749999999999998</v>
      </c>
      <c r="F927" s="549"/>
      <c r="G927" s="549"/>
    </row>
    <row r="928" spans="2:7">
      <c r="B928" s="348">
        <v>272</v>
      </c>
      <c r="C928" s="406">
        <v>2400416</v>
      </c>
      <c r="D928" s="348" t="s">
        <v>50</v>
      </c>
      <c r="E928" s="800">
        <v>0.14097222222222222</v>
      </c>
      <c r="F928" s="549"/>
      <c r="G928" s="549"/>
    </row>
    <row r="929" spans="2:7">
      <c r="B929" s="348">
        <v>256</v>
      </c>
      <c r="C929" s="406">
        <v>2400365</v>
      </c>
      <c r="D929" s="348" t="s">
        <v>269</v>
      </c>
      <c r="E929" s="800">
        <v>0.14791666666666667</v>
      </c>
      <c r="F929" s="549"/>
      <c r="G929" s="549"/>
    </row>
    <row r="930" spans="2:7">
      <c r="B930" s="348">
        <v>245</v>
      </c>
      <c r="C930" s="406">
        <v>2400364</v>
      </c>
      <c r="D930" s="348" t="s">
        <v>268</v>
      </c>
      <c r="E930" s="800">
        <v>0.15277777777777776</v>
      </c>
      <c r="F930" s="549"/>
      <c r="G930" s="549"/>
    </row>
    <row r="931" spans="2:7">
      <c r="B931" s="815" t="s">
        <v>43</v>
      </c>
      <c r="C931" s="406"/>
      <c r="D931" s="348" t="s">
        <v>267</v>
      </c>
      <c r="E931" s="806">
        <v>0.15625</v>
      </c>
      <c r="F931" s="549"/>
      <c r="G931" s="549"/>
    </row>
    <row r="932" spans="2:7">
      <c r="B932" s="388" t="s">
        <v>43</v>
      </c>
      <c r="C932" s="388">
        <v>2400440</v>
      </c>
      <c r="D932" s="388" t="s">
        <v>266</v>
      </c>
      <c r="E932" s="794">
        <v>0.15972222222222224</v>
      </c>
      <c r="F932" s="549"/>
      <c r="G932" s="549"/>
    </row>
    <row r="933" spans="2:7">
      <c r="B933" s="348">
        <v>234</v>
      </c>
      <c r="C933" s="406">
        <v>9991215</v>
      </c>
      <c r="D933" s="348" t="s">
        <v>265</v>
      </c>
      <c r="E933" s="554" t="s">
        <v>43</v>
      </c>
      <c r="F933" s="549"/>
      <c r="G933" s="549"/>
    </row>
    <row r="934" spans="2:7">
      <c r="B934" s="348">
        <v>230</v>
      </c>
      <c r="C934" s="406">
        <v>2400003</v>
      </c>
      <c r="D934" s="348" t="s">
        <v>264</v>
      </c>
      <c r="E934" s="800">
        <v>0.16527777777777777</v>
      </c>
      <c r="F934" s="549"/>
      <c r="G934" s="549"/>
    </row>
    <row r="935" spans="2:7">
      <c r="B935" s="348">
        <v>219</v>
      </c>
      <c r="C935" s="406">
        <v>2400362</v>
      </c>
      <c r="D935" s="348" t="s">
        <v>263</v>
      </c>
      <c r="E935" s="800">
        <v>0.17222222222222225</v>
      </c>
      <c r="F935" s="549"/>
      <c r="G935" s="549"/>
    </row>
    <row r="936" spans="2:7">
      <c r="B936" s="348">
        <v>201</v>
      </c>
      <c r="C936" s="406">
        <v>2400429</v>
      </c>
      <c r="D936" s="348" t="s">
        <v>262</v>
      </c>
      <c r="E936" s="800">
        <v>0.17916666666666667</v>
      </c>
      <c r="F936" s="549"/>
      <c r="G936" s="549"/>
    </row>
    <row r="937" spans="2:7">
      <c r="B937" s="348">
        <v>182</v>
      </c>
      <c r="C937" s="406">
        <v>2400431</v>
      </c>
      <c r="D937" s="348" t="s">
        <v>261</v>
      </c>
      <c r="E937" s="800">
        <v>0.18680555555555556</v>
      </c>
      <c r="F937" s="549"/>
      <c r="G937" s="549"/>
    </row>
    <row r="938" spans="2:7">
      <c r="B938" s="348">
        <v>170</v>
      </c>
      <c r="C938" s="406">
        <v>2400432</v>
      </c>
      <c r="D938" s="348" t="s">
        <v>260</v>
      </c>
      <c r="E938" s="800">
        <v>0.19305555555555554</v>
      </c>
      <c r="F938" s="549"/>
      <c r="G938" s="549"/>
    </row>
    <row r="939" spans="2:7">
      <c r="B939" s="388">
        <v>152</v>
      </c>
      <c r="C939" s="388">
        <v>2400433</v>
      </c>
      <c r="D939" s="388" t="s">
        <v>256</v>
      </c>
      <c r="E939" s="836" t="s">
        <v>688</v>
      </c>
      <c r="F939" s="549"/>
      <c r="G939" s="549"/>
    </row>
    <row r="940" spans="2:7">
      <c r="B940" s="604">
        <v>151</v>
      </c>
      <c r="C940" s="639" t="s">
        <v>254</v>
      </c>
      <c r="D940" s="604" t="s">
        <v>255</v>
      </c>
      <c r="E940" s="834">
        <v>43469.248611111114</v>
      </c>
      <c r="F940" s="549"/>
      <c r="G940" s="549"/>
    </row>
    <row r="941" spans="2:7">
      <c r="B941" s="943" t="s">
        <v>232</v>
      </c>
      <c r="C941" s="944"/>
      <c r="D941" s="944"/>
      <c r="E941" s="945"/>
      <c r="F941" s="549"/>
      <c r="G941" s="549"/>
    </row>
    <row r="942" spans="2:7">
      <c r="B942" s="890" t="s">
        <v>43</v>
      </c>
      <c r="C942" s="636">
        <v>9991012</v>
      </c>
      <c r="D942" s="636" t="s">
        <v>249</v>
      </c>
      <c r="E942" s="650" t="s">
        <v>674</v>
      </c>
      <c r="F942" s="549"/>
      <c r="G942" s="549"/>
    </row>
    <row r="943" spans="2:7">
      <c r="B943" s="348">
        <v>140</v>
      </c>
      <c r="C943" s="406">
        <v>2058434</v>
      </c>
      <c r="D943" s="348" t="s">
        <v>246</v>
      </c>
      <c r="E943" s="356" t="s">
        <v>675</v>
      </c>
      <c r="F943" s="549"/>
      <c r="G943" s="549"/>
    </row>
    <row r="944" spans="2:7">
      <c r="B944" s="348">
        <v>115</v>
      </c>
      <c r="C944" s="406">
        <v>2058395</v>
      </c>
      <c r="D944" s="348" t="s">
        <v>243</v>
      </c>
      <c r="E944" s="356" t="s">
        <v>676</v>
      </c>
      <c r="F944" s="549"/>
      <c r="G944" s="549"/>
    </row>
    <row r="945" spans="2:7">
      <c r="B945" s="388">
        <v>90</v>
      </c>
      <c r="C945" s="388">
        <v>2058450</v>
      </c>
      <c r="D945" s="388" t="s">
        <v>239</v>
      </c>
      <c r="E945" s="404" t="s">
        <v>677</v>
      </c>
      <c r="F945" s="549"/>
      <c r="G945" s="549"/>
    </row>
    <row r="946" spans="2:7">
      <c r="B946" s="604">
        <v>50</v>
      </c>
      <c r="C946" s="407">
        <v>2058441</v>
      </c>
      <c r="D946" s="604" t="s">
        <v>238</v>
      </c>
      <c r="E946" s="357">
        <v>0.34791666666666665</v>
      </c>
      <c r="F946" s="549"/>
      <c r="G946" s="549"/>
    </row>
    <row r="947" spans="2:7">
      <c r="B947" s="348">
        <v>40</v>
      </c>
      <c r="C947" s="406">
        <v>2058442</v>
      </c>
      <c r="D947" s="348" t="s">
        <v>235</v>
      </c>
      <c r="E947" s="356" t="s">
        <v>678</v>
      </c>
      <c r="F947" s="549"/>
      <c r="G947" s="549"/>
    </row>
    <row r="948" spans="2:7">
      <c r="B948" s="388">
        <v>0</v>
      </c>
      <c r="C948" s="388">
        <v>2058001</v>
      </c>
      <c r="D948" s="388" t="s">
        <v>233</v>
      </c>
      <c r="E948" s="630">
        <v>43469.380555555559</v>
      </c>
      <c r="F948" s="549"/>
      <c r="G948" s="549"/>
    </row>
    <row r="949" spans="2:7">
      <c r="B949" s="930" t="s">
        <v>123</v>
      </c>
      <c r="C949" s="930"/>
      <c r="D949" s="930"/>
      <c r="E949" s="351"/>
      <c r="F949" s="549"/>
      <c r="G949" s="549"/>
    </row>
    <row r="950" spans="2:7">
      <c r="B950" s="932" t="s">
        <v>125</v>
      </c>
      <c r="C950" s="932"/>
      <c r="D950" s="932"/>
      <c r="E950" s="521">
        <v>63</v>
      </c>
      <c r="F950" s="519"/>
      <c r="G950" s="549"/>
    </row>
    <row r="951" spans="2:7">
      <c r="B951" s="937" t="s">
        <v>126</v>
      </c>
      <c r="C951" s="938"/>
      <c r="D951" s="939"/>
      <c r="E951" s="484">
        <v>0.65277777777777779</v>
      </c>
      <c r="F951" s="549"/>
      <c r="G951" s="549"/>
    </row>
    <row r="952" spans="2:7">
      <c r="B952" s="936" t="s">
        <v>127</v>
      </c>
      <c r="C952" s="936"/>
      <c r="D952" s="936"/>
      <c r="E952" s="369">
        <f>E948-E805</f>
        <v>2.5201388888890506</v>
      </c>
      <c r="F952" s="549"/>
      <c r="G952" s="549"/>
    </row>
    <row r="953" spans="2:7">
      <c r="B953" s="935" t="s">
        <v>128</v>
      </c>
      <c r="C953" s="935"/>
      <c r="D953" s="935"/>
      <c r="E953" s="370">
        <f>B805/((E948-E805)*24)</f>
        <v>47.666023697985366</v>
      </c>
      <c r="F953" s="549"/>
      <c r="G953" s="549"/>
    </row>
    <row r="954" spans="2:7">
      <c r="B954" s="936" t="s">
        <v>129</v>
      </c>
      <c r="C954" s="936"/>
      <c r="D954" s="936"/>
      <c r="E954" s="437">
        <f>E952-E951</f>
        <v>1.8673611111112729</v>
      </c>
      <c r="F954" s="549"/>
      <c r="G954" s="549"/>
    </row>
    <row r="955" spans="2:7">
      <c r="B955" s="937" t="s">
        <v>130</v>
      </c>
      <c r="C955" s="938"/>
      <c r="D955" s="939"/>
      <c r="E955" s="370">
        <f>B805/((E952-E951)*24)</f>
        <v>64.328746745996654</v>
      </c>
      <c r="F955" s="549"/>
      <c r="G955" s="549"/>
    </row>
    <row r="956" spans="2:7">
      <c r="B956" s="549"/>
      <c r="C956" s="549"/>
      <c r="D956" s="549"/>
      <c r="E956" s="549"/>
      <c r="F956" s="549"/>
      <c r="G956" s="549"/>
    </row>
    <row r="957" spans="2:7" ht="15.75">
      <c r="B957" s="315" t="s">
        <v>341</v>
      </c>
      <c r="C957" s="314"/>
      <c r="D957" s="313"/>
      <c r="E957" s="549"/>
      <c r="F957" s="549"/>
      <c r="G957" s="549"/>
    </row>
  </sheetData>
  <sheetProtection formatCells="0" formatColumns="0" formatRows="0" insertColumns="0" insertRows="0" insertHyperlinks="0" deleteColumns="0" deleteRows="0" sort="0" autoFilter="0" pivotTables="0"/>
  <mergeCells count="90">
    <mergeCell ref="B631:D631"/>
    <mergeCell ref="B632:D632"/>
    <mergeCell ref="B633:D633"/>
    <mergeCell ref="B634:D634"/>
    <mergeCell ref="B635:D635"/>
    <mergeCell ref="B579:E579"/>
    <mergeCell ref="B597:E597"/>
    <mergeCell ref="B621:E621"/>
    <mergeCell ref="B629:D629"/>
    <mergeCell ref="B630:D630"/>
    <mergeCell ref="B481:B483"/>
    <mergeCell ref="C481:C483"/>
    <mergeCell ref="B484:E484"/>
    <mergeCell ref="B536:E536"/>
    <mergeCell ref="B546:E546"/>
    <mergeCell ref="B472:D472"/>
    <mergeCell ref="B473:D473"/>
    <mergeCell ref="B474:D474"/>
    <mergeCell ref="B475:D475"/>
    <mergeCell ref="B476:D476"/>
    <mergeCell ref="B376:E376"/>
    <mergeCell ref="B409:E409"/>
    <mergeCell ref="B418:E418"/>
    <mergeCell ref="B470:D470"/>
    <mergeCell ref="B471:D471"/>
    <mergeCell ref="B323:B325"/>
    <mergeCell ref="C323:C325"/>
    <mergeCell ref="B326:E326"/>
    <mergeCell ref="B334:E334"/>
    <mergeCell ref="B358:E358"/>
    <mergeCell ref="B4:B6"/>
    <mergeCell ref="B151:D151"/>
    <mergeCell ref="B152:D152"/>
    <mergeCell ref="B278:E278"/>
    <mergeCell ref="B156:D156"/>
    <mergeCell ref="B162:B164"/>
    <mergeCell ref="B165:E165"/>
    <mergeCell ref="B217:E217"/>
    <mergeCell ref="B227:E227"/>
    <mergeCell ref="B260:E260"/>
    <mergeCell ref="C4:C6"/>
    <mergeCell ref="C162:C164"/>
    <mergeCell ref="B157:D157"/>
    <mergeCell ref="B7:E7"/>
    <mergeCell ref="B15:E15"/>
    <mergeCell ref="B39:E39"/>
    <mergeCell ref="B57:E57"/>
    <mergeCell ref="B90:E90"/>
    <mergeCell ref="B99:E99"/>
    <mergeCell ref="B153:D153"/>
    <mergeCell ref="B154:D154"/>
    <mergeCell ref="B155:D155"/>
    <mergeCell ref="B316:D316"/>
    <mergeCell ref="B302:E302"/>
    <mergeCell ref="B310:D310"/>
    <mergeCell ref="B311:D311"/>
    <mergeCell ref="B312:D312"/>
    <mergeCell ref="B313:D313"/>
    <mergeCell ref="B314:D314"/>
    <mergeCell ref="B315:D315"/>
    <mergeCell ref="B643:B645"/>
    <mergeCell ref="C643:C645"/>
    <mergeCell ref="B646:E646"/>
    <mergeCell ref="B654:E654"/>
    <mergeCell ref="B678:E678"/>
    <mergeCell ref="B696:E696"/>
    <mergeCell ref="B729:E729"/>
    <mergeCell ref="B738:E738"/>
    <mergeCell ref="B790:D790"/>
    <mergeCell ref="B791:D791"/>
    <mergeCell ref="B792:D792"/>
    <mergeCell ref="B793:D793"/>
    <mergeCell ref="B794:D794"/>
    <mergeCell ref="B795:D795"/>
    <mergeCell ref="B796:D796"/>
    <mergeCell ref="B801:B803"/>
    <mergeCell ref="C801:C803"/>
    <mergeCell ref="B804:E804"/>
    <mergeCell ref="B856:E856"/>
    <mergeCell ref="B866:E866"/>
    <mergeCell ref="B899:E899"/>
    <mergeCell ref="B917:E917"/>
    <mergeCell ref="B941:E941"/>
    <mergeCell ref="B949:D949"/>
    <mergeCell ref="B950:D950"/>
    <mergeCell ref="B951:D951"/>
    <mergeCell ref="B952:D952"/>
    <mergeCell ref="B953:D953"/>
    <mergeCell ref="B954:D954"/>
    <mergeCell ref="B955:D955"/>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B1:AB48"/>
  <sheetViews>
    <sheetView workbookViewId="0">
      <selection activeCell="A3" sqref="A3"/>
    </sheetView>
  </sheetViews>
  <sheetFormatPr defaultRowHeight="15"/>
  <cols>
    <col min="7" max="7" width="25.140625" bestFit="1" customWidth="1"/>
    <col min="9" max="9" width="16.42578125" bestFit="1" customWidth="1"/>
    <col min="10" max="10" width="13.42578125" bestFit="1" customWidth="1"/>
  </cols>
  <sheetData>
    <row r="1" spans="2:28" s="549" customFormat="1"/>
    <row r="3" spans="2:28" ht="23.25">
      <c r="B3" s="549"/>
      <c r="C3" s="339" t="s">
        <v>689</v>
      </c>
      <c r="D3" s="339"/>
      <c r="E3" s="339"/>
      <c r="F3" s="339"/>
      <c r="G3" s="339"/>
      <c r="H3" s="409"/>
      <c r="I3" s="549"/>
      <c r="J3" s="549"/>
      <c r="K3" s="549"/>
      <c r="L3" s="549"/>
      <c r="M3" s="549"/>
      <c r="N3" s="549"/>
      <c r="O3" s="549"/>
      <c r="P3" s="549"/>
      <c r="Q3" s="549"/>
      <c r="R3" s="549"/>
      <c r="S3" s="549"/>
      <c r="T3" s="549"/>
      <c r="U3" s="549"/>
      <c r="V3" s="549"/>
      <c r="W3" s="549"/>
      <c r="X3" s="549"/>
      <c r="Y3" s="549"/>
      <c r="Z3" s="549"/>
      <c r="AA3" s="549"/>
      <c r="AB3" s="549"/>
    </row>
    <row r="5" spans="2:28">
      <c r="B5" s="537" t="s">
        <v>690</v>
      </c>
      <c r="C5" s="537"/>
      <c r="D5" s="537"/>
      <c r="E5" s="537"/>
      <c r="F5" s="537"/>
      <c r="G5" s="538"/>
      <c r="H5" s="539"/>
      <c r="I5" s="539"/>
      <c r="J5" s="539"/>
      <c r="K5" s="539"/>
      <c r="L5" s="540"/>
      <c r="M5" s="539"/>
      <c r="N5" s="350"/>
      <c r="O5" s="350"/>
      <c r="P5" s="350"/>
      <c r="Q5" s="350"/>
      <c r="R5" s="549"/>
      <c r="S5" s="549"/>
      <c r="T5" s="549"/>
      <c r="U5" s="549"/>
      <c r="V5" s="549"/>
      <c r="W5" s="549"/>
      <c r="X5" s="549"/>
      <c r="Y5" s="549"/>
      <c r="Z5" s="549"/>
      <c r="AA5" s="549"/>
      <c r="AB5" s="549"/>
    </row>
    <row r="6" spans="2:28" ht="81" customHeight="1">
      <c r="B6" s="993" t="s">
        <v>691</v>
      </c>
      <c r="C6" s="993"/>
      <c r="D6" s="993"/>
      <c r="E6" s="993"/>
      <c r="F6" s="993"/>
      <c r="G6" s="993"/>
      <c r="H6" s="993"/>
      <c r="I6" s="993"/>
      <c r="J6" s="993"/>
      <c r="K6" s="993"/>
      <c r="L6" s="993"/>
      <c r="M6" s="993"/>
      <c r="N6" s="993"/>
      <c r="O6" s="993"/>
      <c r="P6" s="350"/>
      <c r="Q6" s="350"/>
      <c r="R6" s="549"/>
      <c r="S6" s="549"/>
      <c r="T6" s="549"/>
      <c r="U6" s="549"/>
      <c r="V6" s="549"/>
      <c r="W6" s="549"/>
      <c r="X6" s="549"/>
      <c r="Y6" s="549"/>
      <c r="Z6" s="549"/>
      <c r="AA6" s="549"/>
      <c r="AB6" s="549"/>
    </row>
    <row r="7" spans="2:28" ht="14.45" customHeight="1">
      <c r="B7" s="992" t="s">
        <v>692</v>
      </c>
      <c r="C7" s="992"/>
      <c r="D7" s="992"/>
      <c r="E7" s="992"/>
      <c r="F7" s="992"/>
      <c r="G7" s="992"/>
      <c r="H7" s="992"/>
      <c r="I7" s="992"/>
      <c r="J7" s="992"/>
      <c r="K7" s="992"/>
      <c r="L7" s="992"/>
      <c r="M7" s="992"/>
      <c r="N7" s="992"/>
      <c r="O7" s="992"/>
      <c r="P7" s="350"/>
      <c r="Q7" s="350"/>
      <c r="R7" s="549"/>
      <c r="S7" s="549"/>
      <c r="T7" s="549"/>
      <c r="U7" s="549"/>
      <c r="V7" s="549"/>
      <c r="W7" s="549"/>
      <c r="X7" s="549"/>
      <c r="Y7" s="549"/>
      <c r="Z7" s="549"/>
      <c r="AA7" s="549"/>
      <c r="AB7" s="549"/>
    </row>
    <row r="8" spans="2:28" ht="68.45" customHeight="1">
      <c r="B8" s="992" t="s">
        <v>693</v>
      </c>
      <c r="C8" s="992"/>
      <c r="D8" s="992"/>
      <c r="E8" s="992"/>
      <c r="F8" s="992"/>
      <c r="G8" s="992"/>
      <c r="H8" s="992"/>
      <c r="I8" s="992"/>
      <c r="J8" s="992"/>
      <c r="K8" s="992"/>
      <c r="L8" s="992"/>
      <c r="M8" s="992"/>
      <c r="N8" s="992"/>
      <c r="O8" s="992"/>
      <c r="P8" s="350"/>
      <c r="Q8" s="350"/>
      <c r="R8" s="549"/>
      <c r="S8" s="549"/>
      <c r="T8" s="549"/>
      <c r="U8" s="549"/>
      <c r="V8" s="549"/>
      <c r="W8" s="549"/>
      <c r="X8" s="549"/>
      <c r="Y8" s="549"/>
      <c r="Z8" s="549"/>
      <c r="AA8" s="549"/>
      <c r="AB8" s="549"/>
    </row>
    <row r="9" spans="2:28">
      <c r="B9" s="716" t="s">
        <v>694</v>
      </c>
      <c r="C9" s="716"/>
      <c r="D9" s="716"/>
      <c r="E9" s="716"/>
      <c r="F9" s="716"/>
      <c r="G9" s="717"/>
      <c r="H9" s="717"/>
      <c r="I9" s="717"/>
      <c r="J9" s="717"/>
      <c r="K9" s="717"/>
      <c r="L9" s="558"/>
      <c r="M9" s="717"/>
      <c r="N9" s="143"/>
      <c r="O9" s="143"/>
      <c r="P9" s="350"/>
      <c r="Q9" s="350"/>
      <c r="R9" s="549"/>
      <c r="S9" s="549"/>
      <c r="T9" s="549"/>
      <c r="U9" s="549"/>
      <c r="V9" s="549"/>
      <c r="W9" s="549"/>
      <c r="X9" s="549"/>
      <c r="Y9" s="549"/>
      <c r="Z9" s="549"/>
      <c r="AA9" s="549"/>
      <c r="AB9" s="549"/>
    </row>
    <row r="10" spans="2:28" ht="30" customHeight="1">
      <c r="B10" s="994" t="s">
        <v>695</v>
      </c>
      <c r="C10" s="994"/>
      <c r="D10" s="994"/>
      <c r="E10" s="994"/>
      <c r="F10" s="994"/>
      <c r="G10" s="994"/>
      <c r="H10" s="994"/>
      <c r="I10" s="994"/>
      <c r="J10" s="994"/>
      <c r="K10" s="994"/>
      <c r="L10" s="994"/>
      <c r="M10" s="994"/>
      <c r="N10" s="994"/>
      <c r="O10" s="994"/>
      <c r="P10" s="688"/>
      <c r="Q10" s="350"/>
      <c r="R10" s="549"/>
      <c r="S10" s="549"/>
      <c r="T10" s="549"/>
      <c r="U10" s="549"/>
      <c r="V10" s="549"/>
      <c r="W10" s="549"/>
      <c r="X10" s="549"/>
      <c r="Y10" s="549"/>
      <c r="Z10" s="549"/>
      <c r="AA10" s="549"/>
      <c r="AB10" s="549"/>
    </row>
    <row r="11" spans="2:28" s="549" customFormat="1" ht="17.45" customHeight="1">
      <c r="B11" s="718" t="s">
        <v>696</v>
      </c>
      <c r="C11" s="719"/>
      <c r="D11" s="719"/>
      <c r="E11" s="719"/>
      <c r="F11" s="719"/>
      <c r="G11" s="719"/>
      <c r="H11" s="719"/>
      <c r="I11" s="719"/>
      <c r="J11" s="896"/>
      <c r="K11" s="896"/>
      <c r="L11" s="896"/>
      <c r="M11" s="896"/>
      <c r="N11" s="896"/>
      <c r="O11" s="896"/>
      <c r="P11" s="688"/>
      <c r="Q11" s="350"/>
    </row>
    <row r="12" spans="2:28">
      <c r="B12" s="717" t="s">
        <v>697</v>
      </c>
      <c r="C12" s="717"/>
      <c r="D12" s="717"/>
      <c r="E12" s="717"/>
      <c r="F12" s="717"/>
      <c r="G12" s="717"/>
      <c r="H12" s="717"/>
      <c r="I12" s="717"/>
      <c r="J12" s="717"/>
      <c r="K12" s="717"/>
      <c r="L12" s="717"/>
      <c r="M12" s="717"/>
      <c r="N12" s="720"/>
      <c r="O12" s="720"/>
      <c r="P12" s="689"/>
      <c r="Q12" s="350"/>
      <c r="R12" s="549"/>
      <c r="S12" s="549"/>
      <c r="T12" s="549"/>
      <c r="U12" s="549"/>
      <c r="V12" s="549"/>
      <c r="W12" s="549"/>
      <c r="X12" s="549"/>
      <c r="Y12" s="549"/>
      <c r="Z12" s="549"/>
      <c r="AA12" s="549"/>
      <c r="AB12" s="549"/>
    </row>
    <row r="13" spans="2:28" s="549" customFormat="1">
      <c r="B13" s="717" t="s">
        <v>698</v>
      </c>
      <c r="C13" s="717"/>
      <c r="D13" s="717"/>
      <c r="E13" s="717"/>
      <c r="F13" s="717"/>
      <c r="G13" s="717"/>
      <c r="H13" s="717"/>
      <c r="I13" s="717"/>
      <c r="J13" s="717"/>
      <c r="K13" s="717"/>
      <c r="L13" s="717"/>
      <c r="M13" s="717"/>
      <c r="N13" s="143"/>
      <c r="O13" s="143"/>
      <c r="P13" s="350"/>
      <c r="Q13" s="350"/>
    </row>
    <row r="14" spans="2:28" s="549" customFormat="1">
      <c r="B14" s="721" t="s">
        <v>699</v>
      </c>
      <c r="C14" s="717"/>
      <c r="D14" s="717"/>
      <c r="E14" s="717"/>
      <c r="F14" s="717"/>
      <c r="G14" s="717"/>
      <c r="H14" s="717"/>
      <c r="I14" s="717"/>
      <c r="J14" s="717"/>
      <c r="K14" s="717"/>
      <c r="L14" s="717"/>
      <c r="M14" s="717"/>
      <c r="N14" s="143"/>
      <c r="O14" s="143"/>
      <c r="P14" s="350"/>
      <c r="Q14" s="350"/>
    </row>
    <row r="15" spans="2:28" s="549" customFormat="1">
      <c r="B15" s="701" t="s">
        <v>417</v>
      </c>
      <c r="C15" s="701"/>
      <c r="D15" s="143" t="s">
        <v>700</v>
      </c>
      <c r="E15" s="143"/>
      <c r="F15" s="143"/>
      <c r="G15" s="143"/>
      <c r="H15" s="143"/>
      <c r="I15" s="717"/>
      <c r="J15" s="717"/>
      <c r="K15" s="717"/>
      <c r="L15" s="717"/>
      <c r="M15" s="717"/>
      <c r="N15" s="720"/>
      <c r="O15" s="720"/>
      <c r="P15" s="689"/>
      <c r="Q15" s="350"/>
    </row>
    <row r="16" spans="2:28">
      <c r="B16" s="549"/>
      <c r="C16" s="549"/>
      <c r="D16" s="549"/>
      <c r="E16" s="549"/>
      <c r="F16" s="549"/>
      <c r="G16" s="549"/>
      <c r="H16" s="549"/>
      <c r="I16" s="549"/>
      <c r="J16" s="549"/>
      <c r="K16" s="549"/>
      <c r="L16" s="549"/>
      <c r="M16" s="549"/>
      <c r="N16" s="549"/>
      <c r="O16" s="549"/>
      <c r="P16" s="549"/>
      <c r="Q16" s="549"/>
      <c r="R16" s="549"/>
      <c r="S16" s="549"/>
      <c r="T16" s="549"/>
      <c r="U16" s="549"/>
      <c r="V16" s="549"/>
      <c r="W16" s="549"/>
      <c r="X16" s="549"/>
      <c r="Y16" s="549"/>
      <c r="Z16" s="549"/>
      <c r="AA16" s="549"/>
      <c r="AB16" s="549"/>
    </row>
    <row r="17" spans="2:28">
      <c r="B17" s="988" t="s">
        <v>701</v>
      </c>
      <c r="C17" s="995"/>
      <c r="D17" s="995"/>
      <c r="E17" s="989"/>
      <c r="F17" s="988" t="s">
        <v>419</v>
      </c>
      <c r="G17" s="989"/>
      <c r="H17" s="953" t="s">
        <v>421</v>
      </c>
      <c r="I17" s="953"/>
      <c r="J17" s="953" t="s">
        <v>422</v>
      </c>
      <c r="K17" s="549"/>
      <c r="L17" s="549"/>
      <c r="M17" s="549"/>
      <c r="N17" s="549"/>
      <c r="O17" s="549"/>
      <c r="P17" s="549"/>
      <c r="Q17" s="549"/>
      <c r="R17" s="549"/>
      <c r="S17" s="549"/>
      <c r="T17" s="549"/>
      <c r="U17" s="549"/>
      <c r="V17" s="549"/>
      <c r="W17" s="549"/>
      <c r="X17" s="549"/>
      <c r="Y17" s="549"/>
      <c r="Z17" s="549"/>
      <c r="AA17" s="549"/>
      <c r="AB17" s="549"/>
    </row>
    <row r="18" spans="2:28">
      <c r="B18" s="988" t="s">
        <v>702</v>
      </c>
      <c r="C18" s="989"/>
      <c r="D18" s="988" t="s">
        <v>703</v>
      </c>
      <c r="E18" s="989"/>
      <c r="F18" s="990" t="s">
        <v>39</v>
      </c>
      <c r="G18" s="954" t="s">
        <v>420</v>
      </c>
      <c r="H18" s="953"/>
      <c r="I18" s="953"/>
      <c r="J18" s="953"/>
      <c r="K18" s="549"/>
      <c r="L18" s="549"/>
      <c r="M18" s="549"/>
      <c r="N18" s="549"/>
      <c r="O18" s="549"/>
      <c r="P18" s="549"/>
      <c r="Q18" s="549"/>
      <c r="R18" s="549"/>
      <c r="S18" s="549"/>
      <c r="T18" s="549"/>
      <c r="U18" s="549"/>
      <c r="V18" s="549"/>
      <c r="W18" s="549"/>
      <c r="X18" s="549"/>
      <c r="Y18" s="549"/>
      <c r="Z18" s="549"/>
      <c r="AA18" s="549"/>
      <c r="AB18" s="549"/>
    </row>
    <row r="19" spans="2:28">
      <c r="B19" s="652" t="s">
        <v>423</v>
      </c>
      <c r="C19" s="652" t="s">
        <v>424</v>
      </c>
      <c r="D19" s="652" t="s">
        <v>423</v>
      </c>
      <c r="E19" s="652" t="s">
        <v>424</v>
      </c>
      <c r="F19" s="991"/>
      <c r="G19" s="955"/>
      <c r="H19" s="953"/>
      <c r="I19" s="953"/>
      <c r="J19" s="953"/>
      <c r="K19" s="549"/>
      <c r="L19" s="549"/>
      <c r="M19" s="549"/>
      <c r="N19" s="549"/>
      <c r="O19" s="549"/>
      <c r="P19" s="549"/>
      <c r="Q19" s="549"/>
      <c r="R19" s="549"/>
      <c r="S19" s="549"/>
      <c r="T19" s="549"/>
      <c r="U19" s="549"/>
      <c r="V19" s="549"/>
      <c r="W19" s="549"/>
      <c r="X19" s="549"/>
      <c r="Y19" s="549"/>
      <c r="Z19" s="549"/>
      <c r="AA19" s="549"/>
      <c r="AB19" s="549"/>
    </row>
    <row r="20" spans="2:28">
      <c r="B20" s="893">
        <v>1</v>
      </c>
      <c r="C20" s="894" t="s">
        <v>35</v>
      </c>
      <c r="D20" s="893">
        <v>1</v>
      </c>
      <c r="E20" s="894" t="s">
        <v>35</v>
      </c>
      <c r="F20" s="893">
        <v>2</v>
      </c>
      <c r="G20" s="956" t="s">
        <v>704</v>
      </c>
      <c r="H20" s="687" t="s">
        <v>429</v>
      </c>
      <c r="I20" s="417"/>
      <c r="J20" s="385"/>
      <c r="K20" s="549"/>
      <c r="L20" s="549"/>
      <c r="M20" s="549"/>
      <c r="N20" s="549"/>
      <c r="O20" s="549"/>
      <c r="P20" s="549"/>
      <c r="Q20" s="549"/>
      <c r="R20" s="549"/>
      <c r="S20" s="549"/>
      <c r="T20" s="549"/>
      <c r="U20" s="549"/>
      <c r="V20" s="549"/>
      <c r="W20" s="549"/>
      <c r="X20" s="549"/>
      <c r="Y20" s="549"/>
      <c r="Z20" s="549"/>
      <c r="AA20" s="549"/>
      <c r="AB20" s="549"/>
    </row>
    <row r="21" spans="2:28">
      <c r="B21" s="893">
        <v>2</v>
      </c>
      <c r="C21" s="894" t="s">
        <v>35</v>
      </c>
      <c r="D21" s="893">
        <v>2</v>
      </c>
      <c r="E21" s="894" t="s">
        <v>35</v>
      </c>
      <c r="F21" s="893">
        <v>2</v>
      </c>
      <c r="G21" s="957"/>
      <c r="H21" s="687" t="s">
        <v>429</v>
      </c>
      <c r="I21" s="417"/>
      <c r="J21" s="385"/>
      <c r="K21" s="549"/>
      <c r="L21" s="549"/>
      <c r="M21" s="549"/>
      <c r="N21" s="549"/>
      <c r="O21" s="549"/>
      <c r="P21" s="549"/>
      <c r="Q21" s="549"/>
      <c r="R21" s="549"/>
      <c r="S21" s="549"/>
      <c r="T21" s="549"/>
      <c r="U21" s="549"/>
      <c r="V21" s="549"/>
      <c r="W21" s="549"/>
      <c r="X21" s="549"/>
      <c r="Y21" s="549"/>
      <c r="Z21" s="549"/>
      <c r="AA21" s="549"/>
      <c r="AB21" s="549"/>
    </row>
    <row r="22" spans="2:28">
      <c r="B22" s="893">
        <v>3</v>
      </c>
      <c r="C22" s="894" t="s">
        <v>35</v>
      </c>
      <c r="D22" s="893">
        <v>3</v>
      </c>
      <c r="E22" s="894" t="s">
        <v>35</v>
      </c>
      <c r="F22" s="893">
        <v>2</v>
      </c>
      <c r="G22" s="957"/>
      <c r="H22" s="687" t="s">
        <v>429</v>
      </c>
      <c r="I22" s="417"/>
      <c r="J22" s="385"/>
      <c r="K22" s="549"/>
      <c r="L22" s="549"/>
      <c r="M22" s="549"/>
      <c r="N22" s="549"/>
      <c r="O22" s="549"/>
      <c r="P22" s="549"/>
      <c r="Q22" s="549"/>
      <c r="R22" s="549"/>
      <c r="S22" s="549"/>
      <c r="T22" s="549"/>
      <c r="U22" s="549"/>
      <c r="V22" s="549"/>
      <c r="W22" s="549"/>
      <c r="X22" s="549"/>
      <c r="Y22" s="549"/>
      <c r="Z22" s="549"/>
      <c r="AA22" s="549"/>
      <c r="AB22" s="549"/>
    </row>
    <row r="23" spans="2:28">
      <c r="B23" s="893" t="s">
        <v>705</v>
      </c>
      <c r="C23" s="894" t="s">
        <v>35</v>
      </c>
      <c r="D23" s="893" t="s">
        <v>705</v>
      </c>
      <c r="E23" s="894" t="s">
        <v>35</v>
      </c>
      <c r="F23" s="893">
        <v>2</v>
      </c>
      <c r="G23" s="957"/>
      <c r="H23" s="687" t="s">
        <v>429</v>
      </c>
      <c r="I23" s="417"/>
      <c r="J23" s="385"/>
      <c r="K23" s="549"/>
      <c r="L23" s="549"/>
      <c r="M23" s="549"/>
      <c r="N23" s="549"/>
      <c r="O23" s="549"/>
      <c r="P23" s="549"/>
      <c r="Q23" s="549"/>
      <c r="R23" s="549"/>
      <c r="S23" s="549"/>
      <c r="T23" s="549"/>
      <c r="U23" s="549"/>
      <c r="V23" s="549"/>
      <c r="W23" s="549"/>
      <c r="X23" s="549"/>
      <c r="Y23" s="549"/>
      <c r="Z23" s="549"/>
      <c r="AA23" s="549"/>
      <c r="AB23" s="549"/>
    </row>
    <row r="24" spans="2:28">
      <c r="B24" s="893" t="s">
        <v>438</v>
      </c>
      <c r="C24" s="894" t="s">
        <v>438</v>
      </c>
      <c r="D24" s="894" t="s">
        <v>706</v>
      </c>
      <c r="E24" s="894" t="s">
        <v>35</v>
      </c>
      <c r="F24" s="893">
        <v>2</v>
      </c>
      <c r="G24" s="957"/>
      <c r="H24" s="687"/>
      <c r="I24" s="417"/>
      <c r="J24" s="385"/>
      <c r="K24" s="549"/>
      <c r="L24" s="549"/>
      <c r="M24" s="549"/>
      <c r="N24" s="549"/>
      <c r="O24" s="549"/>
      <c r="P24" s="549"/>
      <c r="Q24" s="549"/>
      <c r="R24" s="549"/>
      <c r="S24" s="549"/>
      <c r="T24" s="549"/>
      <c r="U24" s="549"/>
      <c r="V24" s="549"/>
      <c r="W24" s="549"/>
      <c r="X24" s="549"/>
      <c r="Y24" s="549"/>
      <c r="Z24" s="549"/>
      <c r="AA24" s="549"/>
      <c r="AB24" s="549"/>
    </row>
    <row r="25" spans="2:28">
      <c r="B25" s="959">
        <v>5</v>
      </c>
      <c r="C25" s="962" t="s">
        <v>430</v>
      </c>
      <c r="D25" s="959">
        <v>6</v>
      </c>
      <c r="E25" s="962" t="s">
        <v>430</v>
      </c>
      <c r="F25" s="959">
        <v>2</v>
      </c>
      <c r="G25" s="957"/>
      <c r="H25" s="965" t="s">
        <v>707</v>
      </c>
      <c r="I25" s="417" t="s">
        <v>432</v>
      </c>
      <c r="J25" s="686"/>
      <c r="K25" s="549"/>
      <c r="L25" s="549"/>
      <c r="M25" s="549"/>
      <c r="N25" s="549"/>
      <c r="O25" s="549"/>
      <c r="P25" s="549"/>
      <c r="Q25" s="549"/>
      <c r="R25" s="549"/>
      <c r="S25" s="549"/>
      <c r="T25" s="549"/>
      <c r="U25" s="549"/>
      <c r="V25" s="549"/>
      <c r="W25" s="549"/>
      <c r="X25" s="549"/>
      <c r="Y25" s="549"/>
      <c r="Z25" s="549"/>
      <c r="AA25" s="549"/>
      <c r="AB25" s="549"/>
    </row>
    <row r="26" spans="2:28">
      <c r="B26" s="960"/>
      <c r="C26" s="963"/>
      <c r="D26" s="960"/>
      <c r="E26" s="963"/>
      <c r="F26" s="960"/>
      <c r="G26" s="957"/>
      <c r="H26" s="966"/>
      <c r="I26" s="417" t="s">
        <v>433</v>
      </c>
      <c r="J26" s="686"/>
      <c r="K26" s="549"/>
      <c r="L26" s="549"/>
      <c r="M26" s="549"/>
      <c r="N26" s="549"/>
      <c r="O26" s="549"/>
      <c r="P26" s="549"/>
      <c r="Q26" s="549"/>
      <c r="R26" s="549"/>
      <c r="S26" s="549"/>
      <c r="T26" s="549"/>
      <c r="U26" s="549"/>
      <c r="V26" s="549"/>
      <c r="W26" s="549"/>
      <c r="X26" s="549"/>
      <c r="Y26" s="549"/>
      <c r="Z26" s="549"/>
      <c r="AA26" s="549"/>
      <c r="AB26" s="549"/>
    </row>
    <row r="27" spans="2:28">
      <c r="B27" s="960"/>
      <c r="C27" s="963"/>
      <c r="D27" s="960"/>
      <c r="E27" s="963"/>
      <c r="F27" s="960"/>
      <c r="G27" s="957"/>
      <c r="H27" s="966"/>
      <c r="I27" s="417" t="s">
        <v>708</v>
      </c>
      <c r="J27" s="686"/>
      <c r="K27" s="549"/>
      <c r="L27" s="549"/>
      <c r="M27" s="549"/>
      <c r="N27" s="549"/>
      <c r="O27" s="549"/>
      <c r="P27" s="549"/>
      <c r="Q27" s="549"/>
      <c r="R27" s="549"/>
      <c r="S27" s="549"/>
      <c r="T27" s="549"/>
      <c r="U27" s="549"/>
      <c r="V27" s="549"/>
      <c r="W27" s="549"/>
      <c r="X27" s="549"/>
      <c r="Y27" s="549"/>
      <c r="Z27" s="549"/>
      <c r="AA27" s="549"/>
      <c r="AB27" s="549"/>
    </row>
    <row r="28" spans="2:28" ht="45">
      <c r="B28" s="960"/>
      <c r="C28" s="963"/>
      <c r="D28" s="960"/>
      <c r="E28" s="963"/>
      <c r="F28" s="960"/>
      <c r="G28" s="957"/>
      <c r="H28" s="966"/>
      <c r="I28" s="415" t="s">
        <v>709</v>
      </c>
      <c r="J28" s="384"/>
      <c r="K28" s="549"/>
      <c r="L28" s="549"/>
      <c r="M28" s="549"/>
      <c r="N28" s="549"/>
      <c r="O28" s="549"/>
      <c r="P28" s="549"/>
      <c r="Q28" s="549"/>
      <c r="R28" s="549"/>
      <c r="S28" s="549"/>
      <c r="T28" s="549"/>
      <c r="U28" s="549"/>
      <c r="V28" s="549"/>
      <c r="W28" s="549"/>
      <c r="X28" s="549"/>
      <c r="Y28" s="549"/>
      <c r="Z28" s="549"/>
      <c r="AA28" s="549"/>
      <c r="AB28" s="549"/>
    </row>
    <row r="29" spans="2:28">
      <c r="B29" s="960"/>
      <c r="C29" s="963"/>
      <c r="D29" s="960"/>
      <c r="E29" s="963"/>
      <c r="F29" s="960"/>
      <c r="G29" s="957"/>
      <c r="H29" s="966"/>
      <c r="I29" s="418" t="s">
        <v>435</v>
      </c>
      <c r="J29" s="384"/>
      <c r="K29" s="549"/>
      <c r="L29" s="549"/>
      <c r="M29" s="549"/>
      <c r="N29" s="549"/>
      <c r="O29" s="549"/>
      <c r="P29" s="549"/>
      <c r="Q29" s="549"/>
      <c r="R29" s="549"/>
      <c r="S29" s="549"/>
      <c r="T29" s="549"/>
      <c r="U29" s="549"/>
      <c r="V29" s="549"/>
      <c r="W29" s="549"/>
      <c r="X29" s="549"/>
      <c r="Y29" s="549"/>
      <c r="Z29" s="549"/>
      <c r="AA29" s="549"/>
      <c r="AB29" s="549"/>
    </row>
    <row r="30" spans="2:28">
      <c r="B30" s="961"/>
      <c r="C30" s="964"/>
      <c r="D30" s="961"/>
      <c r="E30" s="964"/>
      <c r="F30" s="961"/>
      <c r="G30" s="957"/>
      <c r="H30" s="967"/>
      <c r="I30" s="411" t="s">
        <v>436</v>
      </c>
      <c r="J30" s="384"/>
      <c r="K30" s="549"/>
      <c r="L30" s="549"/>
      <c r="M30" s="549"/>
      <c r="N30" s="549"/>
      <c r="O30" s="549"/>
      <c r="P30" s="549"/>
      <c r="Q30" s="549"/>
      <c r="R30" s="549"/>
      <c r="S30" s="549"/>
      <c r="T30" s="549"/>
      <c r="U30" s="549"/>
      <c r="V30" s="549"/>
      <c r="W30" s="549"/>
      <c r="X30" s="549"/>
      <c r="Y30" s="549"/>
      <c r="Z30" s="549"/>
      <c r="AA30" s="549"/>
      <c r="AB30" s="549"/>
    </row>
    <row r="31" spans="2:28">
      <c r="B31" s="893">
        <v>41</v>
      </c>
      <c r="C31" s="894" t="s">
        <v>437</v>
      </c>
      <c r="D31" s="893">
        <v>41</v>
      </c>
      <c r="E31" s="894" t="s">
        <v>437</v>
      </c>
      <c r="F31" s="385" t="s">
        <v>438</v>
      </c>
      <c r="G31" s="957"/>
      <c r="H31" s="385" t="s">
        <v>438</v>
      </c>
      <c r="I31" s="384"/>
      <c r="J31" s="384"/>
      <c r="K31" s="549"/>
      <c r="L31" s="549"/>
      <c r="M31" s="549"/>
      <c r="N31" s="549"/>
      <c r="O31" s="549"/>
      <c r="P31" s="549"/>
      <c r="Q31" s="549"/>
      <c r="R31" s="549"/>
      <c r="S31" s="549"/>
      <c r="T31" s="549"/>
      <c r="U31" s="549"/>
      <c r="V31" s="549"/>
      <c r="W31" s="549"/>
      <c r="X31" s="549"/>
      <c r="Y31" s="549"/>
      <c r="Z31" s="549"/>
      <c r="AA31" s="549"/>
      <c r="AB31" s="549"/>
    </row>
    <row r="32" spans="2:28">
      <c r="B32" s="893">
        <v>6</v>
      </c>
      <c r="C32" s="894" t="s">
        <v>439</v>
      </c>
      <c r="D32" s="410" t="s">
        <v>438</v>
      </c>
      <c r="E32" s="410" t="s">
        <v>438</v>
      </c>
      <c r="F32" s="893">
        <v>2</v>
      </c>
      <c r="G32" s="957"/>
      <c r="H32" s="414" t="s">
        <v>710</v>
      </c>
      <c r="I32" s="385"/>
      <c r="J32" s="385"/>
      <c r="K32" s="549"/>
      <c r="L32" s="549"/>
      <c r="M32" s="549"/>
      <c r="N32" s="549"/>
      <c r="O32" s="549"/>
      <c r="P32" s="549"/>
      <c r="Q32" s="549"/>
      <c r="R32" s="549"/>
      <c r="S32" s="549"/>
      <c r="T32" s="549"/>
      <c r="U32" s="549"/>
      <c r="V32" s="549"/>
      <c r="W32" s="549"/>
      <c r="X32" s="549"/>
      <c r="Y32" s="549"/>
      <c r="Z32" s="549"/>
      <c r="AA32" s="549"/>
      <c r="AB32" s="549"/>
    </row>
    <row r="33" spans="2:28">
      <c r="B33" s="893">
        <v>7</v>
      </c>
      <c r="C33" s="894" t="s">
        <v>439</v>
      </c>
      <c r="D33" s="410" t="s">
        <v>438</v>
      </c>
      <c r="E33" s="410" t="s">
        <v>438</v>
      </c>
      <c r="F33" s="893">
        <v>2</v>
      </c>
      <c r="G33" s="957"/>
      <c r="H33" s="414" t="s">
        <v>710</v>
      </c>
      <c r="I33" s="385"/>
      <c r="J33" s="385"/>
      <c r="K33" s="549"/>
      <c r="L33" s="549"/>
      <c r="M33" s="549"/>
      <c r="N33" s="549"/>
      <c r="O33" s="549"/>
      <c r="P33" s="549"/>
      <c r="Q33" s="549"/>
      <c r="R33" s="549"/>
      <c r="S33" s="549"/>
      <c r="T33" s="549"/>
      <c r="U33" s="549"/>
      <c r="V33" s="549"/>
      <c r="W33" s="549"/>
      <c r="X33" s="549"/>
      <c r="Y33" s="549"/>
      <c r="Z33" s="549"/>
      <c r="AA33" s="549"/>
      <c r="AB33" s="549"/>
    </row>
    <row r="34" spans="2:28">
      <c r="B34" s="893" t="s">
        <v>438</v>
      </c>
      <c r="C34" s="894" t="s">
        <v>438</v>
      </c>
      <c r="D34" s="894" t="s">
        <v>711</v>
      </c>
      <c r="E34" s="894" t="s">
        <v>35</v>
      </c>
      <c r="F34" s="893">
        <v>2</v>
      </c>
      <c r="G34" s="957"/>
      <c r="H34" s="385">
        <v>36</v>
      </c>
      <c r="I34" s="385"/>
      <c r="J34" s="385"/>
      <c r="K34" s="549"/>
      <c r="L34" s="549"/>
      <c r="M34" s="549"/>
      <c r="N34" s="549"/>
      <c r="O34" s="549"/>
      <c r="P34" s="549"/>
      <c r="Q34" s="549"/>
      <c r="R34" s="549"/>
      <c r="S34" s="549"/>
      <c r="T34" s="549"/>
      <c r="U34" s="549"/>
      <c r="V34" s="549"/>
      <c r="W34" s="549"/>
      <c r="X34" s="549"/>
      <c r="Y34" s="549"/>
      <c r="Z34" s="549"/>
      <c r="AA34" s="549"/>
      <c r="AB34" s="549"/>
    </row>
    <row r="35" spans="2:28">
      <c r="B35" s="893">
        <v>8</v>
      </c>
      <c r="C35" s="894" t="s">
        <v>35</v>
      </c>
      <c r="D35" s="894" t="s">
        <v>712</v>
      </c>
      <c r="E35" s="894" t="s">
        <v>35</v>
      </c>
      <c r="F35" s="893">
        <v>2</v>
      </c>
      <c r="G35" s="957"/>
      <c r="H35" s="385">
        <v>36</v>
      </c>
      <c r="I35" s="385"/>
      <c r="J35" s="385"/>
      <c r="K35" s="549"/>
      <c r="L35" s="549"/>
      <c r="M35" s="549"/>
      <c r="N35" s="549"/>
      <c r="O35" s="549"/>
      <c r="P35" s="549"/>
      <c r="Q35" s="549"/>
      <c r="R35" s="549"/>
      <c r="S35" s="549"/>
      <c r="T35" s="549"/>
      <c r="U35" s="549"/>
      <c r="V35" s="549"/>
      <c r="W35" s="549"/>
      <c r="X35" s="549"/>
      <c r="Y35" s="549"/>
      <c r="Z35" s="549"/>
      <c r="AA35" s="549"/>
      <c r="AB35" s="549"/>
    </row>
    <row r="36" spans="2:28">
      <c r="B36" s="893">
        <v>9</v>
      </c>
      <c r="C36" s="894" t="s">
        <v>35</v>
      </c>
      <c r="D36" s="894" t="s">
        <v>713</v>
      </c>
      <c r="E36" s="894" t="s">
        <v>35</v>
      </c>
      <c r="F36" s="893">
        <v>2</v>
      </c>
      <c r="G36" s="957"/>
      <c r="H36" s="385">
        <v>36</v>
      </c>
      <c r="I36" s="385"/>
      <c r="J36" s="385"/>
      <c r="K36" s="549"/>
      <c r="L36" s="549"/>
      <c r="M36" s="549"/>
      <c r="N36" s="549"/>
      <c r="O36" s="549"/>
      <c r="P36" s="549"/>
      <c r="Q36" s="549"/>
      <c r="R36" s="549"/>
      <c r="S36" s="549"/>
      <c r="T36" s="549"/>
      <c r="U36" s="549"/>
      <c r="V36" s="549"/>
      <c r="W36" s="549"/>
      <c r="X36" s="549"/>
      <c r="Y36" s="549"/>
      <c r="Z36" s="549"/>
      <c r="AA36" s="549"/>
      <c r="AB36" s="549"/>
    </row>
    <row r="37" spans="2:28">
      <c r="B37" s="893">
        <v>10</v>
      </c>
      <c r="C37" s="894" t="s">
        <v>35</v>
      </c>
      <c r="D37" s="894" t="s">
        <v>714</v>
      </c>
      <c r="E37" s="894" t="s">
        <v>35</v>
      </c>
      <c r="F37" s="893">
        <v>2</v>
      </c>
      <c r="G37" s="957"/>
      <c r="H37" s="385">
        <v>36</v>
      </c>
      <c r="I37" s="385"/>
      <c r="J37" s="385"/>
      <c r="K37" s="549"/>
      <c r="L37" s="549"/>
      <c r="M37" s="549"/>
      <c r="N37" s="549"/>
      <c r="O37" s="549"/>
      <c r="P37" s="549"/>
      <c r="Q37" s="549"/>
      <c r="R37" s="549"/>
      <c r="S37" s="549"/>
      <c r="T37" s="549"/>
      <c r="U37" s="549"/>
      <c r="V37" s="549"/>
      <c r="W37" s="549"/>
      <c r="X37" s="549"/>
      <c r="Y37" s="549"/>
      <c r="Z37" s="549"/>
      <c r="AA37" s="549"/>
      <c r="AB37" s="549"/>
    </row>
    <row r="38" spans="2:28">
      <c r="B38" s="410" t="s">
        <v>438</v>
      </c>
      <c r="C38" s="410" t="s">
        <v>438</v>
      </c>
      <c r="D38" s="893">
        <v>11</v>
      </c>
      <c r="E38" s="894" t="s">
        <v>439</v>
      </c>
      <c r="F38" s="893">
        <v>2</v>
      </c>
      <c r="G38" s="957"/>
      <c r="H38" s="414" t="s">
        <v>710</v>
      </c>
      <c r="I38" s="385"/>
      <c r="J38" s="385"/>
      <c r="K38" s="549"/>
      <c r="L38" s="549"/>
      <c r="M38" s="549"/>
      <c r="N38" s="549"/>
      <c r="O38" s="549"/>
      <c r="P38" s="549"/>
      <c r="Q38" s="549"/>
      <c r="R38" s="549"/>
      <c r="S38" s="549"/>
      <c r="T38" s="549"/>
      <c r="U38" s="549"/>
      <c r="V38" s="549"/>
      <c r="W38" s="549"/>
      <c r="X38" s="549"/>
      <c r="Y38" s="549"/>
      <c r="Z38" s="549"/>
      <c r="AA38" s="549"/>
      <c r="AB38" s="549"/>
    </row>
    <row r="39" spans="2:28">
      <c r="B39" s="410" t="s">
        <v>438</v>
      </c>
      <c r="C39" s="410" t="s">
        <v>438</v>
      </c>
      <c r="D39" s="893">
        <v>12</v>
      </c>
      <c r="E39" s="894" t="s">
        <v>439</v>
      </c>
      <c r="F39" s="893">
        <v>2</v>
      </c>
      <c r="G39" s="957"/>
      <c r="H39" s="414" t="s">
        <v>710</v>
      </c>
      <c r="I39" s="385"/>
      <c r="J39" s="385"/>
      <c r="K39" s="549"/>
      <c r="L39" s="549"/>
      <c r="M39" s="549"/>
      <c r="N39" s="549"/>
      <c r="O39" s="549"/>
      <c r="P39" s="549"/>
      <c r="Q39" s="549"/>
      <c r="R39" s="549"/>
      <c r="S39" s="549"/>
      <c r="T39" s="549"/>
      <c r="U39" s="549"/>
      <c r="V39" s="549"/>
      <c r="W39" s="549"/>
      <c r="X39" s="549"/>
      <c r="Y39" s="549"/>
      <c r="Z39" s="549"/>
      <c r="AA39" s="549"/>
      <c r="AB39" s="549"/>
    </row>
    <row r="40" spans="2:28">
      <c r="B40" s="893">
        <v>11</v>
      </c>
      <c r="C40" s="894" t="s">
        <v>439</v>
      </c>
      <c r="D40" s="893">
        <v>13</v>
      </c>
      <c r="E40" s="894" t="s">
        <v>439</v>
      </c>
      <c r="F40" s="893">
        <v>2</v>
      </c>
      <c r="G40" s="957"/>
      <c r="H40" s="414" t="s">
        <v>710</v>
      </c>
      <c r="I40" s="385"/>
      <c r="J40" s="385"/>
      <c r="K40" s="549"/>
      <c r="L40" s="549"/>
      <c r="M40" s="549"/>
      <c r="N40" s="549"/>
      <c r="O40" s="549"/>
      <c r="P40" s="549"/>
      <c r="Q40" s="549"/>
      <c r="R40" s="549"/>
      <c r="S40" s="549"/>
      <c r="T40" s="549"/>
      <c r="U40" s="549"/>
      <c r="V40" s="549"/>
      <c r="W40" s="549"/>
      <c r="X40" s="549"/>
      <c r="Y40" s="549"/>
      <c r="Z40" s="549"/>
      <c r="AA40" s="549"/>
      <c r="AB40" s="549"/>
    </row>
    <row r="41" spans="2:28">
      <c r="B41" s="893">
        <v>12</v>
      </c>
      <c r="C41" s="894" t="s">
        <v>439</v>
      </c>
      <c r="D41" s="893">
        <v>14</v>
      </c>
      <c r="E41" s="894" t="s">
        <v>439</v>
      </c>
      <c r="F41" s="893">
        <v>2</v>
      </c>
      <c r="G41" s="957"/>
      <c r="H41" s="414" t="s">
        <v>710</v>
      </c>
      <c r="I41" s="385"/>
      <c r="J41" s="385"/>
      <c r="K41" s="549"/>
      <c r="L41" s="549"/>
      <c r="M41" s="549"/>
      <c r="N41" s="549"/>
      <c r="O41" s="549"/>
      <c r="P41" s="549"/>
      <c r="Q41" s="549"/>
      <c r="R41" s="549"/>
      <c r="S41" s="549"/>
      <c r="T41" s="549"/>
      <c r="U41" s="549"/>
      <c r="V41" s="549"/>
      <c r="W41" s="549"/>
      <c r="X41" s="549"/>
      <c r="Y41" s="549"/>
      <c r="Z41" s="549"/>
      <c r="AA41" s="549"/>
      <c r="AB41" s="549"/>
    </row>
    <row r="42" spans="2:28">
      <c r="B42" s="893">
        <v>13</v>
      </c>
      <c r="C42" s="894" t="s">
        <v>439</v>
      </c>
      <c r="D42" s="410">
        <v>15</v>
      </c>
      <c r="E42" s="410" t="s">
        <v>439</v>
      </c>
      <c r="F42" s="410">
        <v>2</v>
      </c>
      <c r="G42" s="957"/>
      <c r="H42" s="414" t="s">
        <v>710</v>
      </c>
      <c r="I42" s="328"/>
      <c r="J42" s="328"/>
      <c r="K42" s="549"/>
      <c r="L42" s="549"/>
      <c r="M42" s="549"/>
      <c r="N42" s="549"/>
      <c r="O42" s="549"/>
      <c r="P42" s="549"/>
      <c r="Q42" s="549"/>
      <c r="R42" s="549"/>
      <c r="S42" s="549"/>
      <c r="T42" s="549"/>
      <c r="U42" s="549"/>
      <c r="V42" s="549"/>
      <c r="W42" s="549"/>
      <c r="X42" s="549"/>
      <c r="Y42" s="549"/>
      <c r="Z42" s="549"/>
      <c r="AA42" s="549"/>
      <c r="AB42" s="549"/>
    </row>
    <row r="43" spans="2:28">
      <c r="B43" s="893">
        <v>14</v>
      </c>
      <c r="C43" s="894" t="s">
        <v>439</v>
      </c>
      <c r="D43" s="410">
        <v>16</v>
      </c>
      <c r="E43" s="410" t="s">
        <v>439</v>
      </c>
      <c r="F43" s="410">
        <v>2</v>
      </c>
      <c r="G43" s="957"/>
      <c r="H43" s="414" t="s">
        <v>710</v>
      </c>
      <c r="I43" s="328"/>
      <c r="J43" s="328"/>
      <c r="K43" s="549"/>
      <c r="L43" s="549"/>
      <c r="M43" s="549"/>
      <c r="N43" s="549"/>
      <c r="O43" s="549"/>
      <c r="P43" s="549"/>
      <c r="Q43" s="549"/>
      <c r="R43" s="549"/>
      <c r="S43" s="549"/>
      <c r="T43" s="549"/>
      <c r="U43" s="549"/>
      <c r="V43" s="549"/>
      <c r="W43" s="549"/>
      <c r="X43" s="549"/>
      <c r="Y43" s="549"/>
      <c r="Z43" s="549"/>
      <c r="AA43" s="549"/>
      <c r="AB43" s="549"/>
    </row>
    <row r="44" spans="2:28" ht="30">
      <c r="B44" s="385" t="s">
        <v>438</v>
      </c>
      <c r="C44" s="385" t="s">
        <v>438</v>
      </c>
      <c r="D44" s="385">
        <v>20</v>
      </c>
      <c r="E44" s="385" t="s">
        <v>439</v>
      </c>
      <c r="F44" s="385">
        <v>2</v>
      </c>
      <c r="G44" s="416" t="s">
        <v>715</v>
      </c>
      <c r="H44" s="414" t="s">
        <v>710</v>
      </c>
      <c r="I44" s="328"/>
      <c r="J44" s="328"/>
      <c r="K44" s="549"/>
      <c r="L44" s="549"/>
      <c r="M44" s="549"/>
      <c r="N44" s="549"/>
      <c r="O44" s="549"/>
      <c r="P44" s="549"/>
      <c r="Q44" s="549"/>
      <c r="R44" s="549"/>
      <c r="S44" s="549"/>
      <c r="T44" s="549"/>
      <c r="U44" s="549"/>
      <c r="V44" s="549"/>
      <c r="W44" s="549"/>
      <c r="X44" s="549"/>
      <c r="Y44" s="549"/>
      <c r="Z44" s="549"/>
      <c r="AA44" s="549"/>
      <c r="AB44" s="549"/>
    </row>
    <row r="45" spans="2:28">
      <c r="B45" s="549"/>
      <c r="C45" s="549"/>
      <c r="D45" s="549"/>
      <c r="E45" s="549"/>
      <c r="F45" s="549"/>
      <c r="G45" s="549"/>
      <c r="H45" s="549"/>
      <c r="I45" s="549"/>
      <c r="J45" s="549"/>
      <c r="K45" s="549"/>
      <c r="L45" s="549"/>
      <c r="M45" s="549"/>
      <c r="N45" s="549"/>
      <c r="O45" s="549"/>
      <c r="P45" s="549"/>
      <c r="Q45" s="549"/>
      <c r="R45" s="549"/>
      <c r="S45" s="549"/>
      <c r="T45" s="549"/>
      <c r="U45" s="549"/>
      <c r="V45" s="549"/>
      <c r="W45" s="549"/>
      <c r="X45" s="549"/>
      <c r="Y45" s="549"/>
      <c r="Z45" s="549"/>
      <c r="AA45" s="549"/>
      <c r="AB45" s="549"/>
    </row>
    <row r="46" spans="2:28">
      <c r="B46" s="626"/>
      <c r="C46" s="627"/>
      <c r="D46" s="627"/>
      <c r="E46" s="627"/>
      <c r="F46" s="627"/>
      <c r="G46" s="627"/>
      <c r="H46" s="549"/>
      <c r="I46" s="549"/>
      <c r="J46" s="549"/>
      <c r="K46" s="549"/>
      <c r="L46" s="549"/>
      <c r="M46" s="549"/>
      <c r="N46" s="549"/>
      <c r="O46" s="549"/>
      <c r="P46" s="549"/>
      <c r="Q46" s="549"/>
      <c r="R46" s="549"/>
      <c r="S46" s="549"/>
      <c r="T46" s="549"/>
      <c r="U46" s="549"/>
      <c r="V46" s="549"/>
      <c r="W46" s="549"/>
      <c r="X46" s="549"/>
      <c r="Y46" s="549"/>
      <c r="Z46" s="549"/>
      <c r="AA46" s="549"/>
      <c r="AB46" s="549"/>
    </row>
    <row r="47" spans="2:28">
      <c r="B47" s="394"/>
      <c r="C47" s="394"/>
      <c r="D47" s="549"/>
      <c r="E47" s="549"/>
      <c r="F47" s="549"/>
      <c r="G47" s="549"/>
      <c r="H47" s="549"/>
      <c r="I47" s="549"/>
      <c r="J47" s="549"/>
      <c r="K47" s="549"/>
      <c r="L47" s="549"/>
      <c r="M47" s="549"/>
      <c r="N47" s="549"/>
      <c r="O47" s="549"/>
      <c r="P47" s="549"/>
      <c r="Q47" s="549"/>
      <c r="R47" s="549"/>
      <c r="S47" s="549"/>
      <c r="T47" s="549"/>
      <c r="U47" s="549"/>
      <c r="V47" s="549"/>
      <c r="W47" s="549"/>
      <c r="X47" s="549"/>
      <c r="Y47" s="549"/>
      <c r="Z47" s="549"/>
      <c r="AA47" s="549"/>
      <c r="AB47" s="549"/>
    </row>
    <row r="48" spans="2:28">
      <c r="B48" s="549"/>
      <c r="C48" s="549"/>
      <c r="D48" s="549"/>
      <c r="E48" s="549"/>
      <c r="F48" s="549"/>
      <c r="G48" s="549"/>
      <c r="H48" s="549"/>
      <c r="I48" s="549"/>
      <c r="J48" s="549"/>
      <c r="K48" s="549"/>
      <c r="L48" s="549"/>
      <c r="M48" s="549"/>
      <c r="N48" s="549"/>
      <c r="O48" s="549"/>
      <c r="P48" s="549"/>
      <c r="Q48" s="549"/>
      <c r="R48" s="549"/>
      <c r="S48" s="549"/>
      <c r="T48" s="549"/>
      <c r="U48" s="549"/>
      <c r="V48" s="549"/>
      <c r="W48" s="549"/>
      <c r="X48" s="549"/>
      <c r="Y48" s="549"/>
      <c r="Z48" s="549"/>
      <c r="AA48" s="549"/>
      <c r="AB48" s="549"/>
    </row>
  </sheetData>
  <mergeCells count="19">
    <mergeCell ref="B8:O8"/>
    <mergeCell ref="B6:O6"/>
    <mergeCell ref="B7:O7"/>
    <mergeCell ref="B10:O10"/>
    <mergeCell ref="G20:G43"/>
    <mergeCell ref="B25:B30"/>
    <mergeCell ref="C25:C30"/>
    <mergeCell ref="D25:D30"/>
    <mergeCell ref="E25:E30"/>
    <mergeCell ref="F25:F30"/>
    <mergeCell ref="B17:E17"/>
    <mergeCell ref="F17:G17"/>
    <mergeCell ref="H17:I19"/>
    <mergeCell ref="J17:J19"/>
    <mergeCell ref="B18:C18"/>
    <mergeCell ref="D18:E18"/>
    <mergeCell ref="F18:F19"/>
    <mergeCell ref="G18:G19"/>
    <mergeCell ref="H25:H30"/>
  </mergeCells>
  <pageMargins left="0.7" right="0.7" top="0.75" bottom="0.75" header="0.3" footer="0.3"/>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B1:S901"/>
  <sheetViews>
    <sheetView topLeftCell="A579" workbookViewId="0">
      <selection activeCell="G881" sqref="G881"/>
    </sheetView>
  </sheetViews>
  <sheetFormatPr defaultRowHeight="15"/>
  <cols>
    <col min="1" max="3" width="11" customWidth="1"/>
    <col min="4" max="4" width="18.7109375" customWidth="1"/>
    <col min="5" max="5" width="23.7109375" customWidth="1"/>
    <col min="6" max="6" width="14.5703125" customWidth="1"/>
    <col min="7" max="7" width="25.140625" customWidth="1"/>
    <col min="8" max="8" width="19.5703125" customWidth="1"/>
    <col min="9" max="9" width="11" customWidth="1"/>
    <col min="10" max="10" width="21.7109375" customWidth="1"/>
    <col min="11" max="11" width="18.5703125" customWidth="1"/>
    <col min="15" max="15" width="19.28515625" customWidth="1"/>
    <col min="16" max="16" width="17.42578125" customWidth="1"/>
    <col min="17" max="17" width="13.28515625" customWidth="1"/>
    <col min="18" max="18" width="15.5703125" customWidth="1"/>
  </cols>
  <sheetData>
    <row r="1" spans="2:7" s="549" customFormat="1"/>
    <row r="2" spans="2:7" ht="23.25">
      <c r="B2" s="550" t="s">
        <v>716</v>
      </c>
      <c r="C2" s="339"/>
      <c r="D2" s="339"/>
      <c r="E2" s="549"/>
      <c r="F2" s="549"/>
      <c r="G2" s="549"/>
    </row>
    <row r="3" spans="2:7">
      <c r="B3" s="549"/>
      <c r="C3" s="549"/>
      <c r="D3" s="549"/>
      <c r="E3" s="549"/>
      <c r="F3" s="363"/>
      <c r="G3" s="549"/>
    </row>
    <row r="4" spans="2:7" ht="15" customHeight="1">
      <c r="B4" s="912" t="s">
        <v>22</v>
      </c>
      <c r="C4" s="914" t="s">
        <v>226</v>
      </c>
      <c r="D4" s="472" t="s">
        <v>25</v>
      </c>
      <c r="E4" s="396" t="s">
        <v>717</v>
      </c>
      <c r="F4" s="419"/>
      <c r="G4" s="419"/>
    </row>
    <row r="5" spans="2:7" ht="15" customHeight="1">
      <c r="B5" s="912"/>
      <c r="C5" s="915"/>
      <c r="D5" s="473" t="s">
        <v>34</v>
      </c>
      <c r="E5" s="454" t="s">
        <v>230</v>
      </c>
      <c r="F5" s="419"/>
      <c r="G5" s="419"/>
    </row>
    <row r="6" spans="2:7" ht="29.25">
      <c r="B6" s="949"/>
      <c r="C6" s="916"/>
      <c r="D6" s="474" t="s">
        <v>197</v>
      </c>
      <c r="E6" s="449" t="s">
        <v>718</v>
      </c>
      <c r="F6" s="419"/>
      <c r="G6" s="419"/>
    </row>
    <row r="7" spans="2:7">
      <c r="B7" s="940" t="s">
        <v>232</v>
      </c>
      <c r="C7" s="941"/>
      <c r="D7" s="941"/>
      <c r="E7" s="942"/>
      <c r="F7" s="549"/>
      <c r="G7" s="549"/>
    </row>
    <row r="8" spans="2:7" ht="15" customHeight="1">
      <c r="B8" s="388">
        <v>0</v>
      </c>
      <c r="C8" s="388">
        <v>2058001</v>
      </c>
      <c r="D8" s="405" t="s">
        <v>233</v>
      </c>
      <c r="E8" s="629">
        <v>43466.430555555555</v>
      </c>
      <c r="F8" s="549"/>
      <c r="G8" s="549"/>
    </row>
    <row r="9" spans="2:7">
      <c r="B9" s="348">
        <v>40</v>
      </c>
      <c r="C9" s="406">
        <v>2058442</v>
      </c>
      <c r="D9" s="348" t="s">
        <v>235</v>
      </c>
      <c r="E9" s="355" t="s">
        <v>237</v>
      </c>
      <c r="F9" s="549"/>
      <c r="G9" s="549"/>
    </row>
    <row r="10" spans="2:7">
      <c r="B10" s="604">
        <v>50</v>
      </c>
      <c r="C10" s="407">
        <v>2058441</v>
      </c>
      <c r="D10" s="604" t="s">
        <v>238</v>
      </c>
      <c r="E10" s="358">
        <v>0.4604166666666667</v>
      </c>
      <c r="F10" s="549"/>
      <c r="G10" s="549"/>
    </row>
    <row r="11" spans="2:7">
      <c r="B11" s="388">
        <v>90</v>
      </c>
      <c r="C11" s="388">
        <v>2058450</v>
      </c>
      <c r="D11" s="388" t="s">
        <v>239</v>
      </c>
      <c r="E11" s="628" t="s">
        <v>242</v>
      </c>
      <c r="F11" s="549"/>
      <c r="G11" s="549"/>
    </row>
    <row r="12" spans="2:7">
      <c r="B12" s="348">
        <v>115</v>
      </c>
      <c r="C12" s="406">
        <v>2058395</v>
      </c>
      <c r="D12" s="348" t="s">
        <v>243</v>
      </c>
      <c r="E12" s="360" t="s">
        <v>245</v>
      </c>
      <c r="F12" s="549"/>
      <c r="G12" s="549"/>
    </row>
    <row r="13" spans="2:7">
      <c r="B13" s="348">
        <v>140</v>
      </c>
      <c r="C13" s="406">
        <v>2058434</v>
      </c>
      <c r="D13" s="348" t="s">
        <v>246</v>
      </c>
      <c r="E13" s="360" t="s">
        <v>248</v>
      </c>
      <c r="F13" s="549"/>
      <c r="G13" s="549"/>
    </row>
    <row r="14" spans="2:7">
      <c r="B14" s="890" t="s">
        <v>43</v>
      </c>
      <c r="C14" s="636">
        <v>9991012</v>
      </c>
      <c r="D14" s="636" t="s">
        <v>249</v>
      </c>
      <c r="E14" s="651" t="s">
        <v>252</v>
      </c>
      <c r="F14" s="549"/>
      <c r="G14" s="549"/>
    </row>
    <row r="15" spans="2:7">
      <c r="B15" s="943" t="s">
        <v>253</v>
      </c>
      <c r="C15" s="944"/>
      <c r="D15" s="944"/>
      <c r="E15" s="945"/>
      <c r="F15" s="549"/>
      <c r="G15" s="549"/>
    </row>
    <row r="16" spans="2:7">
      <c r="B16" s="604">
        <v>151</v>
      </c>
      <c r="C16" s="639" t="s">
        <v>254</v>
      </c>
      <c r="D16" s="604" t="s">
        <v>255</v>
      </c>
      <c r="E16" s="569">
        <v>43466.506944444445</v>
      </c>
      <c r="F16" s="549"/>
      <c r="G16" s="549"/>
    </row>
    <row r="17" spans="2:19" ht="15" customHeight="1">
      <c r="B17" s="388">
        <v>152</v>
      </c>
      <c r="C17" s="388">
        <v>2400433</v>
      </c>
      <c r="D17" s="388" t="s">
        <v>256</v>
      </c>
      <c r="E17" s="580" t="s">
        <v>259</v>
      </c>
      <c r="F17" s="549"/>
      <c r="G17" s="549"/>
      <c r="H17" s="549"/>
      <c r="I17" s="549"/>
      <c r="J17" s="549"/>
      <c r="K17" s="549"/>
      <c r="L17" s="549"/>
      <c r="M17" s="549"/>
      <c r="N17" s="549"/>
      <c r="O17" s="365"/>
      <c r="P17" s="365"/>
      <c r="Q17" s="549"/>
      <c r="R17" s="549"/>
      <c r="S17" s="549"/>
    </row>
    <row r="18" spans="2:19">
      <c r="B18" s="348">
        <v>170</v>
      </c>
      <c r="C18" s="406">
        <v>2400432</v>
      </c>
      <c r="D18" s="348" t="s">
        <v>260</v>
      </c>
      <c r="E18" s="582">
        <v>0.56111111111111112</v>
      </c>
      <c r="F18" s="549"/>
      <c r="G18" s="549"/>
      <c r="H18" s="549"/>
      <c r="I18" s="549"/>
      <c r="J18" s="549"/>
      <c r="K18" s="549"/>
      <c r="L18" s="549"/>
      <c r="M18" s="549"/>
      <c r="N18" s="549"/>
      <c r="O18" s="364"/>
      <c r="P18" s="364"/>
      <c r="Q18" s="366"/>
      <c r="R18" s="549"/>
      <c r="S18" s="364"/>
    </row>
    <row r="19" spans="2:19">
      <c r="B19" s="348">
        <v>182</v>
      </c>
      <c r="C19" s="406">
        <v>2400431</v>
      </c>
      <c r="D19" s="348" t="s">
        <v>261</v>
      </c>
      <c r="E19" s="582">
        <v>0.56805555555555554</v>
      </c>
      <c r="F19" s="549"/>
      <c r="G19" s="549"/>
      <c r="H19" s="549"/>
      <c r="I19" s="549"/>
      <c r="J19" s="549"/>
      <c r="K19" s="549"/>
      <c r="L19" s="549"/>
      <c r="M19" s="549"/>
      <c r="N19" s="549"/>
      <c r="O19" s="367"/>
      <c r="P19" s="365"/>
      <c r="Q19" s="549"/>
      <c r="R19" s="549"/>
      <c r="S19" s="549"/>
    </row>
    <row r="20" spans="2:19">
      <c r="B20" s="348">
        <v>201</v>
      </c>
      <c r="C20" s="406">
        <v>2400429</v>
      </c>
      <c r="D20" s="348" t="s">
        <v>262</v>
      </c>
      <c r="E20" s="582">
        <v>0.5756944444444444</v>
      </c>
      <c r="F20" s="549"/>
      <c r="G20" s="549"/>
      <c r="H20" s="549"/>
      <c r="I20" s="549"/>
      <c r="J20" s="549"/>
      <c r="K20" s="549"/>
      <c r="L20" s="549"/>
      <c r="M20" s="549"/>
      <c r="N20" s="549"/>
      <c r="O20" s="549"/>
      <c r="P20" s="549"/>
      <c r="Q20" s="549"/>
      <c r="R20" s="549"/>
      <c r="S20" s="549"/>
    </row>
    <row r="21" spans="2:19">
      <c r="B21" s="348">
        <v>219</v>
      </c>
      <c r="C21" s="406">
        <v>2400362</v>
      </c>
      <c r="D21" s="348" t="s">
        <v>263</v>
      </c>
      <c r="E21" s="582">
        <v>0.58263888888888882</v>
      </c>
      <c r="F21" s="549"/>
      <c r="G21" s="549"/>
      <c r="H21" s="549"/>
      <c r="I21" s="549"/>
      <c r="J21" s="549"/>
      <c r="K21" s="549"/>
      <c r="L21" s="549"/>
      <c r="M21" s="549"/>
      <c r="N21" s="549"/>
      <c r="O21" s="549"/>
      <c r="P21" s="549"/>
      <c r="Q21" s="549"/>
      <c r="R21" s="549"/>
      <c r="S21" s="549"/>
    </row>
    <row r="22" spans="2:19">
      <c r="B22" s="348">
        <v>230</v>
      </c>
      <c r="C22" s="406">
        <v>2400003</v>
      </c>
      <c r="D22" s="348" t="s">
        <v>264</v>
      </c>
      <c r="E22" s="582">
        <v>0.58819444444444446</v>
      </c>
      <c r="F22" s="549"/>
      <c r="G22" s="549"/>
      <c r="H22" s="549"/>
      <c r="I22" s="549"/>
      <c r="J22" s="549"/>
      <c r="K22" s="549"/>
      <c r="L22" s="549"/>
      <c r="M22" s="549"/>
      <c r="N22" s="549"/>
      <c r="O22" s="817"/>
      <c r="P22" s="549"/>
      <c r="Q22" s="549"/>
      <c r="R22" s="549"/>
      <c r="S22" s="549"/>
    </row>
    <row r="23" spans="2:19">
      <c r="B23" s="348">
        <v>234</v>
      </c>
      <c r="C23" s="406">
        <v>9991215</v>
      </c>
      <c r="D23" s="348" t="s">
        <v>265</v>
      </c>
      <c r="E23" s="582">
        <v>0.59236111111111112</v>
      </c>
      <c r="F23" s="549"/>
      <c r="G23" s="549"/>
      <c r="H23" s="549"/>
      <c r="I23" s="549"/>
      <c r="J23" s="549"/>
      <c r="K23" s="549"/>
      <c r="L23" s="549"/>
      <c r="M23" s="549"/>
      <c r="N23" s="549"/>
      <c r="O23" s="549"/>
      <c r="P23" s="549"/>
      <c r="Q23" s="549"/>
      <c r="R23" s="549"/>
      <c r="S23" s="549"/>
    </row>
    <row r="24" spans="2:19">
      <c r="B24" s="388" t="s">
        <v>43</v>
      </c>
      <c r="C24" s="388">
        <v>2400440</v>
      </c>
      <c r="D24" s="388" t="s">
        <v>266</v>
      </c>
      <c r="E24" s="596" t="s">
        <v>43</v>
      </c>
      <c r="F24" s="549"/>
      <c r="G24" s="549"/>
      <c r="H24" s="549"/>
      <c r="I24" s="549"/>
      <c r="J24" s="549"/>
      <c r="K24" s="549"/>
      <c r="L24" s="549"/>
      <c r="M24" s="549"/>
      <c r="N24" s="549"/>
      <c r="O24" s="371"/>
      <c r="P24" s="549"/>
      <c r="Q24" s="549"/>
      <c r="R24" s="549"/>
      <c r="S24" s="549"/>
    </row>
    <row r="25" spans="2:19">
      <c r="B25" s="815" t="s">
        <v>43</v>
      </c>
      <c r="C25" s="406"/>
      <c r="D25" s="348" t="s">
        <v>267</v>
      </c>
      <c r="E25" s="554" t="s">
        <v>43</v>
      </c>
      <c r="F25" s="549"/>
      <c r="G25" s="549"/>
      <c r="H25" s="549"/>
      <c r="I25" s="549"/>
      <c r="J25" s="549"/>
      <c r="K25" s="549"/>
      <c r="L25" s="549"/>
      <c r="M25" s="549"/>
      <c r="N25" s="549"/>
      <c r="O25" s="549"/>
      <c r="P25" s="549"/>
      <c r="Q25" s="549"/>
      <c r="R25" s="364"/>
      <c r="S25" s="549"/>
    </row>
    <row r="26" spans="2:19">
      <c r="B26" s="348">
        <v>245</v>
      </c>
      <c r="C26" s="406">
        <v>2400364</v>
      </c>
      <c r="D26" s="348" t="s">
        <v>268</v>
      </c>
      <c r="E26" s="582">
        <v>0.60069444444444453</v>
      </c>
      <c r="F26" s="549"/>
      <c r="G26" s="549"/>
      <c r="H26" s="549"/>
      <c r="I26" s="549"/>
      <c r="J26" s="549"/>
      <c r="K26" s="549"/>
      <c r="L26" s="549"/>
      <c r="M26" s="549"/>
      <c r="N26" s="549"/>
      <c r="O26" s="549"/>
      <c r="P26" s="549"/>
      <c r="Q26" s="549"/>
      <c r="R26" s="364"/>
      <c r="S26" s="549"/>
    </row>
    <row r="27" spans="2:19">
      <c r="B27" s="348">
        <v>256</v>
      </c>
      <c r="C27" s="406">
        <v>2400365</v>
      </c>
      <c r="D27" s="348" t="s">
        <v>269</v>
      </c>
      <c r="E27" s="582">
        <v>0.60763888888888895</v>
      </c>
      <c r="F27" s="549"/>
      <c r="G27" s="549"/>
      <c r="H27" s="549"/>
      <c r="I27" s="549"/>
      <c r="J27" s="549"/>
      <c r="K27" s="549"/>
      <c r="L27" s="549"/>
      <c r="M27" s="549"/>
      <c r="N27" s="549"/>
      <c r="O27" s="549"/>
      <c r="P27" s="549"/>
      <c r="Q27" s="549"/>
      <c r="R27" s="364"/>
      <c r="S27" s="549"/>
    </row>
    <row r="28" spans="2:19">
      <c r="B28" s="348">
        <v>272</v>
      </c>
      <c r="C28" s="406">
        <v>2400416</v>
      </c>
      <c r="D28" s="348" t="s">
        <v>50</v>
      </c>
      <c r="E28" s="582">
        <v>0.6166666666666667</v>
      </c>
      <c r="F28" s="549"/>
      <c r="G28" s="549"/>
      <c r="H28" s="549"/>
      <c r="I28" s="549"/>
      <c r="J28" s="549"/>
      <c r="K28" s="549"/>
      <c r="L28" s="549"/>
      <c r="M28" s="549"/>
      <c r="N28" s="549"/>
      <c r="O28" s="549"/>
      <c r="P28" s="549"/>
      <c r="Q28" s="549"/>
      <c r="R28" s="363"/>
      <c r="S28" s="549"/>
    </row>
    <row r="29" spans="2:19">
      <c r="B29" s="348">
        <v>282</v>
      </c>
      <c r="C29" s="406">
        <v>2400366</v>
      </c>
      <c r="D29" s="348" t="s">
        <v>48</v>
      </c>
      <c r="E29" s="582">
        <v>0.62222222222222223</v>
      </c>
      <c r="F29" s="549"/>
      <c r="G29" s="549"/>
      <c r="H29" s="549"/>
      <c r="I29" s="549"/>
      <c r="J29" s="549"/>
      <c r="K29" s="549"/>
      <c r="L29" s="549"/>
      <c r="M29" s="549"/>
      <c r="N29" s="549"/>
      <c r="O29" s="549"/>
      <c r="P29" s="549"/>
      <c r="Q29" s="549"/>
      <c r="R29" s="549"/>
      <c r="S29" s="363"/>
    </row>
    <row r="30" spans="2:19">
      <c r="B30" s="348">
        <v>298</v>
      </c>
      <c r="C30" s="406">
        <v>2400456</v>
      </c>
      <c r="D30" s="348" t="s">
        <v>47</v>
      </c>
      <c r="E30" s="582">
        <v>0.62916666666666665</v>
      </c>
      <c r="F30" s="549"/>
      <c r="G30" s="549"/>
      <c r="H30" s="549"/>
      <c r="I30" s="549"/>
      <c r="J30" s="549"/>
      <c r="K30" s="549"/>
      <c r="L30" s="549"/>
      <c r="M30" s="549"/>
      <c r="N30" s="549"/>
      <c r="O30" s="371"/>
      <c r="P30" s="549"/>
      <c r="Q30" s="549"/>
      <c r="R30" s="549"/>
      <c r="S30" s="549"/>
    </row>
    <row r="31" spans="2:19">
      <c r="B31" s="348">
        <v>321</v>
      </c>
      <c r="C31" s="406">
        <v>2400417</v>
      </c>
      <c r="D31" s="348" t="s">
        <v>46</v>
      </c>
      <c r="E31" s="582">
        <v>0.63958333333333328</v>
      </c>
      <c r="F31" s="549"/>
      <c r="G31" s="549"/>
      <c r="H31" s="549"/>
      <c r="I31" s="549"/>
      <c r="J31" s="549"/>
      <c r="K31" s="549"/>
      <c r="L31" s="549"/>
      <c r="M31" s="549"/>
      <c r="N31" s="549"/>
      <c r="O31" s="549"/>
      <c r="P31" s="549"/>
      <c r="Q31" s="549"/>
      <c r="R31" s="549"/>
      <c r="S31" s="549"/>
    </row>
    <row r="32" spans="2:19">
      <c r="B32" s="348">
        <v>330</v>
      </c>
      <c r="C32" s="406">
        <v>2400446</v>
      </c>
      <c r="D32" s="348" t="s">
        <v>45</v>
      </c>
      <c r="E32" s="582">
        <v>0.64444444444444449</v>
      </c>
      <c r="F32" s="549"/>
      <c r="G32" s="549"/>
      <c r="H32" s="549"/>
      <c r="I32" s="549"/>
      <c r="J32" s="549"/>
      <c r="K32" s="549"/>
      <c r="L32" s="549"/>
      <c r="M32" s="549"/>
      <c r="N32" s="549"/>
      <c r="O32" s="549"/>
      <c r="P32" s="549"/>
      <c r="Q32" s="549"/>
      <c r="R32" s="363"/>
      <c r="S32" s="549"/>
    </row>
    <row r="33" spans="2:18">
      <c r="B33" s="815" t="s">
        <v>43</v>
      </c>
      <c r="C33" s="407"/>
      <c r="D33" s="604" t="s">
        <v>270</v>
      </c>
      <c r="E33" s="569">
        <v>0.6479166666666667</v>
      </c>
      <c r="F33" s="549"/>
      <c r="G33" s="549"/>
      <c r="H33" s="549"/>
      <c r="I33" s="549"/>
      <c r="J33" s="549"/>
      <c r="K33" s="549"/>
      <c r="L33" s="549"/>
      <c r="M33" s="549"/>
      <c r="N33" s="549"/>
      <c r="O33" s="549"/>
      <c r="P33" s="549"/>
      <c r="Q33" s="549"/>
      <c r="R33" s="364"/>
    </row>
    <row r="34" spans="2:18">
      <c r="B34" s="388">
        <v>339</v>
      </c>
      <c r="C34" s="388">
        <v>2400000</v>
      </c>
      <c r="D34" s="388" t="s">
        <v>42</v>
      </c>
      <c r="E34" s="580" t="s">
        <v>273</v>
      </c>
      <c r="F34" s="549"/>
      <c r="G34" s="549"/>
      <c r="H34" s="549"/>
      <c r="I34" s="549"/>
      <c r="J34" s="549"/>
      <c r="K34" s="549"/>
      <c r="L34" s="549"/>
      <c r="M34" s="549"/>
      <c r="N34" s="549"/>
      <c r="O34" s="549"/>
      <c r="P34" s="549"/>
      <c r="Q34" s="549"/>
      <c r="R34" s="364"/>
    </row>
    <row r="35" spans="2:18">
      <c r="B35" s="348">
        <v>348</v>
      </c>
      <c r="C35" s="406">
        <v>2401432</v>
      </c>
      <c r="D35" s="348" t="s">
        <v>274</v>
      </c>
      <c r="E35" s="582">
        <v>0.66388888888888886</v>
      </c>
      <c r="F35" s="549"/>
      <c r="G35" s="549"/>
      <c r="H35" s="549"/>
      <c r="I35" s="549"/>
      <c r="J35" s="549"/>
      <c r="K35" s="549"/>
      <c r="L35" s="549"/>
      <c r="M35" s="549"/>
      <c r="N35" s="549"/>
      <c r="O35" s="549"/>
      <c r="P35" s="549"/>
      <c r="Q35" s="549"/>
      <c r="R35" s="364"/>
    </row>
    <row r="36" spans="2:18">
      <c r="B36" s="348">
        <v>356</v>
      </c>
      <c r="C36" s="406">
        <v>2400461</v>
      </c>
      <c r="D36" s="348" t="s">
        <v>275</v>
      </c>
      <c r="E36" s="582">
        <v>0.66805555555555551</v>
      </c>
      <c r="F36" s="549"/>
      <c r="G36" s="549"/>
      <c r="H36" s="549"/>
      <c r="I36" s="549"/>
      <c r="J36" s="549"/>
      <c r="K36" s="549"/>
      <c r="L36" s="549"/>
      <c r="M36" s="549"/>
      <c r="N36" s="549"/>
      <c r="O36" s="549"/>
      <c r="P36" s="549"/>
      <c r="Q36" s="549"/>
      <c r="R36" s="549"/>
    </row>
    <row r="37" spans="2:18">
      <c r="B37" s="388">
        <v>368</v>
      </c>
      <c r="C37" s="388">
        <v>2400450</v>
      </c>
      <c r="D37" s="388" t="s">
        <v>276</v>
      </c>
      <c r="E37" s="580" t="s">
        <v>279</v>
      </c>
      <c r="F37" s="549"/>
      <c r="G37" s="549"/>
      <c r="H37" s="549"/>
      <c r="I37" s="549"/>
      <c r="J37" s="549"/>
      <c r="K37" s="549"/>
      <c r="L37" s="549"/>
      <c r="M37" s="549"/>
      <c r="N37" s="549"/>
      <c r="O37" s="549"/>
      <c r="P37" s="549"/>
      <c r="Q37" s="549"/>
      <c r="R37" s="549"/>
    </row>
    <row r="38" spans="2:18">
      <c r="B38" s="362">
        <v>375</v>
      </c>
      <c r="C38" s="638" t="s">
        <v>280</v>
      </c>
      <c r="D38" s="362" t="s">
        <v>255</v>
      </c>
      <c r="E38" s="597">
        <v>0.72500000000000009</v>
      </c>
      <c r="F38" s="549"/>
      <c r="G38" s="549"/>
      <c r="H38" s="549"/>
      <c r="I38" s="549"/>
      <c r="J38" s="549"/>
      <c r="K38" s="549"/>
      <c r="L38" s="549"/>
      <c r="M38" s="549"/>
      <c r="N38" s="549"/>
      <c r="O38" s="549"/>
      <c r="P38" s="549"/>
      <c r="Q38" s="549"/>
      <c r="R38" s="549"/>
    </row>
    <row r="39" spans="2:18">
      <c r="B39" s="943" t="s">
        <v>281</v>
      </c>
      <c r="C39" s="944"/>
      <c r="D39" s="944"/>
      <c r="E39" s="945"/>
      <c r="F39" s="549"/>
      <c r="G39" s="549"/>
      <c r="H39" s="549"/>
      <c r="I39" s="549"/>
      <c r="J39" s="549"/>
      <c r="K39" s="549"/>
      <c r="L39" s="549"/>
      <c r="M39" s="549"/>
      <c r="N39" s="549"/>
      <c r="O39" s="549"/>
      <c r="P39" s="549"/>
      <c r="Q39" s="549"/>
      <c r="R39" s="549"/>
    </row>
    <row r="40" spans="2:18">
      <c r="B40" s="815" t="s">
        <v>43</v>
      </c>
      <c r="C40" s="407">
        <v>163034</v>
      </c>
      <c r="D40" s="604" t="s">
        <v>282</v>
      </c>
      <c r="E40" s="357">
        <v>0.77083333333333337</v>
      </c>
      <c r="F40" s="549"/>
      <c r="G40" s="549"/>
      <c r="H40" s="549"/>
      <c r="I40" s="549"/>
      <c r="J40" s="549"/>
      <c r="K40" s="549"/>
      <c r="L40" s="549"/>
      <c r="M40" s="549"/>
      <c r="N40" s="549"/>
      <c r="O40" s="549"/>
      <c r="P40" s="549"/>
      <c r="Q40" s="549"/>
      <c r="R40" s="549"/>
    </row>
    <row r="41" spans="2:18">
      <c r="B41" s="388">
        <v>384</v>
      </c>
      <c r="C41" s="388">
        <v>2100024</v>
      </c>
      <c r="D41" s="388" t="s">
        <v>283</v>
      </c>
      <c r="E41" s="430" t="s">
        <v>286</v>
      </c>
      <c r="F41" s="549"/>
      <c r="G41" s="549"/>
      <c r="H41" s="549"/>
      <c r="I41" s="549"/>
      <c r="J41" s="549"/>
      <c r="K41" s="549"/>
      <c r="L41" s="549"/>
      <c r="M41" s="549"/>
      <c r="N41" s="549"/>
      <c r="O41" s="549"/>
      <c r="P41" s="549"/>
      <c r="Q41" s="549"/>
      <c r="R41" s="549"/>
    </row>
    <row r="42" spans="2:18">
      <c r="B42" s="604">
        <v>398</v>
      </c>
      <c r="C42" s="407">
        <v>2100301</v>
      </c>
      <c r="D42" s="604" t="s">
        <v>287</v>
      </c>
      <c r="E42" s="357">
        <v>0.80972222222222223</v>
      </c>
      <c r="F42" s="549"/>
      <c r="G42" s="549"/>
      <c r="H42" s="549"/>
      <c r="I42" s="549"/>
      <c r="J42" s="549"/>
      <c r="K42" s="549"/>
      <c r="L42" s="549"/>
      <c r="M42" s="549"/>
      <c r="N42" s="549"/>
      <c r="O42" s="549"/>
      <c r="P42" s="549"/>
      <c r="Q42" s="549"/>
      <c r="R42" s="549"/>
    </row>
    <row r="43" spans="2:18">
      <c r="B43" s="604">
        <v>406</v>
      </c>
      <c r="C43" s="407">
        <v>2100023</v>
      </c>
      <c r="D43" s="604" t="s">
        <v>288</v>
      </c>
      <c r="E43" s="357">
        <v>0.81319444444444444</v>
      </c>
      <c r="F43" s="549"/>
      <c r="G43" s="549"/>
      <c r="H43" s="549"/>
      <c r="I43" s="549"/>
      <c r="J43" s="549"/>
      <c r="K43" s="549"/>
      <c r="L43" s="549"/>
      <c r="M43" s="549"/>
      <c r="N43" s="549"/>
      <c r="O43" s="549"/>
      <c r="P43" s="549"/>
      <c r="Q43" s="549"/>
      <c r="R43" s="549"/>
    </row>
    <row r="44" spans="2:18">
      <c r="B44" s="604">
        <v>418</v>
      </c>
      <c r="C44" s="407">
        <v>2100205</v>
      </c>
      <c r="D44" s="604" t="s">
        <v>289</v>
      </c>
      <c r="E44" s="357" t="s">
        <v>291</v>
      </c>
      <c r="F44" s="549"/>
      <c r="G44" s="549"/>
      <c r="H44" s="549"/>
      <c r="I44" s="549"/>
      <c r="J44" s="549"/>
      <c r="K44" s="549"/>
      <c r="L44" s="549"/>
      <c r="M44" s="549"/>
      <c r="N44" s="549"/>
      <c r="O44" s="549"/>
      <c r="P44" s="549"/>
      <c r="Q44" s="549"/>
      <c r="R44" s="549"/>
    </row>
    <row r="45" spans="2:18">
      <c r="B45" s="388">
        <v>455</v>
      </c>
      <c r="C45" s="388">
        <v>2100280</v>
      </c>
      <c r="D45" s="388" t="s">
        <v>292</v>
      </c>
      <c r="E45" s="430" t="s">
        <v>295</v>
      </c>
      <c r="F45" s="549"/>
      <c r="G45" s="549"/>
      <c r="H45" s="549"/>
      <c r="I45" s="549"/>
      <c r="J45" s="549"/>
      <c r="K45" s="549"/>
      <c r="L45" s="549"/>
      <c r="M45" s="549"/>
      <c r="N45" s="549"/>
      <c r="O45" s="549"/>
      <c r="P45" s="549"/>
      <c r="Q45" s="549"/>
      <c r="R45" s="549"/>
    </row>
    <row r="46" spans="2:18">
      <c r="B46" s="362">
        <v>491</v>
      </c>
      <c r="C46" s="636">
        <v>2100515</v>
      </c>
      <c r="D46" s="362" t="s">
        <v>296</v>
      </c>
      <c r="E46" s="357">
        <v>0.86736111111111114</v>
      </c>
      <c r="F46" s="549"/>
      <c r="G46" s="549"/>
      <c r="H46" s="549"/>
      <c r="I46" s="549"/>
      <c r="J46" s="549"/>
      <c r="K46" s="549"/>
      <c r="L46" s="549"/>
      <c r="M46" s="549"/>
      <c r="N46" s="549"/>
      <c r="O46" s="549"/>
      <c r="P46" s="549"/>
      <c r="Q46" s="549"/>
      <c r="R46" s="549"/>
    </row>
    <row r="47" spans="2:18">
      <c r="B47" s="604">
        <v>516</v>
      </c>
      <c r="C47" s="407">
        <v>2100514</v>
      </c>
      <c r="D47" s="604" t="s">
        <v>297</v>
      </c>
      <c r="E47" s="357">
        <v>0.8847222222222223</v>
      </c>
      <c r="F47" s="549"/>
      <c r="G47" s="549"/>
      <c r="H47" s="549"/>
      <c r="I47" s="549"/>
      <c r="J47" s="549"/>
      <c r="K47" s="549"/>
      <c r="L47" s="549"/>
      <c r="M47" s="549"/>
      <c r="N47" s="549"/>
      <c r="O47" s="549"/>
      <c r="P47" s="549"/>
      <c r="Q47" s="549"/>
      <c r="R47" s="549"/>
    </row>
    <row r="48" spans="2:18" s="549" customFormat="1">
      <c r="B48" s="815" t="s">
        <v>43</v>
      </c>
      <c r="C48" s="407">
        <v>2100279</v>
      </c>
      <c r="D48" s="604" t="s">
        <v>298</v>
      </c>
      <c r="E48" s="357">
        <v>0.8881944444444444</v>
      </c>
    </row>
    <row r="49" spans="2:5">
      <c r="B49" s="388">
        <v>532</v>
      </c>
      <c r="C49" s="388">
        <v>2100001</v>
      </c>
      <c r="D49" s="388" t="s">
        <v>299</v>
      </c>
      <c r="E49" s="430" t="s">
        <v>302</v>
      </c>
    </row>
    <row r="50" spans="2:5">
      <c r="B50" s="604">
        <v>571</v>
      </c>
      <c r="C50" s="407">
        <v>2100007</v>
      </c>
      <c r="D50" s="604" t="s">
        <v>303</v>
      </c>
      <c r="E50" s="357">
        <v>0.9375</v>
      </c>
    </row>
    <row r="51" spans="2:5">
      <c r="B51" s="604">
        <v>581</v>
      </c>
      <c r="C51" s="407">
        <v>2100102</v>
      </c>
      <c r="D51" s="604" t="s">
        <v>304</v>
      </c>
      <c r="E51" s="667" t="s">
        <v>305</v>
      </c>
    </row>
    <row r="52" spans="2:5">
      <c r="B52" s="604">
        <v>593</v>
      </c>
      <c r="C52" s="407">
        <v>2100145</v>
      </c>
      <c r="D52" s="604" t="s">
        <v>306</v>
      </c>
      <c r="E52" s="357">
        <v>0.95972222222222225</v>
      </c>
    </row>
    <row r="53" spans="2:5">
      <c r="B53" s="388">
        <v>612</v>
      </c>
      <c r="C53" s="386">
        <v>2100305</v>
      </c>
      <c r="D53" s="388" t="s">
        <v>307</v>
      </c>
      <c r="E53" s="668" t="s">
        <v>309</v>
      </c>
    </row>
    <row r="54" spans="2:5">
      <c r="B54" s="815" t="s">
        <v>43</v>
      </c>
      <c r="C54" s="341"/>
      <c r="D54" s="604" t="s">
        <v>310</v>
      </c>
      <c r="E54" s="357">
        <v>0.9784722222222223</v>
      </c>
    </row>
    <row r="55" spans="2:5">
      <c r="B55" s="604">
        <v>700</v>
      </c>
      <c r="C55" s="341">
        <v>2100014</v>
      </c>
      <c r="D55" s="604" t="s">
        <v>311</v>
      </c>
      <c r="E55" s="357">
        <v>1.7361111111111112E-2</v>
      </c>
    </row>
    <row r="56" spans="2:5">
      <c r="B56" s="388">
        <v>744</v>
      </c>
      <c r="C56" s="388">
        <v>2100170</v>
      </c>
      <c r="D56" s="388" t="s">
        <v>312</v>
      </c>
      <c r="E56" s="430" t="s">
        <v>315</v>
      </c>
    </row>
    <row r="57" spans="2:5">
      <c r="B57" s="362">
        <v>792</v>
      </c>
      <c r="C57" s="638" t="s">
        <v>316</v>
      </c>
      <c r="D57" s="362" t="s">
        <v>255</v>
      </c>
      <c r="E57" s="669">
        <v>43467.072916666664</v>
      </c>
    </row>
    <row r="58" spans="2:5">
      <c r="B58" s="943" t="s">
        <v>318</v>
      </c>
      <c r="C58" s="944"/>
      <c r="D58" s="944"/>
      <c r="E58" s="945"/>
    </row>
    <row r="59" spans="2:5">
      <c r="B59" s="815" t="s">
        <v>43</v>
      </c>
      <c r="C59" s="407">
        <v>9991941</v>
      </c>
      <c r="D59" s="604" t="s">
        <v>319</v>
      </c>
      <c r="E59" s="357">
        <v>8.1944444444444445E-2</v>
      </c>
    </row>
    <row r="60" spans="2:5">
      <c r="B60" s="604">
        <v>795</v>
      </c>
      <c r="C60" s="407">
        <v>2000905</v>
      </c>
      <c r="D60" s="604" t="s">
        <v>320</v>
      </c>
      <c r="E60" s="357">
        <v>8.3333333333333329E-2</v>
      </c>
    </row>
    <row r="61" spans="2:5">
      <c r="B61" s="388">
        <v>863</v>
      </c>
      <c r="C61" s="388">
        <v>2000170</v>
      </c>
      <c r="D61" s="388" t="s">
        <v>321</v>
      </c>
      <c r="E61" s="386" t="s">
        <v>719</v>
      </c>
    </row>
    <row r="62" spans="2:5">
      <c r="B62" s="604">
        <v>881</v>
      </c>
      <c r="C62" s="407">
        <v>2000866</v>
      </c>
      <c r="D62" s="604" t="s">
        <v>720</v>
      </c>
      <c r="E62" s="534" t="s">
        <v>721</v>
      </c>
    </row>
    <row r="63" spans="2:5">
      <c r="B63" s="604">
        <v>951</v>
      </c>
      <c r="C63" s="407">
        <v>2000869</v>
      </c>
      <c r="D63" s="604" t="s">
        <v>722</v>
      </c>
      <c r="E63" s="357" t="s">
        <v>723</v>
      </c>
    </row>
    <row r="64" spans="2:5">
      <c r="B64" s="348">
        <v>1011</v>
      </c>
      <c r="C64" s="406">
        <v>2000374</v>
      </c>
      <c r="D64" s="348" t="s">
        <v>724</v>
      </c>
      <c r="E64" s="356" t="s">
        <v>725</v>
      </c>
    </row>
    <row r="65" spans="2:5">
      <c r="B65" s="604">
        <v>1104</v>
      </c>
      <c r="C65" s="407">
        <v>2000360</v>
      </c>
      <c r="D65" s="604" t="s">
        <v>726</v>
      </c>
      <c r="E65" s="357" t="s">
        <v>727</v>
      </c>
    </row>
    <row r="66" spans="2:5" ht="15" customHeight="1">
      <c r="B66" s="604">
        <v>1118</v>
      </c>
      <c r="C66" s="407">
        <v>2000972</v>
      </c>
      <c r="D66" s="604" t="s">
        <v>728</v>
      </c>
      <c r="E66" s="357">
        <v>0.39027777777777778</v>
      </c>
    </row>
    <row r="67" spans="2:5">
      <c r="B67" s="604">
        <v>1133</v>
      </c>
      <c r="C67" s="407">
        <v>2000383</v>
      </c>
      <c r="D67" s="604" t="s">
        <v>729</v>
      </c>
      <c r="E67" s="357" t="s">
        <v>730</v>
      </c>
    </row>
    <row r="68" spans="2:5">
      <c r="B68" s="348">
        <v>1180</v>
      </c>
      <c r="C68" s="406">
        <v>2000199</v>
      </c>
      <c r="D68" s="348" t="s">
        <v>731</v>
      </c>
      <c r="E68" s="356" t="s">
        <v>732</v>
      </c>
    </row>
    <row r="69" spans="2:5">
      <c r="B69" s="604">
        <v>1192</v>
      </c>
      <c r="C69" s="407">
        <v>2000198</v>
      </c>
      <c r="D69" s="604" t="s">
        <v>733</v>
      </c>
      <c r="E69" s="357">
        <v>0.46458333333333335</v>
      </c>
    </row>
    <row r="70" spans="2:5">
      <c r="B70" s="604">
        <v>1254</v>
      </c>
      <c r="C70" s="407">
        <v>2000954</v>
      </c>
      <c r="D70" s="604" t="s">
        <v>734</v>
      </c>
      <c r="E70" s="357">
        <v>0.52013888888888882</v>
      </c>
    </row>
    <row r="71" spans="2:5">
      <c r="B71" s="604">
        <v>1278</v>
      </c>
      <c r="C71" s="407">
        <v>2000196</v>
      </c>
      <c r="D71" s="604" t="s">
        <v>735</v>
      </c>
      <c r="E71" s="357">
        <v>0.53888888888888886</v>
      </c>
    </row>
    <row r="72" spans="2:5">
      <c r="B72" s="604">
        <v>1285</v>
      </c>
      <c r="C72" s="407">
        <v>2000173</v>
      </c>
      <c r="D72" s="604" t="s">
        <v>736</v>
      </c>
      <c r="E72" s="357" t="s">
        <v>737</v>
      </c>
    </row>
    <row r="73" spans="2:5">
      <c r="B73" s="388">
        <v>1331</v>
      </c>
      <c r="C73" s="388">
        <v>2000129</v>
      </c>
      <c r="D73" s="388" t="s">
        <v>738</v>
      </c>
      <c r="E73" s="404">
        <v>0.59652777777777777</v>
      </c>
    </row>
    <row r="74" spans="2:5">
      <c r="B74" s="388">
        <v>1336</v>
      </c>
      <c r="C74" s="388">
        <v>2000230</v>
      </c>
      <c r="D74" s="388" t="s">
        <v>739</v>
      </c>
      <c r="E74" s="386" t="s">
        <v>740</v>
      </c>
    </row>
    <row r="75" spans="2:5">
      <c r="B75" s="604">
        <v>1346</v>
      </c>
      <c r="C75" s="407">
        <v>2000260</v>
      </c>
      <c r="D75" s="604" t="s">
        <v>741</v>
      </c>
      <c r="E75" s="357" t="s">
        <v>742</v>
      </c>
    </row>
    <row r="76" spans="2:5">
      <c r="B76" s="604">
        <v>1362</v>
      </c>
      <c r="C76" s="407">
        <v>2000149</v>
      </c>
      <c r="D76" s="604" t="s">
        <v>743</v>
      </c>
      <c r="E76" s="357" t="s">
        <v>744</v>
      </c>
    </row>
    <row r="77" spans="2:5">
      <c r="B77" s="604">
        <v>1388</v>
      </c>
      <c r="C77" s="407">
        <v>2000156</v>
      </c>
      <c r="D77" s="604" t="s">
        <v>745</v>
      </c>
      <c r="E77" s="815" t="s">
        <v>43</v>
      </c>
    </row>
    <row r="78" spans="2:5">
      <c r="B78" s="604">
        <v>1400</v>
      </c>
      <c r="C78" s="407">
        <v>2001252</v>
      </c>
      <c r="D78" s="604" t="s">
        <v>746</v>
      </c>
      <c r="E78" s="534" t="s">
        <v>747</v>
      </c>
    </row>
    <row r="79" spans="2:5">
      <c r="B79" s="604">
        <v>1413</v>
      </c>
      <c r="C79" s="407">
        <v>2000119</v>
      </c>
      <c r="D79" s="604" t="s">
        <v>748</v>
      </c>
      <c r="E79" s="357">
        <v>0.68472222222222223</v>
      </c>
    </row>
    <row r="80" spans="2:5">
      <c r="B80" s="604">
        <v>1439</v>
      </c>
      <c r="C80" s="407">
        <v>2000161</v>
      </c>
      <c r="D80" s="604" t="s">
        <v>749</v>
      </c>
      <c r="E80" s="357" t="s">
        <v>750</v>
      </c>
    </row>
    <row r="81" spans="2:5">
      <c r="B81" s="604">
        <v>1461</v>
      </c>
      <c r="C81" s="407">
        <v>2000163</v>
      </c>
      <c r="D81" s="604" t="s">
        <v>751</v>
      </c>
      <c r="E81" s="357">
        <v>0.72222222222222221</v>
      </c>
    </row>
    <row r="82" spans="2:5">
      <c r="B82" s="388">
        <v>1483</v>
      </c>
      <c r="C82" s="388">
        <v>2000056</v>
      </c>
      <c r="D82" s="388" t="s">
        <v>752</v>
      </c>
      <c r="E82" s="386" t="s">
        <v>753</v>
      </c>
    </row>
    <row r="83" spans="2:5">
      <c r="B83" s="348">
        <v>1486</v>
      </c>
      <c r="C83" s="406">
        <v>2001081</v>
      </c>
      <c r="D83" s="348" t="s">
        <v>754</v>
      </c>
      <c r="E83" s="356">
        <v>0.7895833333333333</v>
      </c>
    </row>
    <row r="84" spans="2:5">
      <c r="B84" s="943" t="s">
        <v>755</v>
      </c>
      <c r="C84" s="944"/>
      <c r="D84" s="971"/>
      <c r="E84" s="972"/>
    </row>
    <row r="85" spans="2:5">
      <c r="B85" s="604">
        <v>1548</v>
      </c>
      <c r="C85" s="407">
        <v>2024556</v>
      </c>
      <c r="D85" s="604" t="s">
        <v>756</v>
      </c>
      <c r="E85" s="357">
        <v>0.82430555555555562</v>
      </c>
    </row>
    <row r="86" spans="2:5">
      <c r="B86" s="604">
        <v>1560</v>
      </c>
      <c r="C86" s="407">
        <v>2024557</v>
      </c>
      <c r="D86" s="604" t="s">
        <v>757</v>
      </c>
      <c r="E86" s="534" t="s">
        <v>758</v>
      </c>
    </row>
    <row r="87" spans="2:5">
      <c r="B87" s="604">
        <v>1568</v>
      </c>
      <c r="C87" s="407">
        <v>2024558</v>
      </c>
      <c r="D87" s="604" t="s">
        <v>759</v>
      </c>
      <c r="E87" s="357">
        <v>0.84652777777777777</v>
      </c>
    </row>
    <row r="88" spans="2:5">
      <c r="B88" s="604">
        <v>1587</v>
      </c>
      <c r="C88" s="407">
        <v>2024561</v>
      </c>
      <c r="D88" s="604" t="s">
        <v>760</v>
      </c>
      <c r="E88" s="357">
        <v>0.85625000000000007</v>
      </c>
    </row>
    <row r="89" spans="2:5">
      <c r="B89" s="604">
        <v>1596</v>
      </c>
      <c r="C89" s="407">
        <v>2024562</v>
      </c>
      <c r="D89" s="604" t="s">
        <v>761</v>
      </c>
      <c r="E89" s="357">
        <v>0.86111111111111116</v>
      </c>
    </row>
    <row r="90" spans="2:5">
      <c r="B90" s="388">
        <v>1612</v>
      </c>
      <c r="C90" s="388">
        <v>2024570</v>
      </c>
      <c r="D90" s="388" t="s">
        <v>762</v>
      </c>
      <c r="E90" s="386" t="s">
        <v>763</v>
      </c>
    </row>
    <row r="91" spans="2:5">
      <c r="B91" s="604">
        <v>1626</v>
      </c>
      <c r="C91" s="407">
        <v>2024904</v>
      </c>
      <c r="D91" s="604" t="s">
        <v>764</v>
      </c>
      <c r="E91" s="357">
        <v>0.89513888888888893</v>
      </c>
    </row>
    <row r="92" spans="2:5" ht="15" customHeight="1">
      <c r="B92" s="604">
        <v>1642</v>
      </c>
      <c r="C92" s="407">
        <v>2024565</v>
      </c>
      <c r="D92" s="604" t="s">
        <v>765</v>
      </c>
      <c r="E92" s="357">
        <v>0.90694444444444444</v>
      </c>
    </row>
    <row r="93" spans="2:5">
      <c r="B93" s="388">
        <v>1662</v>
      </c>
      <c r="C93" s="388">
        <v>2024567</v>
      </c>
      <c r="D93" s="388" t="s">
        <v>766</v>
      </c>
      <c r="E93" s="386" t="s">
        <v>767</v>
      </c>
    </row>
    <row r="94" spans="2:5">
      <c r="B94" s="604">
        <v>1672</v>
      </c>
      <c r="C94" s="407">
        <v>2024922</v>
      </c>
      <c r="D94" s="604" t="s">
        <v>768</v>
      </c>
      <c r="E94" s="357">
        <v>0.9291666666666667</v>
      </c>
    </row>
    <row r="95" spans="2:5">
      <c r="B95" s="604">
        <v>1685</v>
      </c>
      <c r="C95" s="407">
        <v>2024571</v>
      </c>
      <c r="D95" s="604" t="s">
        <v>769</v>
      </c>
      <c r="E95" s="357">
        <v>0.93541666666666667</v>
      </c>
    </row>
    <row r="96" spans="2:5">
      <c r="B96" s="604">
        <v>1703</v>
      </c>
      <c r="C96" s="407">
        <v>2024572</v>
      </c>
      <c r="D96" s="604" t="s">
        <v>770</v>
      </c>
      <c r="E96" s="357">
        <v>0.9458333333333333</v>
      </c>
    </row>
    <row r="97" spans="2:5">
      <c r="B97" s="388">
        <v>1711</v>
      </c>
      <c r="C97" s="388">
        <v>2024881</v>
      </c>
      <c r="D97" s="388" t="s">
        <v>771</v>
      </c>
      <c r="E97" s="386" t="s">
        <v>772</v>
      </c>
    </row>
    <row r="98" spans="2:5">
      <c r="B98" s="604">
        <v>1721</v>
      </c>
      <c r="C98" s="407">
        <v>2024573</v>
      </c>
      <c r="D98" s="604" t="s">
        <v>773</v>
      </c>
      <c r="E98" s="357">
        <v>0.96319444444444446</v>
      </c>
    </row>
    <row r="99" spans="2:5">
      <c r="B99" s="604">
        <v>1737</v>
      </c>
      <c r="C99" s="407">
        <v>2024574</v>
      </c>
      <c r="D99" s="604" t="s">
        <v>774</v>
      </c>
      <c r="E99" s="357" t="s">
        <v>775</v>
      </c>
    </row>
    <row r="100" spans="2:5">
      <c r="B100" s="604">
        <v>1751</v>
      </c>
      <c r="C100" s="407">
        <v>2024575</v>
      </c>
      <c r="D100" s="604" t="s">
        <v>776</v>
      </c>
      <c r="E100" s="357">
        <v>0.98749999999999993</v>
      </c>
    </row>
    <row r="101" spans="2:5">
      <c r="B101" s="604">
        <v>1794</v>
      </c>
      <c r="C101" s="407">
        <v>2024579</v>
      </c>
      <c r="D101" s="604" t="s">
        <v>777</v>
      </c>
      <c r="E101" s="357" t="s">
        <v>778</v>
      </c>
    </row>
    <row r="102" spans="2:5">
      <c r="B102" s="604">
        <v>1814</v>
      </c>
      <c r="C102" s="407">
        <v>2024581</v>
      </c>
      <c r="D102" s="604" t="s">
        <v>779</v>
      </c>
      <c r="E102" s="357">
        <v>3.4027777777777775E-2</v>
      </c>
    </row>
    <row r="103" spans="2:5">
      <c r="B103" s="604">
        <v>1835</v>
      </c>
      <c r="C103" s="407">
        <v>2024796</v>
      </c>
      <c r="D103" s="604" t="s">
        <v>780</v>
      </c>
      <c r="E103" s="357">
        <v>4.6527777777777779E-2</v>
      </c>
    </row>
    <row r="104" spans="2:5">
      <c r="B104" s="604">
        <v>1862</v>
      </c>
      <c r="C104" s="407">
        <v>2024925</v>
      </c>
      <c r="D104" s="604" t="s">
        <v>781</v>
      </c>
      <c r="E104" s="357" t="s">
        <v>782</v>
      </c>
    </row>
    <row r="105" spans="2:5">
      <c r="B105" s="604">
        <v>1871</v>
      </c>
      <c r="C105" s="407">
        <v>2024781</v>
      </c>
      <c r="D105" s="604" t="s">
        <v>783</v>
      </c>
      <c r="E105" s="357">
        <v>7.2222222222222229E-2</v>
      </c>
    </row>
    <row r="106" spans="2:5">
      <c r="B106" s="388">
        <v>1880</v>
      </c>
      <c r="C106" s="388">
        <v>2024120</v>
      </c>
      <c r="D106" s="388" t="s">
        <v>784</v>
      </c>
      <c r="E106" s="386" t="s">
        <v>785</v>
      </c>
    </row>
    <row r="107" spans="2:5">
      <c r="B107" s="348">
        <v>1883</v>
      </c>
      <c r="C107" s="406">
        <v>2024546</v>
      </c>
      <c r="D107" s="348" t="s">
        <v>786</v>
      </c>
      <c r="E107" s="356">
        <v>0.11388888888888889</v>
      </c>
    </row>
    <row r="108" spans="2:5">
      <c r="B108" s="604">
        <v>1936</v>
      </c>
      <c r="C108" s="407">
        <v>2024586</v>
      </c>
      <c r="D108" s="604" t="s">
        <v>787</v>
      </c>
      <c r="E108" s="357">
        <v>0.14027777777777778</v>
      </c>
    </row>
    <row r="109" spans="2:5">
      <c r="B109" s="604">
        <v>1953</v>
      </c>
      <c r="C109" s="407">
        <v>2024587</v>
      </c>
      <c r="D109" s="604" t="s">
        <v>788</v>
      </c>
      <c r="E109" s="357">
        <v>0.14791666666666667</v>
      </c>
    </row>
    <row r="110" spans="2:5" ht="15" customHeight="1">
      <c r="B110" s="604">
        <v>2001</v>
      </c>
      <c r="C110" s="407">
        <v>2024590</v>
      </c>
      <c r="D110" s="604" t="s">
        <v>789</v>
      </c>
      <c r="E110" s="357" t="s">
        <v>790</v>
      </c>
    </row>
    <row r="111" spans="2:5">
      <c r="B111" s="604">
        <v>2045</v>
      </c>
      <c r="C111" s="407">
        <v>2024594</v>
      </c>
      <c r="D111" s="604" t="s">
        <v>791</v>
      </c>
      <c r="E111" s="357">
        <v>0.19722222222222222</v>
      </c>
    </row>
    <row r="112" spans="2:5">
      <c r="B112" s="604">
        <v>2083</v>
      </c>
      <c r="C112" s="407">
        <v>2024596</v>
      </c>
      <c r="D112" s="604" t="s">
        <v>792</v>
      </c>
      <c r="E112" s="357" t="s">
        <v>793</v>
      </c>
    </row>
    <row r="113" spans="2:5">
      <c r="B113" s="388">
        <v>2133</v>
      </c>
      <c r="C113" s="388">
        <v>2024610</v>
      </c>
      <c r="D113" s="388" t="s">
        <v>794</v>
      </c>
      <c r="E113" s="386" t="s">
        <v>795</v>
      </c>
    </row>
    <row r="114" spans="2:5">
      <c r="B114" s="604">
        <v>2165</v>
      </c>
      <c r="C114" s="407">
        <v>2024604</v>
      </c>
      <c r="D114" s="604" t="s">
        <v>796</v>
      </c>
      <c r="E114" s="357">
        <v>0.29791666666666666</v>
      </c>
    </row>
    <row r="115" spans="2:5">
      <c r="B115" s="604">
        <v>2206</v>
      </c>
      <c r="C115" s="407">
        <v>2024607</v>
      </c>
      <c r="D115" s="604" t="s">
        <v>797</v>
      </c>
      <c r="E115" s="357">
        <v>0.31527777777777777</v>
      </c>
    </row>
    <row r="116" spans="2:5">
      <c r="B116" s="348">
        <v>2218</v>
      </c>
      <c r="C116" s="406">
        <v>2024608</v>
      </c>
      <c r="D116" s="348" t="s">
        <v>798</v>
      </c>
      <c r="E116" s="534" t="s">
        <v>799</v>
      </c>
    </row>
    <row r="117" spans="2:5">
      <c r="B117" s="604">
        <v>2226</v>
      </c>
      <c r="C117" s="407">
        <v>2024609</v>
      </c>
      <c r="D117" s="604" t="s">
        <v>800</v>
      </c>
      <c r="E117" s="357" t="s">
        <v>801</v>
      </c>
    </row>
    <row r="118" spans="2:5">
      <c r="B118" s="604">
        <v>2246</v>
      </c>
      <c r="C118" s="407">
        <v>2024612</v>
      </c>
      <c r="D118" s="604" t="s">
        <v>802</v>
      </c>
      <c r="E118" s="357" t="s">
        <v>803</v>
      </c>
    </row>
    <row r="119" spans="2:5">
      <c r="B119" s="388">
        <v>2269</v>
      </c>
      <c r="C119" s="388">
        <v>2024000</v>
      </c>
      <c r="D119" s="388" t="s">
        <v>804</v>
      </c>
      <c r="E119" s="386" t="s">
        <v>805</v>
      </c>
    </row>
    <row r="120" spans="2:5">
      <c r="B120" s="348">
        <v>2310</v>
      </c>
      <c r="C120" s="406">
        <v>2024630</v>
      </c>
      <c r="D120" s="348" t="s">
        <v>806</v>
      </c>
      <c r="E120" s="356" t="s">
        <v>807</v>
      </c>
    </row>
    <row r="121" spans="2:5">
      <c r="B121" s="604">
        <v>2363</v>
      </c>
      <c r="C121" s="407">
        <v>2024646</v>
      </c>
      <c r="D121" s="604" t="s">
        <v>808</v>
      </c>
      <c r="E121" s="357" t="s">
        <v>809</v>
      </c>
    </row>
    <row r="122" spans="2:5">
      <c r="B122" s="604">
        <v>2428</v>
      </c>
      <c r="C122" s="407">
        <v>2024640</v>
      </c>
      <c r="D122" s="604" t="s">
        <v>810</v>
      </c>
      <c r="E122" s="357" t="s">
        <v>811</v>
      </c>
    </row>
    <row r="123" spans="2:5">
      <c r="B123" s="604">
        <v>2448</v>
      </c>
      <c r="C123" s="407">
        <v>2024650</v>
      </c>
      <c r="D123" s="604" t="s">
        <v>812</v>
      </c>
      <c r="E123" s="357" t="s">
        <v>813</v>
      </c>
    </row>
    <row r="124" spans="2:5">
      <c r="B124" s="348">
        <v>2543</v>
      </c>
      <c r="C124" s="406">
        <v>2024670</v>
      </c>
      <c r="D124" s="348" t="s">
        <v>814</v>
      </c>
      <c r="E124" s="356" t="s">
        <v>815</v>
      </c>
    </row>
    <row r="125" spans="2:5">
      <c r="B125" s="604">
        <v>2600</v>
      </c>
      <c r="C125" s="407">
        <v>2024680</v>
      </c>
      <c r="D125" s="604" t="s">
        <v>816</v>
      </c>
      <c r="E125" s="357" t="s">
        <v>817</v>
      </c>
    </row>
    <row r="126" spans="2:5">
      <c r="B126" s="604">
        <v>2677</v>
      </c>
      <c r="C126" s="407">
        <v>2024658</v>
      </c>
      <c r="D126" s="604" t="s">
        <v>818</v>
      </c>
      <c r="E126" s="357" t="s">
        <v>819</v>
      </c>
    </row>
    <row r="127" spans="2:5">
      <c r="B127" s="604">
        <v>2719</v>
      </c>
      <c r="C127" s="407">
        <v>2024661</v>
      </c>
      <c r="D127" s="604" t="s">
        <v>820</v>
      </c>
      <c r="E127" s="357">
        <v>0.71111111111111114</v>
      </c>
    </row>
    <row r="128" spans="2:5">
      <c r="B128" s="604">
        <v>2745</v>
      </c>
      <c r="C128" s="407">
        <v>2024690</v>
      </c>
      <c r="D128" s="604" t="s">
        <v>821</v>
      </c>
      <c r="E128" s="534" t="s">
        <v>822</v>
      </c>
    </row>
    <row r="129" spans="2:6">
      <c r="B129" s="604">
        <v>2782</v>
      </c>
      <c r="C129" s="407">
        <v>2024664</v>
      </c>
      <c r="D129" s="604" t="s">
        <v>823</v>
      </c>
      <c r="E129" s="357">
        <v>0.77222222222222225</v>
      </c>
      <c r="F129" s="549"/>
    </row>
    <row r="130" spans="2:6">
      <c r="B130" s="388">
        <v>2792</v>
      </c>
      <c r="C130" s="388">
        <v>2024600</v>
      </c>
      <c r="D130" s="388" t="s">
        <v>824</v>
      </c>
      <c r="E130" s="386" t="s">
        <v>825</v>
      </c>
      <c r="F130" s="549"/>
    </row>
    <row r="131" spans="2:6">
      <c r="B131" s="604">
        <v>2896</v>
      </c>
      <c r="C131" s="407">
        <v>2024760</v>
      </c>
      <c r="D131" s="604" t="s">
        <v>826</v>
      </c>
      <c r="E131" s="357" t="s">
        <v>827</v>
      </c>
      <c r="F131" s="549"/>
    </row>
    <row r="132" spans="2:6">
      <c r="B132" s="952" t="s">
        <v>828</v>
      </c>
      <c r="C132" s="952"/>
      <c r="D132" s="952"/>
      <c r="E132" s="952"/>
      <c r="F132" s="549"/>
    </row>
    <row r="133" spans="2:6">
      <c r="B133" s="388">
        <v>2953</v>
      </c>
      <c r="C133" s="388">
        <v>2040580</v>
      </c>
      <c r="D133" s="388" t="s">
        <v>829</v>
      </c>
      <c r="E133" s="386" t="s">
        <v>830</v>
      </c>
      <c r="F133" s="549"/>
    </row>
    <row r="134" spans="2:6" ht="15" customHeight="1">
      <c r="B134" s="604">
        <v>2975</v>
      </c>
      <c r="C134" s="407">
        <v>2040453</v>
      </c>
      <c r="D134" s="604" t="s">
        <v>831</v>
      </c>
      <c r="E134" s="357" t="s">
        <v>832</v>
      </c>
      <c r="F134" s="549"/>
    </row>
    <row r="135" spans="2:6">
      <c r="B135" s="604">
        <v>2989</v>
      </c>
      <c r="C135" s="407">
        <v>2040570</v>
      </c>
      <c r="D135" s="604" t="s">
        <v>833</v>
      </c>
      <c r="E135" s="357" t="s">
        <v>834</v>
      </c>
      <c r="F135" s="549"/>
    </row>
    <row r="136" spans="2:6">
      <c r="B136" s="604">
        <v>3038</v>
      </c>
      <c r="C136" s="407">
        <v>2040560</v>
      </c>
      <c r="D136" s="604" t="s">
        <v>835</v>
      </c>
      <c r="E136" s="357" t="s">
        <v>836</v>
      </c>
      <c r="F136" s="549"/>
    </row>
    <row r="137" spans="2:6">
      <c r="B137" s="604">
        <v>3061</v>
      </c>
      <c r="C137" s="407">
        <v>2040438</v>
      </c>
      <c r="D137" s="604" t="s">
        <v>837</v>
      </c>
      <c r="E137" s="357" t="s">
        <v>838</v>
      </c>
      <c r="F137" s="549"/>
    </row>
    <row r="138" spans="2:6">
      <c r="B138" s="348">
        <v>3113</v>
      </c>
      <c r="C138" s="406">
        <v>2040550</v>
      </c>
      <c r="D138" s="348" t="s">
        <v>839</v>
      </c>
      <c r="E138" s="356" t="s">
        <v>840</v>
      </c>
      <c r="F138" s="549"/>
    </row>
    <row r="139" spans="2:6">
      <c r="B139" s="604">
        <v>3177</v>
      </c>
      <c r="C139" s="407">
        <v>2040530</v>
      </c>
      <c r="D139" s="604" t="s">
        <v>841</v>
      </c>
      <c r="E139" s="357" t="s">
        <v>842</v>
      </c>
      <c r="F139" s="549"/>
    </row>
    <row r="140" spans="2:6">
      <c r="B140" s="388">
        <v>3273</v>
      </c>
      <c r="C140" s="388">
        <v>2040000</v>
      </c>
      <c r="D140" s="388" t="s">
        <v>843</v>
      </c>
      <c r="E140" s="629">
        <v>43469.179166666669</v>
      </c>
      <c r="F140" s="549"/>
    </row>
    <row r="141" spans="2:6" ht="15" customHeight="1">
      <c r="B141" s="982" t="s">
        <v>123</v>
      </c>
      <c r="C141" s="983"/>
      <c r="D141" s="984"/>
      <c r="E141" s="351">
        <v>425</v>
      </c>
      <c r="F141" s="549"/>
    </row>
    <row r="142" spans="2:6" s="519" customFormat="1" ht="15" customHeight="1">
      <c r="B142" s="985" t="s">
        <v>125</v>
      </c>
      <c r="C142" s="986"/>
      <c r="D142" s="987"/>
      <c r="E142" s="521">
        <v>61</v>
      </c>
    </row>
    <row r="143" spans="2:6" ht="13.15" customHeight="1">
      <c r="B143" s="937" t="s">
        <v>126</v>
      </c>
      <c r="C143" s="938"/>
      <c r="D143" s="939"/>
      <c r="E143" s="484">
        <v>0.57986111111111105</v>
      </c>
      <c r="F143" s="549"/>
    </row>
    <row r="144" spans="2:6" ht="15" customHeight="1">
      <c r="B144" s="936" t="s">
        <v>127</v>
      </c>
      <c r="C144" s="936"/>
      <c r="D144" s="936"/>
      <c r="E144" s="369">
        <f>E140-E8</f>
        <v>2.7486111111138598</v>
      </c>
      <c r="F144" s="363"/>
    </row>
    <row r="145" spans="2:10" ht="15" customHeight="1">
      <c r="B145" s="935" t="s">
        <v>128</v>
      </c>
      <c r="C145" s="935"/>
      <c r="D145" s="935"/>
      <c r="E145" s="370">
        <f>B140/((E140-E8)*24)</f>
        <v>49.615967660384946</v>
      </c>
      <c r="F145" s="549"/>
      <c r="G145" s="549"/>
      <c r="H145" s="549"/>
      <c r="I145" s="549"/>
      <c r="J145" s="549"/>
    </row>
    <row r="146" spans="2:10" ht="15" customHeight="1">
      <c r="B146" s="936" t="s">
        <v>129</v>
      </c>
      <c r="C146" s="936"/>
      <c r="D146" s="936"/>
      <c r="E146" s="368">
        <f>E144-E143</f>
        <v>2.1687500000027486</v>
      </c>
      <c r="F146" s="549"/>
      <c r="G146" s="549"/>
      <c r="H146" s="549"/>
      <c r="I146" s="549"/>
      <c r="J146" s="549"/>
    </row>
    <row r="147" spans="2:10" ht="15" customHeight="1">
      <c r="B147" s="937" t="s">
        <v>130</v>
      </c>
      <c r="C147" s="938"/>
      <c r="D147" s="939"/>
      <c r="E147" s="370">
        <f>B140/((E144-E143)*24)</f>
        <v>62.88184438032377</v>
      </c>
      <c r="F147" s="549"/>
      <c r="G147" s="549"/>
      <c r="H147" s="549"/>
      <c r="I147" s="549"/>
      <c r="J147" s="549"/>
    </row>
    <row r="148" spans="2:10" ht="15" customHeight="1">
      <c r="B148" s="344"/>
      <c r="C148" s="344"/>
      <c r="D148" s="344"/>
      <c r="E148" s="344"/>
      <c r="F148" s="344"/>
      <c r="G148" s="344"/>
      <c r="H148" s="549"/>
      <c r="I148" s="549"/>
      <c r="J148" s="549"/>
    </row>
    <row r="149" spans="2:10" ht="15.75">
      <c r="B149" s="543" t="s">
        <v>844</v>
      </c>
      <c r="C149" s="443"/>
      <c r="D149" s="444"/>
      <c r="E149" s="527"/>
      <c r="F149" s="344"/>
      <c r="G149" s="344"/>
      <c r="H149" s="549"/>
      <c r="I149" s="549"/>
      <c r="J149" s="549"/>
    </row>
    <row r="151" spans="2:10" ht="23.25">
      <c r="B151" s="550" t="s">
        <v>845</v>
      </c>
      <c r="C151" s="339"/>
      <c r="D151" s="339"/>
      <c r="E151" s="549"/>
      <c r="F151" s="549"/>
      <c r="G151" s="549"/>
      <c r="H151" s="549"/>
      <c r="I151" s="549"/>
      <c r="J151" s="419"/>
    </row>
    <row r="152" spans="2:10">
      <c r="B152" s="549"/>
      <c r="C152" s="549"/>
      <c r="D152" s="549"/>
      <c r="E152" s="549"/>
      <c r="F152" s="549"/>
      <c r="G152" s="549"/>
      <c r="H152" s="549"/>
      <c r="I152" s="549"/>
      <c r="J152" s="419"/>
    </row>
    <row r="153" spans="2:10">
      <c r="B153" s="912" t="s">
        <v>22</v>
      </c>
      <c r="C153" s="914" t="s">
        <v>226</v>
      </c>
      <c r="D153" s="472" t="s">
        <v>25</v>
      </c>
      <c r="E153" s="396" t="s">
        <v>846</v>
      </c>
      <c r="F153" s="549"/>
      <c r="G153" s="549"/>
      <c r="H153" s="549"/>
      <c r="I153" s="549"/>
      <c r="J153" s="419"/>
    </row>
    <row r="154" spans="2:10">
      <c r="B154" s="912"/>
      <c r="C154" s="915"/>
      <c r="D154" s="473" t="s">
        <v>34</v>
      </c>
      <c r="E154" s="454" t="s">
        <v>230</v>
      </c>
      <c r="F154" s="549"/>
      <c r="G154" s="549"/>
      <c r="H154" s="549"/>
      <c r="I154" s="549"/>
      <c r="J154" s="419"/>
    </row>
    <row r="155" spans="2:10" ht="29.25">
      <c r="B155" s="949"/>
      <c r="C155" s="916"/>
      <c r="D155" s="474" t="s">
        <v>197</v>
      </c>
      <c r="E155" s="449" t="s">
        <v>847</v>
      </c>
      <c r="F155" s="549"/>
      <c r="G155" s="549"/>
      <c r="H155" s="549"/>
      <c r="I155" s="549"/>
      <c r="J155" s="419"/>
    </row>
    <row r="156" spans="2:10">
      <c r="B156" s="940" t="s">
        <v>828</v>
      </c>
      <c r="C156" s="941"/>
      <c r="D156" s="973"/>
      <c r="E156" s="974"/>
      <c r="F156" s="549"/>
      <c r="G156" s="549"/>
      <c r="H156" s="549"/>
      <c r="I156" s="549"/>
      <c r="J156" s="549"/>
    </row>
    <row r="157" spans="2:10">
      <c r="B157" s="388">
        <v>3273</v>
      </c>
      <c r="C157" s="388">
        <v>2040000</v>
      </c>
      <c r="D157" s="388" t="s">
        <v>843</v>
      </c>
      <c r="E157" s="629">
        <v>43466.87222222222</v>
      </c>
      <c r="F157" s="549"/>
      <c r="G157" s="549"/>
      <c r="H157" s="549"/>
      <c r="I157" s="549"/>
      <c r="J157" s="549"/>
    </row>
    <row r="158" spans="2:10">
      <c r="B158" s="604">
        <v>3177</v>
      </c>
      <c r="C158" s="407">
        <v>2040530</v>
      </c>
      <c r="D158" s="604" t="s">
        <v>841</v>
      </c>
      <c r="E158" s="358" t="s">
        <v>848</v>
      </c>
      <c r="F158" s="549"/>
      <c r="G158" s="549"/>
      <c r="H158" s="549"/>
      <c r="I158" s="549"/>
      <c r="J158" s="549"/>
    </row>
    <row r="159" spans="2:10" ht="15" customHeight="1">
      <c r="B159" s="348">
        <v>3113</v>
      </c>
      <c r="C159" s="406">
        <v>2040550</v>
      </c>
      <c r="D159" s="348" t="s">
        <v>839</v>
      </c>
      <c r="E159" s="355" t="s">
        <v>849</v>
      </c>
      <c r="F159" s="549"/>
      <c r="G159" s="549"/>
      <c r="H159" s="549"/>
      <c r="I159" s="549"/>
      <c r="J159" s="549"/>
    </row>
    <row r="160" spans="2:10">
      <c r="B160" s="604">
        <v>3061</v>
      </c>
      <c r="C160" s="407">
        <v>2040438</v>
      </c>
      <c r="D160" s="604" t="s">
        <v>837</v>
      </c>
      <c r="E160" s="358" t="s">
        <v>850</v>
      </c>
      <c r="F160" s="549"/>
      <c r="G160" s="549"/>
      <c r="H160" s="549"/>
      <c r="I160" s="549"/>
      <c r="J160" s="549"/>
    </row>
    <row r="161" spans="2:5">
      <c r="B161" s="604">
        <v>3038</v>
      </c>
      <c r="C161" s="407">
        <v>2040560</v>
      </c>
      <c r="D161" s="604" t="s">
        <v>835</v>
      </c>
      <c r="E161" s="361" t="s">
        <v>851</v>
      </c>
    </row>
    <row r="162" spans="2:5">
      <c r="B162" s="604">
        <v>2989</v>
      </c>
      <c r="C162" s="407">
        <v>2040570</v>
      </c>
      <c r="D162" s="604" t="s">
        <v>833</v>
      </c>
      <c r="E162" s="361" t="s">
        <v>852</v>
      </c>
    </row>
    <row r="163" spans="2:5">
      <c r="B163" s="604">
        <v>2975</v>
      </c>
      <c r="C163" s="407">
        <v>2040453</v>
      </c>
      <c r="D163" s="604" t="s">
        <v>831</v>
      </c>
      <c r="E163" s="361" t="s">
        <v>853</v>
      </c>
    </row>
    <row r="164" spans="2:5">
      <c r="B164" s="388">
        <v>2953</v>
      </c>
      <c r="C164" s="388">
        <v>2040580</v>
      </c>
      <c r="D164" s="388" t="s">
        <v>829</v>
      </c>
      <c r="E164" s="386" t="s">
        <v>854</v>
      </c>
    </row>
    <row r="165" spans="2:5">
      <c r="B165" s="943" t="s">
        <v>755</v>
      </c>
      <c r="C165" s="944"/>
      <c r="D165" s="944"/>
      <c r="E165" s="945"/>
    </row>
    <row r="166" spans="2:5">
      <c r="B166" s="604">
        <v>2896</v>
      </c>
      <c r="C166" s="407">
        <v>2024760</v>
      </c>
      <c r="D166" s="604" t="s">
        <v>826</v>
      </c>
      <c r="E166" s="641" t="s">
        <v>855</v>
      </c>
    </row>
    <row r="167" spans="2:5">
      <c r="B167" s="388">
        <v>2792</v>
      </c>
      <c r="C167" s="388">
        <v>2024600</v>
      </c>
      <c r="D167" s="388" t="s">
        <v>824</v>
      </c>
      <c r="E167" s="386" t="s">
        <v>856</v>
      </c>
    </row>
    <row r="168" spans="2:5">
      <c r="B168" s="604">
        <v>2782</v>
      </c>
      <c r="C168" s="407">
        <v>2024664</v>
      </c>
      <c r="D168" s="604" t="s">
        <v>823</v>
      </c>
      <c r="E168" s="361">
        <v>0.28958333333333336</v>
      </c>
    </row>
    <row r="169" spans="2:5">
      <c r="B169" s="683">
        <v>2745</v>
      </c>
      <c r="C169" s="684">
        <v>2024690</v>
      </c>
      <c r="D169" s="683" t="s">
        <v>821</v>
      </c>
      <c r="E169" s="690" t="s">
        <v>857</v>
      </c>
    </row>
    <row r="170" spans="2:5">
      <c r="B170" s="604">
        <v>2719</v>
      </c>
      <c r="C170" s="407">
        <v>2024661</v>
      </c>
      <c r="D170" s="604" t="s">
        <v>820</v>
      </c>
      <c r="E170" s="361">
        <v>0.34583333333333338</v>
      </c>
    </row>
    <row r="171" spans="2:5">
      <c r="B171" s="604">
        <v>2677</v>
      </c>
      <c r="C171" s="407">
        <v>2024658</v>
      </c>
      <c r="D171" s="604" t="s">
        <v>818</v>
      </c>
      <c r="E171" s="641" t="s">
        <v>858</v>
      </c>
    </row>
    <row r="172" spans="2:5">
      <c r="B172" s="604">
        <v>2600</v>
      </c>
      <c r="C172" s="407">
        <v>2024680</v>
      </c>
      <c r="D172" s="604" t="s">
        <v>816</v>
      </c>
      <c r="E172" s="641" t="s">
        <v>859</v>
      </c>
    </row>
    <row r="173" spans="2:5">
      <c r="B173" s="348">
        <v>2543</v>
      </c>
      <c r="C173" s="406">
        <v>2024670</v>
      </c>
      <c r="D173" s="348" t="s">
        <v>814</v>
      </c>
      <c r="E173" s="673" t="s">
        <v>860</v>
      </c>
    </row>
    <row r="174" spans="2:5">
      <c r="B174" s="604">
        <v>2448</v>
      </c>
      <c r="C174" s="407">
        <v>2024650</v>
      </c>
      <c r="D174" s="604" t="s">
        <v>812</v>
      </c>
      <c r="E174" s="641" t="s">
        <v>861</v>
      </c>
    </row>
    <row r="175" spans="2:5">
      <c r="B175" s="604">
        <v>2428</v>
      </c>
      <c r="C175" s="407">
        <v>2024640</v>
      </c>
      <c r="D175" s="604" t="s">
        <v>810</v>
      </c>
      <c r="E175" s="641" t="s">
        <v>862</v>
      </c>
    </row>
    <row r="176" spans="2:5">
      <c r="B176" s="604">
        <v>2363</v>
      </c>
      <c r="C176" s="407">
        <v>2024646</v>
      </c>
      <c r="D176" s="604" t="s">
        <v>808</v>
      </c>
      <c r="E176" s="641" t="s">
        <v>863</v>
      </c>
    </row>
    <row r="177" spans="2:5">
      <c r="B177" s="348">
        <v>2310</v>
      </c>
      <c r="C177" s="406">
        <v>2024630</v>
      </c>
      <c r="D177" s="348" t="s">
        <v>806</v>
      </c>
      <c r="E177" s="360" t="s">
        <v>864</v>
      </c>
    </row>
    <row r="178" spans="2:5">
      <c r="B178" s="388">
        <v>2269</v>
      </c>
      <c r="C178" s="388">
        <v>2024000</v>
      </c>
      <c r="D178" s="388" t="s">
        <v>804</v>
      </c>
      <c r="E178" s="386" t="s">
        <v>865</v>
      </c>
    </row>
    <row r="179" spans="2:5">
      <c r="B179" s="604">
        <v>2246</v>
      </c>
      <c r="C179" s="407">
        <v>2024612</v>
      </c>
      <c r="D179" s="604" t="s">
        <v>802</v>
      </c>
      <c r="E179" s="361" t="s">
        <v>866</v>
      </c>
    </row>
    <row r="180" spans="2:5">
      <c r="B180" s="604">
        <v>2226</v>
      </c>
      <c r="C180" s="407">
        <v>2024609</v>
      </c>
      <c r="D180" s="604" t="s">
        <v>800</v>
      </c>
      <c r="E180" s="672" t="s">
        <v>867</v>
      </c>
    </row>
    <row r="181" spans="2:5">
      <c r="B181" s="348">
        <v>2218</v>
      </c>
      <c r="C181" s="406">
        <v>2024608</v>
      </c>
      <c r="D181" s="348" t="s">
        <v>798</v>
      </c>
      <c r="E181" s="681" t="s">
        <v>868</v>
      </c>
    </row>
    <row r="182" spans="2:5">
      <c r="B182" s="604">
        <v>2206</v>
      </c>
      <c r="C182" s="407">
        <v>2024607</v>
      </c>
      <c r="D182" s="604" t="s">
        <v>797</v>
      </c>
      <c r="E182" s="642">
        <v>0.72916666666666663</v>
      </c>
    </row>
    <row r="183" spans="2:5">
      <c r="B183" s="604">
        <v>2165</v>
      </c>
      <c r="C183" s="407">
        <v>2024604</v>
      </c>
      <c r="D183" s="604" t="s">
        <v>796</v>
      </c>
      <c r="E183" s="642">
        <v>0.75416666666666676</v>
      </c>
    </row>
    <row r="184" spans="2:5">
      <c r="B184" s="388">
        <v>2133</v>
      </c>
      <c r="C184" s="388">
        <v>2024610</v>
      </c>
      <c r="D184" s="388" t="s">
        <v>794</v>
      </c>
      <c r="E184" s="386" t="s">
        <v>869</v>
      </c>
    </row>
    <row r="185" spans="2:5">
      <c r="B185" s="604">
        <v>2083</v>
      </c>
      <c r="C185" s="407">
        <v>2024596</v>
      </c>
      <c r="D185" s="604" t="s">
        <v>792</v>
      </c>
      <c r="E185" s="672" t="s">
        <v>870</v>
      </c>
    </row>
    <row r="186" spans="2:5">
      <c r="B186" s="604">
        <v>2045</v>
      </c>
      <c r="C186" s="407">
        <v>2024594</v>
      </c>
      <c r="D186" s="604" t="s">
        <v>791</v>
      </c>
      <c r="E186" s="682" t="s">
        <v>871</v>
      </c>
    </row>
    <row r="187" spans="2:5">
      <c r="B187" s="604">
        <v>2001</v>
      </c>
      <c r="C187" s="407">
        <v>2024590</v>
      </c>
      <c r="D187" s="604" t="s">
        <v>789</v>
      </c>
      <c r="E187" s="357" t="s">
        <v>872</v>
      </c>
    </row>
    <row r="188" spans="2:5">
      <c r="B188" s="604">
        <v>1953</v>
      </c>
      <c r="C188" s="407">
        <v>2024587</v>
      </c>
      <c r="D188" s="604" t="s">
        <v>788</v>
      </c>
      <c r="E188" s="357">
        <v>0.9159722222222223</v>
      </c>
    </row>
    <row r="189" spans="2:5">
      <c r="B189" s="604">
        <v>1936</v>
      </c>
      <c r="C189" s="407">
        <v>2024586</v>
      </c>
      <c r="D189" s="604" t="s">
        <v>787</v>
      </c>
      <c r="E189" s="357">
        <v>0.92291666666666661</v>
      </c>
    </row>
    <row r="190" spans="2:5">
      <c r="B190" s="348">
        <v>1883</v>
      </c>
      <c r="C190" s="406">
        <v>2024546</v>
      </c>
      <c r="D190" s="348" t="s">
        <v>786</v>
      </c>
      <c r="E190" s="357">
        <v>0.9506944444444444</v>
      </c>
    </row>
    <row r="191" spans="2:5">
      <c r="B191" s="388">
        <v>1880</v>
      </c>
      <c r="C191" s="388">
        <v>2024120</v>
      </c>
      <c r="D191" s="388" t="s">
        <v>784</v>
      </c>
      <c r="E191" s="386" t="s">
        <v>873</v>
      </c>
    </row>
    <row r="192" spans="2:5">
      <c r="B192" s="604">
        <v>1871</v>
      </c>
      <c r="C192" s="407">
        <v>2024781</v>
      </c>
      <c r="D192" s="604" t="s">
        <v>783</v>
      </c>
      <c r="E192" s="357">
        <v>1.1805555555555555E-2</v>
      </c>
    </row>
    <row r="193" spans="2:5">
      <c r="B193" s="604">
        <v>1862</v>
      </c>
      <c r="C193" s="407">
        <v>2024925</v>
      </c>
      <c r="D193" s="604" t="s">
        <v>781</v>
      </c>
      <c r="E193" s="357">
        <v>2.013888888888889E-2</v>
      </c>
    </row>
    <row r="194" spans="2:5">
      <c r="B194" s="604">
        <v>1835</v>
      </c>
      <c r="C194" s="407">
        <v>2024796</v>
      </c>
      <c r="D194" s="604" t="s">
        <v>780</v>
      </c>
      <c r="E194" s="534" t="s">
        <v>874</v>
      </c>
    </row>
    <row r="195" spans="2:5">
      <c r="B195" s="604">
        <v>1814</v>
      </c>
      <c r="C195" s="407">
        <v>2024581</v>
      </c>
      <c r="D195" s="604" t="s">
        <v>779</v>
      </c>
      <c r="E195" s="357">
        <v>6.1805555555555558E-2</v>
      </c>
    </row>
    <row r="196" spans="2:5">
      <c r="B196" s="604">
        <v>1794</v>
      </c>
      <c r="C196" s="407">
        <v>2024579</v>
      </c>
      <c r="D196" s="604" t="s">
        <v>777</v>
      </c>
      <c r="E196" s="357" t="s">
        <v>875</v>
      </c>
    </row>
    <row r="197" spans="2:5">
      <c r="B197" s="604">
        <v>1751</v>
      </c>
      <c r="C197" s="407">
        <v>2024575</v>
      </c>
      <c r="D197" s="604" t="s">
        <v>776</v>
      </c>
      <c r="E197" s="357">
        <v>0.10555555555555556</v>
      </c>
    </row>
    <row r="198" spans="2:5">
      <c r="B198" s="604">
        <v>1737</v>
      </c>
      <c r="C198" s="407">
        <v>2024574</v>
      </c>
      <c r="D198" s="604" t="s">
        <v>774</v>
      </c>
      <c r="E198" s="357" t="s">
        <v>876</v>
      </c>
    </row>
    <row r="199" spans="2:5">
      <c r="B199" s="604">
        <v>1721</v>
      </c>
      <c r="C199" s="407">
        <v>2024573</v>
      </c>
      <c r="D199" s="604" t="s">
        <v>773</v>
      </c>
      <c r="E199" s="357">
        <v>0.12986111111111112</v>
      </c>
    </row>
    <row r="200" spans="2:5">
      <c r="B200" s="388">
        <v>1711</v>
      </c>
      <c r="C200" s="388">
        <v>2024881</v>
      </c>
      <c r="D200" s="388" t="s">
        <v>771</v>
      </c>
      <c r="E200" s="386" t="s">
        <v>877</v>
      </c>
    </row>
    <row r="201" spans="2:5">
      <c r="B201" s="604">
        <v>1703</v>
      </c>
      <c r="C201" s="407">
        <v>2024572</v>
      </c>
      <c r="D201" s="604" t="s">
        <v>770</v>
      </c>
      <c r="E201" s="357">
        <v>0.14652777777777778</v>
      </c>
    </row>
    <row r="202" spans="2:5">
      <c r="B202" s="604">
        <v>1685</v>
      </c>
      <c r="C202" s="407">
        <v>2024571</v>
      </c>
      <c r="D202" s="604" t="s">
        <v>769</v>
      </c>
      <c r="E202" s="357">
        <v>0.15625</v>
      </c>
    </row>
    <row r="203" spans="2:5">
      <c r="B203" s="604">
        <v>1672</v>
      </c>
      <c r="C203" s="407">
        <v>2024922</v>
      </c>
      <c r="D203" s="604" t="s">
        <v>768</v>
      </c>
      <c r="E203" s="357">
        <v>0.16319444444444445</v>
      </c>
    </row>
    <row r="204" spans="2:5">
      <c r="B204" s="388">
        <v>1662</v>
      </c>
      <c r="C204" s="388">
        <v>2024567</v>
      </c>
      <c r="D204" s="388" t="s">
        <v>766</v>
      </c>
      <c r="E204" s="386" t="s">
        <v>878</v>
      </c>
    </row>
    <row r="205" spans="2:5">
      <c r="B205" s="604">
        <v>1642</v>
      </c>
      <c r="C205" s="407">
        <v>2024565</v>
      </c>
      <c r="D205" s="604" t="s">
        <v>765</v>
      </c>
      <c r="E205" s="357">
        <v>0.18472222222222223</v>
      </c>
    </row>
    <row r="206" spans="2:5">
      <c r="B206" s="604">
        <v>1626</v>
      </c>
      <c r="C206" s="407">
        <v>2024904</v>
      </c>
      <c r="D206" s="604" t="s">
        <v>764</v>
      </c>
      <c r="E206" s="357">
        <v>0.19305555555555554</v>
      </c>
    </row>
    <row r="207" spans="2:5">
      <c r="B207" s="388">
        <v>1612</v>
      </c>
      <c r="C207" s="388">
        <v>2024570</v>
      </c>
      <c r="D207" s="388" t="s">
        <v>762</v>
      </c>
      <c r="E207" s="386" t="s">
        <v>879</v>
      </c>
    </row>
    <row r="208" spans="2:5">
      <c r="B208" s="604">
        <v>1596</v>
      </c>
      <c r="C208" s="407">
        <v>2024562</v>
      </c>
      <c r="D208" s="604" t="s">
        <v>761</v>
      </c>
      <c r="E208" s="357">
        <v>0.22777777777777777</v>
      </c>
    </row>
    <row r="209" spans="2:5">
      <c r="B209" s="604">
        <v>1587</v>
      </c>
      <c r="C209" s="407">
        <v>2024561</v>
      </c>
      <c r="D209" s="604" t="s">
        <v>760</v>
      </c>
      <c r="E209" s="357">
        <v>0.23541666666666669</v>
      </c>
    </row>
    <row r="210" spans="2:5">
      <c r="B210" s="604">
        <v>1568</v>
      </c>
      <c r="C210" s="407">
        <v>2024558</v>
      </c>
      <c r="D210" s="604" t="s">
        <v>759</v>
      </c>
      <c r="E210" s="357">
        <v>0.24583333333333335</v>
      </c>
    </row>
    <row r="211" spans="2:5">
      <c r="B211" s="604">
        <v>1560</v>
      </c>
      <c r="C211" s="407">
        <v>2024557</v>
      </c>
      <c r="D211" s="604" t="s">
        <v>757</v>
      </c>
      <c r="E211" s="534" t="s">
        <v>880</v>
      </c>
    </row>
    <row r="212" spans="2:5">
      <c r="B212" s="604">
        <v>1548</v>
      </c>
      <c r="C212" s="407">
        <v>2024556</v>
      </c>
      <c r="D212" s="604" t="s">
        <v>756</v>
      </c>
      <c r="E212" s="357">
        <v>0.27847222222222223</v>
      </c>
    </row>
    <row r="213" spans="2:5">
      <c r="B213" s="943" t="s">
        <v>318</v>
      </c>
      <c r="C213" s="944"/>
      <c r="D213" s="944"/>
      <c r="E213" s="945"/>
    </row>
    <row r="214" spans="2:5">
      <c r="B214" s="348">
        <v>1486</v>
      </c>
      <c r="C214" s="406">
        <v>2001081</v>
      </c>
      <c r="D214" s="348" t="s">
        <v>754</v>
      </c>
      <c r="E214" s="356">
        <v>0.32361111111111113</v>
      </c>
    </row>
    <row r="215" spans="2:5">
      <c r="B215" s="388">
        <v>1483</v>
      </c>
      <c r="C215" s="388">
        <v>2000056</v>
      </c>
      <c r="D215" s="388" t="s">
        <v>752</v>
      </c>
      <c r="E215" s="386" t="s">
        <v>881</v>
      </c>
    </row>
    <row r="216" spans="2:5">
      <c r="B216" s="604">
        <v>1461</v>
      </c>
      <c r="C216" s="407">
        <v>2000163</v>
      </c>
      <c r="D216" s="604" t="s">
        <v>751</v>
      </c>
      <c r="E216" s="534" t="s">
        <v>882</v>
      </c>
    </row>
    <row r="217" spans="2:5">
      <c r="B217" s="604">
        <v>1439</v>
      </c>
      <c r="C217" s="407">
        <v>2000161</v>
      </c>
      <c r="D217" s="604" t="s">
        <v>749</v>
      </c>
      <c r="E217" s="357" t="s">
        <v>883</v>
      </c>
    </row>
    <row r="218" spans="2:5">
      <c r="B218" s="604">
        <v>1413</v>
      </c>
      <c r="C218" s="407">
        <v>2000119</v>
      </c>
      <c r="D218" s="604" t="s">
        <v>748</v>
      </c>
      <c r="E218" s="357">
        <v>0.42222222222222222</v>
      </c>
    </row>
    <row r="219" spans="2:5">
      <c r="B219" s="487">
        <v>1400</v>
      </c>
      <c r="C219" s="341">
        <v>2001252</v>
      </c>
      <c r="D219" s="487" t="s">
        <v>746</v>
      </c>
      <c r="E219" s="357">
        <v>0.43124999999999997</v>
      </c>
    </row>
    <row r="220" spans="2:5">
      <c r="B220" s="604">
        <v>1388</v>
      </c>
      <c r="C220" s="407">
        <v>2000156</v>
      </c>
      <c r="D220" s="604" t="s">
        <v>745</v>
      </c>
      <c r="E220" s="554" t="s">
        <v>43</v>
      </c>
    </row>
    <row r="221" spans="2:5">
      <c r="B221" s="604">
        <v>1362</v>
      </c>
      <c r="C221" s="407">
        <v>2000149</v>
      </c>
      <c r="D221" s="604" t="s">
        <v>743</v>
      </c>
      <c r="E221" s="357" t="s">
        <v>884</v>
      </c>
    </row>
    <row r="222" spans="2:5">
      <c r="B222" s="604">
        <v>1346</v>
      </c>
      <c r="C222" s="407">
        <v>2000260</v>
      </c>
      <c r="D222" s="604" t="s">
        <v>741</v>
      </c>
      <c r="E222" s="357" t="s">
        <v>885</v>
      </c>
    </row>
    <row r="223" spans="2:5">
      <c r="B223" s="388">
        <v>1336</v>
      </c>
      <c r="C223" s="388">
        <v>2000230</v>
      </c>
      <c r="D223" s="388" t="s">
        <v>886</v>
      </c>
      <c r="E223" s="386" t="s">
        <v>887</v>
      </c>
    </row>
    <row r="224" spans="2:5">
      <c r="B224" s="388">
        <v>1331</v>
      </c>
      <c r="C224" s="388">
        <v>2000129</v>
      </c>
      <c r="D224" s="388" t="s">
        <v>738</v>
      </c>
      <c r="E224" s="404">
        <v>0.51458333333333328</v>
      </c>
    </row>
    <row r="225" spans="2:7">
      <c r="B225" s="604">
        <v>1285</v>
      </c>
      <c r="C225" s="407">
        <v>2000173</v>
      </c>
      <c r="D225" s="604" t="s">
        <v>736</v>
      </c>
      <c r="E225" s="357" t="s">
        <v>888</v>
      </c>
      <c r="F225" s="549"/>
      <c r="G225" s="549"/>
    </row>
    <row r="226" spans="2:7">
      <c r="B226" s="604">
        <v>1278</v>
      </c>
      <c r="C226" s="407">
        <v>2000196</v>
      </c>
      <c r="D226" s="604" t="s">
        <v>735</v>
      </c>
      <c r="E226" s="357">
        <v>0.57361111111111118</v>
      </c>
      <c r="F226" s="549"/>
      <c r="G226" s="549"/>
    </row>
    <row r="227" spans="2:7">
      <c r="B227" s="604">
        <v>1254</v>
      </c>
      <c r="C227" s="407">
        <v>2000954</v>
      </c>
      <c r="D227" s="604" t="s">
        <v>734</v>
      </c>
      <c r="E227" s="357">
        <v>0.59027777777777779</v>
      </c>
      <c r="F227" s="549"/>
      <c r="G227" s="549"/>
    </row>
    <row r="228" spans="2:7">
      <c r="B228" s="604">
        <v>1192</v>
      </c>
      <c r="C228" s="407">
        <v>2000198</v>
      </c>
      <c r="D228" s="604" t="s">
        <v>733</v>
      </c>
      <c r="E228" s="534">
        <v>0.62847222222222221</v>
      </c>
      <c r="F228" s="549"/>
      <c r="G228" s="549"/>
    </row>
    <row r="229" spans="2:7">
      <c r="B229" s="348">
        <v>1180</v>
      </c>
      <c r="C229" s="406">
        <v>2000199</v>
      </c>
      <c r="D229" s="348" t="s">
        <v>731</v>
      </c>
      <c r="E229" s="356" t="s">
        <v>889</v>
      </c>
      <c r="F229" s="549"/>
      <c r="G229" s="520"/>
    </row>
    <row r="230" spans="2:7" s="549" customFormat="1">
      <c r="B230" s="683">
        <v>1138</v>
      </c>
      <c r="C230" s="684">
        <v>2000203</v>
      </c>
      <c r="D230" s="683" t="s">
        <v>890</v>
      </c>
      <c r="E230" s="685" t="s">
        <v>891</v>
      </c>
      <c r="G230" s="520"/>
    </row>
    <row r="231" spans="2:7">
      <c r="B231" s="604">
        <v>1133</v>
      </c>
      <c r="C231" s="407">
        <v>2000383</v>
      </c>
      <c r="D231" s="604" t="s">
        <v>729</v>
      </c>
      <c r="E231" s="357" t="s">
        <v>892</v>
      </c>
      <c r="F231" s="549"/>
      <c r="G231" s="544"/>
    </row>
    <row r="232" spans="2:7">
      <c r="B232" s="604">
        <v>1118</v>
      </c>
      <c r="C232" s="407">
        <v>2000972</v>
      </c>
      <c r="D232" s="604" t="s">
        <v>728</v>
      </c>
      <c r="E232" s="357">
        <v>0.69236111111111109</v>
      </c>
      <c r="F232" s="549"/>
      <c r="G232" s="520"/>
    </row>
    <row r="233" spans="2:7">
      <c r="B233" s="604">
        <v>1104</v>
      </c>
      <c r="C233" s="407">
        <v>2000360</v>
      </c>
      <c r="D233" s="604" t="s">
        <v>726</v>
      </c>
      <c r="E233" s="357" t="s">
        <v>893</v>
      </c>
      <c r="F233" s="549"/>
      <c r="G233" s="549"/>
    </row>
    <row r="234" spans="2:7">
      <c r="B234" s="348">
        <v>1011</v>
      </c>
      <c r="C234" s="406">
        <v>2000374</v>
      </c>
      <c r="D234" s="348" t="s">
        <v>724</v>
      </c>
      <c r="E234" s="356" t="s">
        <v>894</v>
      </c>
      <c r="F234" s="549"/>
      <c r="G234" s="549"/>
    </row>
    <row r="235" spans="2:7">
      <c r="B235" s="604">
        <v>951</v>
      </c>
      <c r="C235" s="407">
        <v>2000869</v>
      </c>
      <c r="D235" s="604" t="s">
        <v>722</v>
      </c>
      <c r="E235" s="357" t="s">
        <v>895</v>
      </c>
      <c r="F235" s="549"/>
      <c r="G235" s="549"/>
    </row>
    <row r="236" spans="2:7">
      <c r="B236" s="604">
        <v>881</v>
      </c>
      <c r="C236" s="407">
        <v>2000866</v>
      </c>
      <c r="D236" s="604" t="s">
        <v>720</v>
      </c>
      <c r="E236" s="534" t="s">
        <v>896</v>
      </c>
      <c r="F236" s="549"/>
      <c r="G236" s="549"/>
    </row>
    <row r="237" spans="2:7">
      <c r="B237" s="388">
        <v>863</v>
      </c>
      <c r="C237" s="388">
        <v>2000170</v>
      </c>
      <c r="D237" s="388" t="s">
        <v>321</v>
      </c>
      <c r="E237" s="386" t="s">
        <v>897</v>
      </c>
      <c r="F237" s="549"/>
      <c r="G237" s="549"/>
    </row>
    <row r="238" spans="2:7">
      <c r="B238" s="604">
        <v>795</v>
      </c>
      <c r="C238" s="407">
        <v>2000905</v>
      </c>
      <c r="D238" s="604" t="s">
        <v>320</v>
      </c>
      <c r="E238" s="357">
        <v>0.97916666666666663</v>
      </c>
      <c r="F238" s="549"/>
      <c r="G238" s="549"/>
    </row>
    <row r="239" spans="2:7">
      <c r="B239" s="815" t="s">
        <v>43</v>
      </c>
      <c r="C239" s="407">
        <v>9991941</v>
      </c>
      <c r="D239" s="604" t="s">
        <v>319</v>
      </c>
      <c r="E239" s="669">
        <v>43469.980555555558</v>
      </c>
      <c r="F239" s="549"/>
      <c r="G239" s="549"/>
    </row>
    <row r="240" spans="2:7">
      <c r="B240" s="943" t="s">
        <v>281</v>
      </c>
      <c r="C240" s="944"/>
      <c r="D240" s="944"/>
      <c r="E240" s="945"/>
      <c r="F240" s="549"/>
      <c r="G240" s="549"/>
    </row>
    <row r="241" spans="2:5">
      <c r="B241" s="362">
        <v>792</v>
      </c>
      <c r="C241" s="638" t="s">
        <v>316</v>
      </c>
      <c r="D241" s="362" t="s">
        <v>255</v>
      </c>
      <c r="E241" s="357">
        <v>0.98888888888888893</v>
      </c>
    </row>
    <row r="242" spans="2:5">
      <c r="B242" s="388">
        <v>744</v>
      </c>
      <c r="C242" s="388">
        <v>2100170</v>
      </c>
      <c r="D242" s="388" t="s">
        <v>312</v>
      </c>
      <c r="E242" s="386" t="s">
        <v>356</v>
      </c>
    </row>
    <row r="243" spans="2:5">
      <c r="B243" s="604">
        <v>700</v>
      </c>
      <c r="C243" s="407">
        <v>2100014</v>
      </c>
      <c r="D243" s="604" t="s">
        <v>311</v>
      </c>
      <c r="E243" s="357">
        <v>3.2638888888888891E-2</v>
      </c>
    </row>
    <row r="244" spans="2:5">
      <c r="B244" s="815" t="s">
        <v>43</v>
      </c>
      <c r="C244" s="407">
        <v>2100008</v>
      </c>
      <c r="D244" s="604" t="s">
        <v>310</v>
      </c>
      <c r="E244" s="357">
        <v>6.25E-2</v>
      </c>
    </row>
    <row r="245" spans="2:5">
      <c r="B245" s="388">
        <v>612</v>
      </c>
      <c r="C245" s="388">
        <v>2100305</v>
      </c>
      <c r="D245" s="388" t="s">
        <v>307</v>
      </c>
      <c r="E245" s="404" t="s">
        <v>357</v>
      </c>
    </row>
    <row r="246" spans="2:5">
      <c r="B246" s="604">
        <v>593</v>
      </c>
      <c r="C246" s="407">
        <v>2100145</v>
      </c>
      <c r="D246" s="604" t="s">
        <v>306</v>
      </c>
      <c r="E246" s="357">
        <v>7.7777777777777779E-2</v>
      </c>
    </row>
    <row r="247" spans="2:5">
      <c r="B247" s="604">
        <v>581</v>
      </c>
      <c r="C247" s="407">
        <v>2100102</v>
      </c>
      <c r="D247" s="604" t="s">
        <v>304</v>
      </c>
      <c r="E247" s="357">
        <v>8.2638888888888887E-2</v>
      </c>
    </row>
    <row r="248" spans="2:5">
      <c r="B248" s="604">
        <v>571</v>
      </c>
      <c r="C248" s="407">
        <v>2100007</v>
      </c>
      <c r="D248" s="604" t="s">
        <v>303</v>
      </c>
      <c r="E248" s="357">
        <v>8.6805555555555566E-2</v>
      </c>
    </row>
    <row r="249" spans="2:5">
      <c r="B249" s="388">
        <v>532</v>
      </c>
      <c r="C249" s="388">
        <v>2100001</v>
      </c>
      <c r="D249" s="388" t="s">
        <v>299</v>
      </c>
      <c r="E249" s="386" t="s">
        <v>360</v>
      </c>
    </row>
    <row r="250" spans="2:5">
      <c r="B250" s="604">
        <v>516</v>
      </c>
      <c r="C250" s="407">
        <v>2100514</v>
      </c>
      <c r="D250" s="604" t="s">
        <v>297</v>
      </c>
      <c r="E250" s="357">
        <v>0.13472222222222222</v>
      </c>
    </row>
    <row r="251" spans="2:5">
      <c r="B251" s="362">
        <v>491</v>
      </c>
      <c r="C251" s="636">
        <v>2100515</v>
      </c>
      <c r="D251" s="362" t="s">
        <v>296</v>
      </c>
      <c r="E251" s="357">
        <v>0.14722222222222223</v>
      </c>
    </row>
    <row r="252" spans="2:5">
      <c r="B252" s="388">
        <v>455</v>
      </c>
      <c r="C252" s="388">
        <v>2100280</v>
      </c>
      <c r="D252" s="388" t="s">
        <v>292</v>
      </c>
      <c r="E252" s="386" t="s">
        <v>363</v>
      </c>
    </row>
    <row r="253" spans="2:5">
      <c r="B253" s="604">
        <v>418</v>
      </c>
      <c r="C253" s="407">
        <v>2100205</v>
      </c>
      <c r="D253" s="604" t="s">
        <v>289</v>
      </c>
      <c r="E253" s="357" t="s">
        <v>366</v>
      </c>
    </row>
    <row r="254" spans="2:5">
      <c r="B254" s="604">
        <v>406</v>
      </c>
      <c r="C254" s="407">
        <v>2100023</v>
      </c>
      <c r="D254" s="604" t="s">
        <v>288</v>
      </c>
      <c r="E254" s="357">
        <v>0.19583333333333333</v>
      </c>
    </row>
    <row r="255" spans="2:5">
      <c r="B255" s="604">
        <v>398</v>
      </c>
      <c r="C255" s="407">
        <v>2100301</v>
      </c>
      <c r="D255" s="604" t="s">
        <v>287</v>
      </c>
      <c r="E255" s="357">
        <v>0.19930555555555554</v>
      </c>
    </row>
    <row r="256" spans="2:5">
      <c r="B256" s="388">
        <v>384</v>
      </c>
      <c r="C256" s="388">
        <v>2100024</v>
      </c>
      <c r="D256" s="388" t="s">
        <v>283</v>
      </c>
      <c r="E256" s="386" t="s">
        <v>369</v>
      </c>
    </row>
    <row r="257" spans="2:5">
      <c r="B257" s="815" t="s">
        <v>43</v>
      </c>
      <c r="C257" s="407">
        <v>163034</v>
      </c>
      <c r="D257" s="604" t="s">
        <v>282</v>
      </c>
      <c r="E257" s="357">
        <v>0.23750000000000002</v>
      </c>
    </row>
    <row r="258" spans="2:5">
      <c r="B258" s="943" t="s">
        <v>253</v>
      </c>
      <c r="C258" s="944"/>
      <c r="D258" s="944"/>
      <c r="E258" s="945"/>
    </row>
    <row r="259" spans="2:5">
      <c r="B259" s="362">
        <v>375</v>
      </c>
      <c r="C259" s="638" t="s">
        <v>280</v>
      </c>
      <c r="D259" s="362" t="s">
        <v>255</v>
      </c>
      <c r="E259" s="589">
        <v>0.20069444444444443</v>
      </c>
    </row>
    <row r="260" spans="2:5">
      <c r="B260" s="388">
        <v>368</v>
      </c>
      <c r="C260" s="388">
        <v>2400450</v>
      </c>
      <c r="D260" s="388" t="s">
        <v>276</v>
      </c>
      <c r="E260" s="553" t="s">
        <v>372</v>
      </c>
    </row>
    <row r="261" spans="2:5">
      <c r="B261" s="348">
        <v>356</v>
      </c>
      <c r="C261" s="406">
        <v>2400461</v>
      </c>
      <c r="D261" s="348" t="s">
        <v>275</v>
      </c>
      <c r="E261" s="563">
        <v>0.25694444444444442</v>
      </c>
    </row>
    <row r="262" spans="2:5">
      <c r="B262" s="348">
        <v>348</v>
      </c>
      <c r="C262" s="406">
        <v>2401432</v>
      </c>
      <c r="D262" s="348" t="s">
        <v>274</v>
      </c>
      <c r="E262" s="563">
        <v>0.26111111111111113</v>
      </c>
    </row>
    <row r="263" spans="2:5">
      <c r="B263" s="388">
        <v>339</v>
      </c>
      <c r="C263" s="388">
        <v>2400000</v>
      </c>
      <c r="D263" s="388" t="s">
        <v>42</v>
      </c>
      <c r="E263" s="553" t="s">
        <v>375</v>
      </c>
    </row>
    <row r="264" spans="2:5">
      <c r="B264" s="815" t="s">
        <v>43</v>
      </c>
      <c r="C264" s="407"/>
      <c r="D264" s="604" t="s">
        <v>270</v>
      </c>
      <c r="E264" s="562">
        <v>0.27708333333333335</v>
      </c>
    </row>
    <row r="265" spans="2:5">
      <c r="B265" s="348">
        <v>330</v>
      </c>
      <c r="C265" s="406">
        <v>2400446</v>
      </c>
      <c r="D265" s="348" t="s">
        <v>45</v>
      </c>
      <c r="E265" s="563">
        <v>0.28194444444444444</v>
      </c>
    </row>
    <row r="266" spans="2:5">
      <c r="B266" s="348">
        <v>321</v>
      </c>
      <c r="C266" s="406">
        <v>2400417</v>
      </c>
      <c r="D266" s="348" t="s">
        <v>46</v>
      </c>
      <c r="E266" s="563">
        <v>0.28611111111111109</v>
      </c>
    </row>
    <row r="267" spans="2:5">
      <c r="B267" s="348">
        <v>298</v>
      </c>
      <c r="C267" s="406">
        <v>2400456</v>
      </c>
      <c r="D267" s="348" t="s">
        <v>47</v>
      </c>
      <c r="E267" s="563">
        <v>0.2951388888888889</v>
      </c>
    </row>
    <row r="268" spans="2:5">
      <c r="B268" s="348">
        <v>282</v>
      </c>
      <c r="C268" s="406">
        <v>2400366</v>
      </c>
      <c r="D268" s="348" t="s">
        <v>48</v>
      </c>
      <c r="E268" s="563">
        <v>0.30208333333333337</v>
      </c>
    </row>
    <row r="269" spans="2:5">
      <c r="B269" s="348">
        <v>272</v>
      </c>
      <c r="C269" s="406">
        <v>2400416</v>
      </c>
      <c r="D269" s="348" t="s">
        <v>50</v>
      </c>
      <c r="E269" s="563">
        <v>0.30555555555555558</v>
      </c>
    </row>
    <row r="270" spans="2:5">
      <c r="B270" s="348">
        <v>256</v>
      </c>
      <c r="C270" s="406">
        <v>2400365</v>
      </c>
      <c r="D270" s="348" t="s">
        <v>269</v>
      </c>
      <c r="E270" s="563">
        <v>0.3125</v>
      </c>
    </row>
    <row r="271" spans="2:5">
      <c r="B271" s="348">
        <v>245</v>
      </c>
      <c r="C271" s="406">
        <v>2400364</v>
      </c>
      <c r="D271" s="348" t="s">
        <v>268</v>
      </c>
      <c r="E271" s="598">
        <v>0.31805555555555559</v>
      </c>
    </row>
    <row r="272" spans="2:5">
      <c r="B272" s="815" t="s">
        <v>43</v>
      </c>
      <c r="C272" s="406"/>
      <c r="D272" s="348" t="s">
        <v>267</v>
      </c>
      <c r="E272" s="554" t="s">
        <v>43</v>
      </c>
    </row>
    <row r="273" spans="2:5">
      <c r="B273" s="388" t="s">
        <v>43</v>
      </c>
      <c r="C273" s="388">
        <v>2400440</v>
      </c>
      <c r="D273" s="388" t="s">
        <v>266</v>
      </c>
      <c r="E273" s="596" t="s">
        <v>43</v>
      </c>
    </row>
    <row r="274" spans="2:5">
      <c r="B274" s="348">
        <v>234</v>
      </c>
      <c r="C274" s="406">
        <v>9991215</v>
      </c>
      <c r="D274" s="348" t="s">
        <v>265</v>
      </c>
      <c r="E274" s="599">
        <v>0.3263888888888889</v>
      </c>
    </row>
    <row r="275" spans="2:5">
      <c r="B275" s="348">
        <v>230</v>
      </c>
      <c r="C275" s="406">
        <v>2400003</v>
      </c>
      <c r="D275" s="348" t="s">
        <v>264</v>
      </c>
      <c r="E275" s="563">
        <v>0.3298611111111111</v>
      </c>
    </row>
    <row r="276" spans="2:5">
      <c r="B276" s="348">
        <v>219</v>
      </c>
      <c r="C276" s="406">
        <v>2400362</v>
      </c>
      <c r="D276" s="348" t="s">
        <v>263</v>
      </c>
      <c r="E276" s="563">
        <v>0.33749999999999997</v>
      </c>
    </row>
    <row r="277" spans="2:5">
      <c r="B277" s="348">
        <v>201</v>
      </c>
      <c r="C277" s="406">
        <v>2400429</v>
      </c>
      <c r="D277" s="348" t="s">
        <v>262</v>
      </c>
      <c r="E277" s="563">
        <v>0.34444444444444444</v>
      </c>
    </row>
    <row r="278" spans="2:5">
      <c r="B278" s="348">
        <v>182</v>
      </c>
      <c r="C278" s="406">
        <v>2400431</v>
      </c>
      <c r="D278" s="348" t="s">
        <v>261</v>
      </c>
      <c r="E278" s="563">
        <v>0.35416666666666663</v>
      </c>
    </row>
    <row r="279" spans="2:5">
      <c r="B279" s="348">
        <v>170</v>
      </c>
      <c r="C279" s="406">
        <v>2400432</v>
      </c>
      <c r="D279" s="348" t="s">
        <v>260</v>
      </c>
      <c r="E279" s="563">
        <v>0.36319444444444443</v>
      </c>
    </row>
    <row r="280" spans="2:5">
      <c r="B280" s="388">
        <v>152</v>
      </c>
      <c r="C280" s="388">
        <v>2400433</v>
      </c>
      <c r="D280" s="388" t="s">
        <v>256</v>
      </c>
      <c r="E280" s="553" t="s">
        <v>378</v>
      </c>
    </row>
    <row r="281" spans="2:5">
      <c r="B281" s="604">
        <v>151</v>
      </c>
      <c r="C281" s="639" t="s">
        <v>254</v>
      </c>
      <c r="D281" s="604" t="s">
        <v>255</v>
      </c>
      <c r="E281" s="589">
        <v>0.41805555555555557</v>
      </c>
    </row>
    <row r="282" spans="2:5">
      <c r="B282" s="943" t="s">
        <v>232</v>
      </c>
      <c r="C282" s="944"/>
      <c r="D282" s="944"/>
      <c r="E282" s="945"/>
    </row>
    <row r="283" spans="2:5">
      <c r="B283" s="890" t="s">
        <v>43</v>
      </c>
      <c r="C283" s="636">
        <v>9991012</v>
      </c>
      <c r="D283" s="636" t="s">
        <v>249</v>
      </c>
      <c r="E283" s="650" t="s">
        <v>381</v>
      </c>
    </row>
    <row r="284" spans="2:5">
      <c r="B284" s="348">
        <v>140</v>
      </c>
      <c r="C284" s="406">
        <v>2058434</v>
      </c>
      <c r="D284" s="348" t="s">
        <v>246</v>
      </c>
      <c r="E284" s="356" t="s">
        <v>383</v>
      </c>
    </row>
    <row r="285" spans="2:5">
      <c r="B285" s="348">
        <v>115</v>
      </c>
      <c r="C285" s="406">
        <v>2058395</v>
      </c>
      <c r="D285" s="348" t="s">
        <v>243</v>
      </c>
      <c r="E285" s="356" t="s">
        <v>385</v>
      </c>
    </row>
    <row r="286" spans="2:5">
      <c r="B286" s="388">
        <v>90</v>
      </c>
      <c r="C286" s="388">
        <v>2058450</v>
      </c>
      <c r="D286" s="388" t="s">
        <v>239</v>
      </c>
      <c r="E286" s="404" t="s">
        <v>388</v>
      </c>
    </row>
    <row r="287" spans="2:5">
      <c r="B287" s="604">
        <v>50</v>
      </c>
      <c r="C287" s="407">
        <v>2058441</v>
      </c>
      <c r="D287" s="604" t="s">
        <v>238</v>
      </c>
      <c r="E287" s="357">
        <v>0.55902777777777779</v>
      </c>
    </row>
    <row r="288" spans="2:5">
      <c r="B288" s="348">
        <v>40</v>
      </c>
      <c r="C288" s="406">
        <v>2058442</v>
      </c>
      <c r="D288" s="348" t="s">
        <v>235</v>
      </c>
      <c r="E288" s="356" t="s">
        <v>390</v>
      </c>
    </row>
    <row r="289" spans="2:7">
      <c r="B289" s="388">
        <v>0</v>
      </c>
      <c r="C289" s="388">
        <v>2058001</v>
      </c>
      <c r="D289" s="388" t="s">
        <v>233</v>
      </c>
      <c r="E289" s="629">
        <v>43469.592361111114</v>
      </c>
      <c r="F289" s="549"/>
      <c r="G289" s="549"/>
    </row>
    <row r="290" spans="2:7">
      <c r="B290" s="930" t="s">
        <v>123</v>
      </c>
      <c r="C290" s="930"/>
      <c r="D290" s="930"/>
      <c r="E290" s="351"/>
      <c r="F290" s="549"/>
      <c r="G290" s="549"/>
    </row>
    <row r="291" spans="2:7" s="519" customFormat="1">
      <c r="B291" s="932" t="s">
        <v>125</v>
      </c>
      <c r="C291" s="932"/>
      <c r="D291" s="932"/>
      <c r="E291" s="521">
        <v>62</v>
      </c>
    </row>
    <row r="292" spans="2:7" ht="12.6" customHeight="1">
      <c r="B292" s="937" t="s">
        <v>126</v>
      </c>
      <c r="C292" s="938"/>
      <c r="D292" s="939"/>
      <c r="E292" s="484">
        <v>0.59930555555555554</v>
      </c>
      <c r="F292" s="549"/>
      <c r="G292" s="549"/>
    </row>
    <row r="293" spans="2:7">
      <c r="B293" s="936" t="s">
        <v>127</v>
      </c>
      <c r="C293" s="936"/>
      <c r="D293" s="936"/>
      <c r="E293" s="368">
        <f>E289-E157</f>
        <v>2.7201388888934162</v>
      </c>
      <c r="F293" s="549"/>
      <c r="G293" s="549"/>
    </row>
    <row r="294" spans="2:7">
      <c r="B294" s="935" t="s">
        <v>128</v>
      </c>
      <c r="C294" s="935"/>
      <c r="D294" s="935"/>
      <c r="E294" s="370">
        <f>B157/((E289-E157)*24)</f>
        <v>50.135307633309459</v>
      </c>
      <c r="F294" s="549"/>
      <c r="G294" s="549"/>
    </row>
    <row r="295" spans="2:7">
      <c r="B295" s="936" t="s">
        <v>129</v>
      </c>
      <c r="C295" s="936"/>
      <c r="D295" s="936"/>
      <c r="E295" s="368">
        <f>E293-E292</f>
        <v>2.1208333333378606</v>
      </c>
      <c r="F295" s="549"/>
      <c r="G295" s="549"/>
    </row>
    <row r="296" spans="2:7">
      <c r="B296" s="937" t="s">
        <v>130</v>
      </c>
      <c r="C296" s="938"/>
      <c r="D296" s="939"/>
      <c r="E296" s="370">
        <f>B157/((E293-E292)*24)</f>
        <v>64.302554027367648</v>
      </c>
      <c r="F296" s="549"/>
      <c r="G296" s="549"/>
    </row>
    <row r="299" spans="2:7" ht="15.75">
      <c r="B299" s="543" t="s">
        <v>844</v>
      </c>
      <c r="C299" s="443"/>
      <c r="D299" s="444"/>
      <c r="E299" s="549"/>
      <c r="F299" s="549"/>
      <c r="G299" s="549"/>
    </row>
    <row r="303" spans="2:7">
      <c r="B303" s="549"/>
      <c r="C303" s="549"/>
      <c r="D303" s="549"/>
      <c r="E303" s="549"/>
      <c r="F303" s="549"/>
      <c r="G303" s="549"/>
    </row>
    <row r="304" spans="2:7" ht="23.25">
      <c r="B304" s="550" t="s">
        <v>898</v>
      </c>
      <c r="C304" s="339"/>
      <c r="D304" s="339"/>
      <c r="E304" s="549"/>
      <c r="F304" s="549"/>
      <c r="G304" s="549"/>
    </row>
    <row r="305" spans="2:7">
      <c r="B305" s="549"/>
      <c r="C305" s="549"/>
      <c r="D305" s="549"/>
      <c r="E305" s="549"/>
      <c r="F305" s="363"/>
      <c r="G305" s="549"/>
    </row>
    <row r="306" spans="2:7">
      <c r="B306" s="912" t="s">
        <v>22</v>
      </c>
      <c r="C306" s="914" t="s">
        <v>226</v>
      </c>
      <c r="D306" s="472" t="s">
        <v>25</v>
      </c>
      <c r="E306" s="396" t="s">
        <v>717</v>
      </c>
      <c r="F306" s="419"/>
      <c r="G306" s="419"/>
    </row>
    <row r="307" spans="2:7">
      <c r="B307" s="912"/>
      <c r="C307" s="915"/>
      <c r="D307" s="473" t="s">
        <v>34</v>
      </c>
      <c r="E307" s="454" t="s">
        <v>230</v>
      </c>
      <c r="F307" s="419"/>
      <c r="G307" s="419"/>
    </row>
    <row r="308" spans="2:7" ht="29.25">
      <c r="B308" s="949"/>
      <c r="C308" s="916"/>
      <c r="D308" s="474" t="s">
        <v>197</v>
      </c>
      <c r="E308" s="449" t="s">
        <v>718</v>
      </c>
      <c r="F308" s="419"/>
      <c r="G308" s="419"/>
    </row>
    <row r="309" spans="2:7">
      <c r="B309" s="940" t="s">
        <v>232</v>
      </c>
      <c r="C309" s="941"/>
      <c r="D309" s="941"/>
      <c r="E309" s="942"/>
      <c r="F309" s="549"/>
      <c r="G309" s="549"/>
    </row>
    <row r="310" spans="2:7">
      <c r="B310" s="388">
        <v>0</v>
      </c>
      <c r="C310" s="388">
        <v>2058001</v>
      </c>
      <c r="D310" s="405" t="s">
        <v>233</v>
      </c>
      <c r="E310" s="629">
        <v>43466.430555555555</v>
      </c>
      <c r="F310" s="549"/>
      <c r="G310" s="549"/>
    </row>
    <row r="311" spans="2:7">
      <c r="B311" s="348">
        <v>40</v>
      </c>
      <c r="C311" s="406">
        <v>2058442</v>
      </c>
      <c r="D311" s="348" t="s">
        <v>235</v>
      </c>
      <c r="E311" s="355" t="s">
        <v>237</v>
      </c>
      <c r="F311" s="549"/>
      <c r="G311" s="549"/>
    </row>
    <row r="312" spans="2:7">
      <c r="B312" s="604">
        <v>50</v>
      </c>
      <c r="C312" s="407">
        <v>2058441</v>
      </c>
      <c r="D312" s="604" t="s">
        <v>238</v>
      </c>
      <c r="E312" s="358">
        <v>0.4604166666666667</v>
      </c>
      <c r="F312" s="549"/>
      <c r="G312" s="549"/>
    </row>
    <row r="313" spans="2:7">
      <c r="B313" s="388">
        <v>90</v>
      </c>
      <c r="C313" s="388">
        <v>2058450</v>
      </c>
      <c r="D313" s="388" t="s">
        <v>239</v>
      </c>
      <c r="E313" s="628" t="s">
        <v>242</v>
      </c>
      <c r="F313" s="549"/>
      <c r="G313" s="549"/>
    </row>
    <row r="314" spans="2:7">
      <c r="B314" s="348">
        <v>115</v>
      </c>
      <c r="C314" s="406">
        <v>2058395</v>
      </c>
      <c r="D314" s="348" t="s">
        <v>243</v>
      </c>
      <c r="E314" s="360" t="s">
        <v>245</v>
      </c>
      <c r="F314" s="549"/>
      <c r="G314" s="549"/>
    </row>
    <row r="315" spans="2:7">
      <c r="B315" s="348">
        <v>140</v>
      </c>
      <c r="C315" s="406">
        <v>2058434</v>
      </c>
      <c r="D315" s="348" t="s">
        <v>246</v>
      </c>
      <c r="E315" s="360" t="s">
        <v>248</v>
      </c>
      <c r="F315" s="549"/>
      <c r="G315" s="549"/>
    </row>
    <row r="316" spans="2:7">
      <c r="B316" s="890" t="s">
        <v>43</v>
      </c>
      <c r="C316" s="636">
        <v>9991012</v>
      </c>
      <c r="D316" s="636" t="s">
        <v>249</v>
      </c>
      <c r="E316" s="651" t="s">
        <v>252</v>
      </c>
      <c r="F316" s="549"/>
      <c r="G316" s="549"/>
    </row>
    <row r="317" spans="2:7">
      <c r="B317" s="943" t="s">
        <v>253</v>
      </c>
      <c r="C317" s="944"/>
      <c r="D317" s="944"/>
      <c r="E317" s="945"/>
      <c r="F317" s="549"/>
      <c r="G317" s="549"/>
    </row>
    <row r="318" spans="2:7">
      <c r="B318" s="604">
        <v>151</v>
      </c>
      <c r="C318" s="639" t="s">
        <v>254</v>
      </c>
      <c r="D318" s="604" t="s">
        <v>255</v>
      </c>
      <c r="E318" s="569">
        <v>43466.506944444445</v>
      </c>
      <c r="F318" s="549"/>
      <c r="G318" s="549"/>
    </row>
    <row r="319" spans="2:7">
      <c r="B319" s="388">
        <v>152</v>
      </c>
      <c r="C319" s="388">
        <v>2400433</v>
      </c>
      <c r="D319" s="388" t="s">
        <v>256</v>
      </c>
      <c r="E319" s="580" t="s">
        <v>259</v>
      </c>
      <c r="F319" s="549"/>
      <c r="G319" s="549"/>
    </row>
    <row r="320" spans="2:7">
      <c r="B320" s="348">
        <v>170</v>
      </c>
      <c r="C320" s="406">
        <v>2400432</v>
      </c>
      <c r="D320" s="348" t="s">
        <v>260</v>
      </c>
      <c r="E320" s="582">
        <v>0.56111111111111112</v>
      </c>
      <c r="F320" s="549"/>
      <c r="G320" s="549"/>
    </row>
    <row r="321" spans="2:7">
      <c r="B321" s="348">
        <v>182</v>
      </c>
      <c r="C321" s="406">
        <v>2400431</v>
      </c>
      <c r="D321" s="348" t="s">
        <v>261</v>
      </c>
      <c r="E321" s="582">
        <v>0.56805555555555554</v>
      </c>
      <c r="F321" s="549"/>
      <c r="G321" s="549"/>
    </row>
    <row r="322" spans="2:7">
      <c r="B322" s="348">
        <v>201</v>
      </c>
      <c r="C322" s="406">
        <v>2400429</v>
      </c>
      <c r="D322" s="348" t="s">
        <v>262</v>
      </c>
      <c r="E322" s="582">
        <v>0.5756944444444444</v>
      </c>
      <c r="F322" s="549"/>
      <c r="G322" s="549"/>
    </row>
    <row r="323" spans="2:7">
      <c r="B323" s="348">
        <v>219</v>
      </c>
      <c r="C323" s="406">
        <v>2400362</v>
      </c>
      <c r="D323" s="348" t="s">
        <v>263</v>
      </c>
      <c r="E323" s="582">
        <v>0.58263888888888882</v>
      </c>
      <c r="F323" s="549"/>
      <c r="G323" s="549"/>
    </row>
    <row r="324" spans="2:7">
      <c r="B324" s="348">
        <v>230</v>
      </c>
      <c r="C324" s="406">
        <v>2400003</v>
      </c>
      <c r="D324" s="348" t="s">
        <v>264</v>
      </c>
      <c r="E324" s="795">
        <v>0.58750000000000002</v>
      </c>
      <c r="F324" s="549"/>
      <c r="G324" s="549"/>
    </row>
    <row r="325" spans="2:7">
      <c r="B325" s="348">
        <v>234</v>
      </c>
      <c r="C325" s="406">
        <v>9991215</v>
      </c>
      <c r="D325" s="348" t="s">
        <v>265</v>
      </c>
      <c r="E325" s="554" t="s">
        <v>43</v>
      </c>
      <c r="F325" s="549"/>
      <c r="G325" s="549"/>
    </row>
    <row r="326" spans="2:7">
      <c r="B326" s="388" t="s">
        <v>43</v>
      </c>
      <c r="C326" s="388">
        <v>2400440</v>
      </c>
      <c r="D326" s="388" t="s">
        <v>266</v>
      </c>
      <c r="E326" s="794">
        <v>0.59236111111111112</v>
      </c>
      <c r="F326" s="549"/>
      <c r="G326" s="549"/>
    </row>
    <row r="327" spans="2:7">
      <c r="B327" s="815" t="s">
        <v>43</v>
      </c>
      <c r="C327" s="406"/>
      <c r="D327" s="348" t="s">
        <v>267</v>
      </c>
      <c r="E327" s="806">
        <v>0.59583333333333333</v>
      </c>
      <c r="F327" s="549"/>
      <c r="G327" s="549"/>
    </row>
    <row r="328" spans="2:7">
      <c r="B328" s="348">
        <v>245</v>
      </c>
      <c r="C328" s="406">
        <v>2400364</v>
      </c>
      <c r="D328" s="348" t="s">
        <v>268</v>
      </c>
      <c r="E328" s="582">
        <v>0.60069444444444453</v>
      </c>
      <c r="F328" s="549"/>
      <c r="G328" s="549"/>
    </row>
    <row r="329" spans="2:7">
      <c r="B329" s="348">
        <v>256</v>
      </c>
      <c r="C329" s="406">
        <v>2400365</v>
      </c>
      <c r="D329" s="348" t="s">
        <v>269</v>
      </c>
      <c r="E329" s="582">
        <v>0.60763888888888895</v>
      </c>
      <c r="F329" s="549"/>
      <c r="G329" s="549"/>
    </row>
    <row r="330" spans="2:7">
      <c r="B330" s="348">
        <v>272</v>
      </c>
      <c r="C330" s="406">
        <v>2400416</v>
      </c>
      <c r="D330" s="348" t="s">
        <v>50</v>
      </c>
      <c r="E330" s="582">
        <v>0.6166666666666667</v>
      </c>
      <c r="F330" s="549"/>
      <c r="G330" s="549"/>
    </row>
    <row r="331" spans="2:7">
      <c r="B331" s="348">
        <v>282</v>
      </c>
      <c r="C331" s="406">
        <v>2400366</v>
      </c>
      <c r="D331" s="348" t="s">
        <v>48</v>
      </c>
      <c r="E331" s="582">
        <v>0.62222222222222223</v>
      </c>
      <c r="F331" s="549"/>
      <c r="G331" s="549"/>
    </row>
    <row r="332" spans="2:7">
      <c r="B332" s="348">
        <v>298</v>
      </c>
      <c r="C332" s="406">
        <v>2400456</v>
      </c>
      <c r="D332" s="348" t="s">
        <v>47</v>
      </c>
      <c r="E332" s="582">
        <v>0.62916666666666665</v>
      </c>
      <c r="F332" s="549"/>
      <c r="G332" s="549"/>
    </row>
    <row r="333" spans="2:7">
      <c r="B333" s="348">
        <v>321</v>
      </c>
      <c r="C333" s="406">
        <v>2400417</v>
      </c>
      <c r="D333" s="348" t="s">
        <v>46</v>
      </c>
      <c r="E333" s="582">
        <v>0.63958333333333328</v>
      </c>
      <c r="F333" s="549"/>
      <c r="G333" s="549"/>
    </row>
    <row r="334" spans="2:7">
      <c r="B334" s="348">
        <v>330</v>
      </c>
      <c r="C334" s="406">
        <v>2400446</v>
      </c>
      <c r="D334" s="348" t="s">
        <v>45</v>
      </c>
      <c r="E334" s="582">
        <v>0.64444444444444449</v>
      </c>
      <c r="F334" s="549"/>
      <c r="G334" s="549"/>
    </row>
    <row r="335" spans="2:7">
      <c r="B335" s="815" t="s">
        <v>43</v>
      </c>
      <c r="C335" s="407"/>
      <c r="D335" s="604" t="s">
        <v>270</v>
      </c>
      <c r="E335" s="569">
        <v>0.6479166666666667</v>
      </c>
      <c r="F335" s="549"/>
      <c r="G335" s="549"/>
    </row>
    <row r="336" spans="2:7">
      <c r="B336" s="388">
        <v>339</v>
      </c>
      <c r="C336" s="388">
        <v>2400000</v>
      </c>
      <c r="D336" s="388" t="s">
        <v>42</v>
      </c>
      <c r="E336" s="580" t="s">
        <v>273</v>
      </c>
      <c r="F336" s="549"/>
      <c r="G336" s="549"/>
    </row>
    <row r="337" spans="2:7">
      <c r="B337" s="348">
        <v>348</v>
      </c>
      <c r="C337" s="406">
        <v>2401432</v>
      </c>
      <c r="D337" s="348" t="s">
        <v>274</v>
      </c>
      <c r="E337" s="582">
        <v>0.66388888888888886</v>
      </c>
      <c r="F337" s="549"/>
      <c r="G337" s="549"/>
    </row>
    <row r="338" spans="2:7">
      <c r="B338" s="348">
        <v>356</v>
      </c>
      <c r="C338" s="406">
        <v>2400461</v>
      </c>
      <c r="D338" s="348" t="s">
        <v>275</v>
      </c>
      <c r="E338" s="582">
        <v>0.66805555555555551</v>
      </c>
      <c r="F338" s="549"/>
      <c r="G338" s="549"/>
    </row>
    <row r="339" spans="2:7">
      <c r="B339" s="388">
        <v>368</v>
      </c>
      <c r="C339" s="388">
        <v>2400450</v>
      </c>
      <c r="D339" s="388" t="s">
        <v>276</v>
      </c>
      <c r="E339" s="580" t="s">
        <v>279</v>
      </c>
      <c r="F339" s="549"/>
      <c r="G339" s="549"/>
    </row>
    <row r="340" spans="2:7">
      <c r="B340" s="362">
        <v>375</v>
      </c>
      <c r="C340" s="638" t="s">
        <v>280</v>
      </c>
      <c r="D340" s="362" t="s">
        <v>255</v>
      </c>
      <c r="E340" s="597">
        <v>0.72500000000000009</v>
      </c>
      <c r="F340" s="549"/>
      <c r="G340" s="549"/>
    </row>
    <row r="341" spans="2:7">
      <c r="B341" s="943" t="s">
        <v>281</v>
      </c>
      <c r="C341" s="944"/>
      <c r="D341" s="944"/>
      <c r="E341" s="945"/>
      <c r="F341" s="549"/>
      <c r="G341" s="549"/>
    </row>
    <row r="342" spans="2:7">
      <c r="B342" s="815" t="s">
        <v>43</v>
      </c>
      <c r="C342" s="407">
        <v>163034</v>
      </c>
      <c r="D342" s="604" t="s">
        <v>282</v>
      </c>
      <c r="E342" s="357">
        <v>0.77083333333333337</v>
      </c>
      <c r="F342" s="549"/>
      <c r="G342" s="549"/>
    </row>
    <row r="343" spans="2:7">
      <c r="B343" s="388">
        <v>384</v>
      </c>
      <c r="C343" s="388">
        <v>2100024</v>
      </c>
      <c r="D343" s="388" t="s">
        <v>283</v>
      </c>
      <c r="E343" s="430" t="s">
        <v>286</v>
      </c>
      <c r="F343" s="549"/>
      <c r="G343" s="549"/>
    </row>
    <row r="344" spans="2:7">
      <c r="B344" s="604">
        <v>398</v>
      </c>
      <c r="C344" s="407">
        <v>2100301</v>
      </c>
      <c r="D344" s="604" t="s">
        <v>287</v>
      </c>
      <c r="E344" s="357">
        <v>0.80972222222222223</v>
      </c>
      <c r="F344" s="549"/>
      <c r="G344" s="549"/>
    </row>
    <row r="345" spans="2:7">
      <c r="B345" s="604">
        <v>406</v>
      </c>
      <c r="C345" s="407">
        <v>2100023</v>
      </c>
      <c r="D345" s="604" t="s">
        <v>288</v>
      </c>
      <c r="E345" s="357">
        <v>0.81319444444444444</v>
      </c>
      <c r="F345" s="549"/>
      <c r="G345" s="549"/>
    </row>
    <row r="346" spans="2:7">
      <c r="B346" s="604">
        <v>418</v>
      </c>
      <c r="C346" s="407">
        <v>2100205</v>
      </c>
      <c r="D346" s="604" t="s">
        <v>289</v>
      </c>
      <c r="E346" s="357" t="s">
        <v>291</v>
      </c>
      <c r="F346" s="549"/>
      <c r="G346" s="549"/>
    </row>
    <row r="347" spans="2:7">
      <c r="B347" s="388">
        <v>455</v>
      </c>
      <c r="C347" s="388">
        <v>2100280</v>
      </c>
      <c r="D347" s="388" t="s">
        <v>292</v>
      </c>
      <c r="E347" s="430" t="s">
        <v>295</v>
      </c>
      <c r="F347" s="549"/>
      <c r="G347" s="549"/>
    </row>
    <row r="348" spans="2:7">
      <c r="B348" s="362">
        <v>491</v>
      </c>
      <c r="C348" s="636">
        <v>2100515</v>
      </c>
      <c r="D348" s="362" t="s">
        <v>296</v>
      </c>
      <c r="E348" s="357">
        <v>0.86736111111111114</v>
      </c>
      <c r="F348" s="549"/>
      <c r="G348" s="549"/>
    </row>
    <row r="349" spans="2:7">
      <c r="B349" s="604">
        <v>516</v>
      </c>
      <c r="C349" s="407">
        <v>2100514</v>
      </c>
      <c r="D349" s="604" t="s">
        <v>297</v>
      </c>
      <c r="E349" s="357">
        <v>0.8847222222222223</v>
      </c>
      <c r="F349" s="549"/>
      <c r="G349" s="549"/>
    </row>
    <row r="350" spans="2:7">
      <c r="B350" s="815" t="s">
        <v>43</v>
      </c>
      <c r="C350" s="407">
        <v>2100279</v>
      </c>
      <c r="D350" s="604" t="s">
        <v>298</v>
      </c>
      <c r="E350" s="357">
        <v>0.8881944444444444</v>
      </c>
      <c r="F350" s="549"/>
      <c r="G350" s="549"/>
    </row>
    <row r="351" spans="2:7">
      <c r="B351" s="388">
        <v>532</v>
      </c>
      <c r="C351" s="388">
        <v>2100001</v>
      </c>
      <c r="D351" s="388" t="s">
        <v>299</v>
      </c>
      <c r="E351" s="430" t="s">
        <v>302</v>
      </c>
      <c r="F351" s="549"/>
      <c r="G351" s="549"/>
    </row>
    <row r="352" spans="2:7">
      <c r="B352" s="604">
        <v>571</v>
      </c>
      <c r="C352" s="407">
        <v>2100007</v>
      </c>
      <c r="D352" s="604" t="s">
        <v>303</v>
      </c>
      <c r="E352" s="357">
        <v>0.9375</v>
      </c>
      <c r="F352" s="549"/>
      <c r="G352" s="549"/>
    </row>
    <row r="353" spans="2:7">
      <c r="B353" s="604">
        <v>581</v>
      </c>
      <c r="C353" s="407">
        <v>2100102</v>
      </c>
      <c r="D353" s="604" t="s">
        <v>304</v>
      </c>
      <c r="E353" s="667" t="s">
        <v>305</v>
      </c>
      <c r="F353" s="549"/>
      <c r="G353" s="549"/>
    </row>
    <row r="354" spans="2:7">
      <c r="B354" s="604">
        <v>593</v>
      </c>
      <c r="C354" s="407">
        <v>2100145</v>
      </c>
      <c r="D354" s="604" t="s">
        <v>306</v>
      </c>
      <c r="E354" s="357">
        <v>0.95972222222222225</v>
      </c>
      <c r="F354" s="549"/>
      <c r="G354" s="549"/>
    </row>
    <row r="355" spans="2:7">
      <c r="B355" s="388">
        <v>612</v>
      </c>
      <c r="C355" s="386">
        <v>2100305</v>
      </c>
      <c r="D355" s="388" t="s">
        <v>307</v>
      </c>
      <c r="E355" s="668" t="s">
        <v>309</v>
      </c>
      <c r="F355" s="549"/>
      <c r="G355" s="549"/>
    </row>
    <row r="356" spans="2:7">
      <c r="B356" s="815" t="s">
        <v>43</v>
      </c>
      <c r="C356" s="341"/>
      <c r="D356" s="604" t="s">
        <v>310</v>
      </c>
      <c r="E356" s="357">
        <v>0.9784722222222223</v>
      </c>
      <c r="F356" s="549"/>
      <c r="G356" s="549"/>
    </row>
    <row r="357" spans="2:7">
      <c r="B357" s="604">
        <v>700</v>
      </c>
      <c r="C357" s="341">
        <v>2100014</v>
      </c>
      <c r="D357" s="604" t="s">
        <v>311</v>
      </c>
      <c r="E357" s="357">
        <v>1.7361111111111112E-2</v>
      </c>
      <c r="F357" s="549"/>
      <c r="G357" s="549"/>
    </row>
    <row r="358" spans="2:7">
      <c r="B358" s="388">
        <v>744</v>
      </c>
      <c r="C358" s="388">
        <v>2100170</v>
      </c>
      <c r="D358" s="388" t="s">
        <v>312</v>
      </c>
      <c r="E358" s="430" t="s">
        <v>315</v>
      </c>
      <c r="F358" s="549"/>
      <c r="G358" s="549"/>
    </row>
    <row r="359" spans="2:7">
      <c r="B359" s="362">
        <v>792</v>
      </c>
      <c r="C359" s="638" t="s">
        <v>316</v>
      </c>
      <c r="D359" s="362" t="s">
        <v>255</v>
      </c>
      <c r="E359" s="669">
        <v>43467.072916666664</v>
      </c>
      <c r="F359" s="549"/>
      <c r="G359" s="549"/>
    </row>
    <row r="360" spans="2:7">
      <c r="B360" s="943" t="s">
        <v>318</v>
      </c>
      <c r="C360" s="944"/>
      <c r="D360" s="944"/>
      <c r="E360" s="945"/>
      <c r="F360" s="549"/>
      <c r="G360" s="549"/>
    </row>
    <row r="361" spans="2:7">
      <c r="B361" s="815" t="s">
        <v>43</v>
      </c>
      <c r="C361" s="407">
        <v>9991941</v>
      </c>
      <c r="D361" s="604" t="s">
        <v>319</v>
      </c>
      <c r="E361" s="357">
        <v>8.1944444444444445E-2</v>
      </c>
      <c r="F361" s="549"/>
      <c r="G361" s="549"/>
    </row>
    <row r="362" spans="2:7">
      <c r="B362" s="604">
        <v>795</v>
      </c>
      <c r="C362" s="407">
        <v>2000905</v>
      </c>
      <c r="D362" s="604" t="s">
        <v>320</v>
      </c>
      <c r="E362" s="357">
        <v>8.3333333333333329E-2</v>
      </c>
      <c r="F362" s="549"/>
      <c r="G362" s="549"/>
    </row>
    <row r="363" spans="2:7">
      <c r="B363" s="388">
        <v>863</v>
      </c>
      <c r="C363" s="388">
        <v>2000170</v>
      </c>
      <c r="D363" s="388" t="s">
        <v>321</v>
      </c>
      <c r="E363" s="386" t="s">
        <v>719</v>
      </c>
      <c r="F363" s="549"/>
      <c r="G363" s="549"/>
    </row>
    <row r="364" spans="2:7">
      <c r="B364" s="604">
        <v>881</v>
      </c>
      <c r="C364" s="407">
        <v>2000866</v>
      </c>
      <c r="D364" s="604" t="s">
        <v>720</v>
      </c>
      <c r="E364" s="534" t="s">
        <v>721</v>
      </c>
      <c r="F364" s="549"/>
      <c r="G364" s="549"/>
    </row>
    <row r="365" spans="2:7">
      <c r="B365" s="604">
        <v>951</v>
      </c>
      <c r="C365" s="407">
        <v>2000869</v>
      </c>
      <c r="D365" s="604" t="s">
        <v>722</v>
      </c>
      <c r="E365" s="357" t="s">
        <v>723</v>
      </c>
      <c r="F365" s="549"/>
      <c r="G365" s="549"/>
    </row>
    <row r="366" spans="2:7">
      <c r="B366" s="348">
        <v>1011</v>
      </c>
      <c r="C366" s="406">
        <v>2000374</v>
      </c>
      <c r="D366" s="348" t="s">
        <v>724</v>
      </c>
      <c r="E366" s="356" t="s">
        <v>725</v>
      </c>
      <c r="F366" s="549"/>
      <c r="G366" s="549"/>
    </row>
    <row r="367" spans="2:7">
      <c r="B367" s="604">
        <v>1104</v>
      </c>
      <c r="C367" s="407">
        <v>2000360</v>
      </c>
      <c r="D367" s="604" t="s">
        <v>726</v>
      </c>
      <c r="E367" s="357" t="s">
        <v>727</v>
      </c>
      <c r="F367" s="549"/>
      <c r="G367" s="549"/>
    </row>
    <row r="368" spans="2:7">
      <c r="B368" s="604">
        <v>1118</v>
      </c>
      <c r="C368" s="407">
        <v>2000972</v>
      </c>
      <c r="D368" s="604" t="s">
        <v>728</v>
      </c>
      <c r="E368" s="357">
        <v>0.39027777777777778</v>
      </c>
      <c r="F368" s="549"/>
      <c r="G368" s="549"/>
    </row>
    <row r="369" spans="2:7">
      <c r="B369" s="604">
        <v>1133</v>
      </c>
      <c r="C369" s="407">
        <v>2000383</v>
      </c>
      <c r="D369" s="604" t="s">
        <v>729</v>
      </c>
      <c r="E369" s="357" t="s">
        <v>730</v>
      </c>
      <c r="F369" s="549"/>
      <c r="G369" s="549"/>
    </row>
    <row r="370" spans="2:7">
      <c r="B370" s="348">
        <v>1180</v>
      </c>
      <c r="C370" s="406">
        <v>2000199</v>
      </c>
      <c r="D370" s="348" t="s">
        <v>731</v>
      </c>
      <c r="E370" s="356" t="s">
        <v>732</v>
      </c>
      <c r="F370" s="549"/>
      <c r="G370" s="549"/>
    </row>
    <row r="371" spans="2:7">
      <c r="B371" s="604">
        <v>1192</v>
      </c>
      <c r="C371" s="407">
        <v>2000198</v>
      </c>
      <c r="D371" s="604" t="s">
        <v>733</v>
      </c>
      <c r="E371" s="357">
        <v>0.46458333333333335</v>
      </c>
      <c r="F371" s="549"/>
      <c r="G371" s="549"/>
    </row>
    <row r="372" spans="2:7">
      <c r="B372" s="604">
        <v>1254</v>
      </c>
      <c r="C372" s="407">
        <v>2000954</v>
      </c>
      <c r="D372" s="604" t="s">
        <v>734</v>
      </c>
      <c r="E372" s="357">
        <v>0.52013888888888882</v>
      </c>
      <c r="F372" s="549"/>
      <c r="G372" s="549"/>
    </row>
    <row r="373" spans="2:7">
      <c r="B373" s="604">
        <v>1278</v>
      </c>
      <c r="C373" s="407">
        <v>2000196</v>
      </c>
      <c r="D373" s="604" t="s">
        <v>735</v>
      </c>
      <c r="E373" s="357">
        <v>0.53888888888888886</v>
      </c>
      <c r="F373" s="549"/>
      <c r="G373" s="549"/>
    </row>
    <row r="374" spans="2:7">
      <c r="B374" s="604">
        <v>1285</v>
      </c>
      <c r="C374" s="407">
        <v>2000173</v>
      </c>
      <c r="D374" s="604" t="s">
        <v>736</v>
      </c>
      <c r="E374" s="357" t="s">
        <v>737</v>
      </c>
      <c r="F374" s="549"/>
      <c r="G374" s="549"/>
    </row>
    <row r="375" spans="2:7">
      <c r="B375" s="388">
        <v>1331</v>
      </c>
      <c r="C375" s="388">
        <v>2000129</v>
      </c>
      <c r="D375" s="388" t="s">
        <v>738</v>
      </c>
      <c r="E375" s="404">
        <v>0.59652777777777777</v>
      </c>
      <c r="F375" s="549"/>
      <c r="G375" s="549"/>
    </row>
    <row r="376" spans="2:7">
      <c r="B376" s="388">
        <v>1336</v>
      </c>
      <c r="C376" s="388">
        <v>2000230</v>
      </c>
      <c r="D376" s="388" t="s">
        <v>739</v>
      </c>
      <c r="E376" s="386" t="s">
        <v>740</v>
      </c>
      <c r="F376" s="549"/>
      <c r="G376" s="549"/>
    </row>
    <row r="377" spans="2:7">
      <c r="B377" s="604">
        <v>1346</v>
      </c>
      <c r="C377" s="407">
        <v>2000260</v>
      </c>
      <c r="D377" s="604" t="s">
        <v>741</v>
      </c>
      <c r="E377" s="357" t="s">
        <v>742</v>
      </c>
      <c r="F377" s="549"/>
      <c r="G377" s="549"/>
    </row>
    <row r="378" spans="2:7">
      <c r="B378" s="604">
        <v>1362</v>
      </c>
      <c r="C378" s="407">
        <v>2000149</v>
      </c>
      <c r="D378" s="604" t="s">
        <v>743</v>
      </c>
      <c r="E378" s="357" t="s">
        <v>744</v>
      </c>
      <c r="F378" s="549"/>
      <c r="G378" s="549"/>
    </row>
    <row r="379" spans="2:7">
      <c r="B379" s="604">
        <v>1388</v>
      </c>
      <c r="C379" s="407">
        <v>2000156</v>
      </c>
      <c r="D379" s="604" t="s">
        <v>745</v>
      </c>
      <c r="E379" s="815" t="s">
        <v>43</v>
      </c>
      <c r="F379" s="549"/>
      <c r="G379" s="549"/>
    </row>
    <row r="380" spans="2:7">
      <c r="B380" s="604">
        <v>1400</v>
      </c>
      <c r="C380" s="407">
        <v>2001252</v>
      </c>
      <c r="D380" s="604" t="s">
        <v>746</v>
      </c>
      <c r="E380" s="534" t="s">
        <v>747</v>
      </c>
      <c r="F380" s="549"/>
      <c r="G380" s="549"/>
    </row>
    <row r="381" spans="2:7">
      <c r="B381" s="604">
        <v>1413</v>
      </c>
      <c r="C381" s="407">
        <v>2000119</v>
      </c>
      <c r="D381" s="604" t="s">
        <v>748</v>
      </c>
      <c r="E381" s="357">
        <v>0.68472222222222223</v>
      </c>
      <c r="F381" s="549"/>
      <c r="G381" s="549"/>
    </row>
    <row r="382" spans="2:7">
      <c r="B382" s="604">
        <v>1439</v>
      </c>
      <c r="C382" s="407">
        <v>2000161</v>
      </c>
      <c r="D382" s="604" t="s">
        <v>749</v>
      </c>
      <c r="E382" s="357" t="s">
        <v>750</v>
      </c>
      <c r="F382" s="549"/>
      <c r="G382" s="549"/>
    </row>
    <row r="383" spans="2:7">
      <c r="B383" s="604">
        <v>1461</v>
      </c>
      <c r="C383" s="407">
        <v>2000163</v>
      </c>
      <c r="D383" s="604" t="s">
        <v>751</v>
      </c>
      <c r="E383" s="357">
        <v>0.72222222222222221</v>
      </c>
      <c r="F383" s="549"/>
      <c r="G383" s="549"/>
    </row>
    <row r="384" spans="2:7">
      <c r="B384" s="388">
        <v>1483</v>
      </c>
      <c r="C384" s="388">
        <v>2000056</v>
      </c>
      <c r="D384" s="388" t="s">
        <v>752</v>
      </c>
      <c r="E384" s="386" t="s">
        <v>753</v>
      </c>
      <c r="F384" s="549"/>
      <c r="G384" s="549"/>
    </row>
    <row r="385" spans="2:7">
      <c r="B385" s="348">
        <v>1486</v>
      </c>
      <c r="C385" s="406">
        <v>2001081</v>
      </c>
      <c r="D385" s="348" t="s">
        <v>754</v>
      </c>
      <c r="E385" s="356">
        <v>0.7895833333333333</v>
      </c>
      <c r="F385" s="549"/>
      <c r="G385" s="549"/>
    </row>
    <row r="386" spans="2:7">
      <c r="B386" s="943" t="s">
        <v>755</v>
      </c>
      <c r="C386" s="944"/>
      <c r="D386" s="971"/>
      <c r="E386" s="972"/>
      <c r="F386" s="549"/>
      <c r="G386" s="549"/>
    </row>
    <row r="387" spans="2:7">
      <c r="B387" s="604">
        <v>1548</v>
      </c>
      <c r="C387" s="407">
        <v>2024556</v>
      </c>
      <c r="D387" s="604" t="s">
        <v>756</v>
      </c>
      <c r="E387" s="357">
        <v>0.82430555555555562</v>
      </c>
      <c r="F387" s="549"/>
      <c r="G387" s="549"/>
    </row>
    <row r="388" spans="2:7">
      <c r="B388" s="604">
        <v>1560</v>
      </c>
      <c r="C388" s="407">
        <v>2024557</v>
      </c>
      <c r="D388" s="604" t="s">
        <v>757</v>
      </c>
      <c r="E388" s="534" t="s">
        <v>758</v>
      </c>
      <c r="F388" s="549"/>
      <c r="G388" s="549"/>
    </row>
    <row r="389" spans="2:7">
      <c r="B389" s="604">
        <v>1568</v>
      </c>
      <c r="C389" s="407">
        <v>2024558</v>
      </c>
      <c r="D389" s="604" t="s">
        <v>759</v>
      </c>
      <c r="E389" s="357">
        <v>0.84652777777777777</v>
      </c>
      <c r="F389" s="549"/>
      <c r="G389" s="549"/>
    </row>
    <row r="390" spans="2:7">
      <c r="B390" s="604">
        <v>1587</v>
      </c>
      <c r="C390" s="407">
        <v>2024561</v>
      </c>
      <c r="D390" s="604" t="s">
        <v>760</v>
      </c>
      <c r="E390" s="357">
        <v>0.85625000000000007</v>
      </c>
      <c r="F390" s="549"/>
      <c r="G390" s="549"/>
    </row>
    <row r="391" spans="2:7">
      <c r="B391" s="604">
        <v>1596</v>
      </c>
      <c r="C391" s="407">
        <v>2024562</v>
      </c>
      <c r="D391" s="604" t="s">
        <v>761</v>
      </c>
      <c r="E391" s="357">
        <v>0.86111111111111116</v>
      </c>
      <c r="F391" s="549"/>
      <c r="G391" s="549"/>
    </row>
    <row r="392" spans="2:7">
      <c r="B392" s="388">
        <v>1612</v>
      </c>
      <c r="C392" s="388">
        <v>2024570</v>
      </c>
      <c r="D392" s="388" t="s">
        <v>762</v>
      </c>
      <c r="E392" s="386" t="s">
        <v>763</v>
      </c>
      <c r="F392" s="549"/>
      <c r="G392" s="549"/>
    </row>
    <row r="393" spans="2:7">
      <c r="B393" s="604">
        <v>1626</v>
      </c>
      <c r="C393" s="407">
        <v>2024904</v>
      </c>
      <c r="D393" s="604" t="s">
        <v>764</v>
      </c>
      <c r="E393" s="357">
        <v>0.89513888888888893</v>
      </c>
      <c r="F393" s="549"/>
      <c r="G393" s="549"/>
    </row>
    <row r="394" spans="2:7">
      <c r="B394" s="604">
        <v>1642</v>
      </c>
      <c r="C394" s="407">
        <v>2024565</v>
      </c>
      <c r="D394" s="604" t="s">
        <v>765</v>
      </c>
      <c r="E394" s="357">
        <v>0.90694444444444444</v>
      </c>
      <c r="F394" s="549"/>
      <c r="G394" s="549"/>
    </row>
    <row r="395" spans="2:7">
      <c r="B395" s="388">
        <v>1662</v>
      </c>
      <c r="C395" s="388">
        <v>2024567</v>
      </c>
      <c r="D395" s="388" t="s">
        <v>766</v>
      </c>
      <c r="E395" s="386" t="s">
        <v>767</v>
      </c>
      <c r="F395" s="549"/>
      <c r="G395" s="549"/>
    </row>
    <row r="396" spans="2:7">
      <c r="B396" s="604">
        <v>1672</v>
      </c>
      <c r="C396" s="407">
        <v>2024922</v>
      </c>
      <c r="D396" s="604" t="s">
        <v>768</v>
      </c>
      <c r="E396" s="357">
        <v>0.9291666666666667</v>
      </c>
      <c r="F396" s="549"/>
      <c r="G396" s="549"/>
    </row>
    <row r="397" spans="2:7">
      <c r="B397" s="604">
        <v>1685</v>
      </c>
      <c r="C397" s="407">
        <v>2024571</v>
      </c>
      <c r="D397" s="604" t="s">
        <v>769</v>
      </c>
      <c r="E397" s="357">
        <v>0.93541666666666667</v>
      </c>
      <c r="F397" s="549"/>
      <c r="G397" s="549"/>
    </row>
    <row r="398" spans="2:7">
      <c r="B398" s="604">
        <v>1703</v>
      </c>
      <c r="C398" s="407">
        <v>2024572</v>
      </c>
      <c r="D398" s="604" t="s">
        <v>770</v>
      </c>
      <c r="E398" s="357">
        <v>0.9458333333333333</v>
      </c>
      <c r="F398" s="549"/>
      <c r="G398" s="549"/>
    </row>
    <row r="399" spans="2:7">
      <c r="B399" s="388">
        <v>1711</v>
      </c>
      <c r="C399" s="388">
        <v>2024881</v>
      </c>
      <c r="D399" s="388" t="s">
        <v>771</v>
      </c>
      <c r="E399" s="386" t="s">
        <v>772</v>
      </c>
      <c r="F399" s="549"/>
      <c r="G399" s="549"/>
    </row>
    <row r="400" spans="2:7">
      <c r="B400" s="604">
        <v>1721</v>
      </c>
      <c r="C400" s="407">
        <v>2024573</v>
      </c>
      <c r="D400" s="604" t="s">
        <v>773</v>
      </c>
      <c r="E400" s="357">
        <v>0.96319444444444446</v>
      </c>
      <c r="F400" s="549"/>
      <c r="G400" s="549"/>
    </row>
    <row r="401" spans="2:7">
      <c r="B401" s="604">
        <v>1737</v>
      </c>
      <c r="C401" s="407">
        <v>2024574</v>
      </c>
      <c r="D401" s="604" t="s">
        <v>774</v>
      </c>
      <c r="E401" s="357" t="s">
        <v>775</v>
      </c>
      <c r="F401" s="549"/>
      <c r="G401" s="549"/>
    </row>
    <row r="402" spans="2:7">
      <c r="B402" s="604">
        <v>1751</v>
      </c>
      <c r="C402" s="407">
        <v>2024575</v>
      </c>
      <c r="D402" s="604" t="s">
        <v>776</v>
      </c>
      <c r="E402" s="357">
        <v>0.98749999999999993</v>
      </c>
      <c r="F402" s="549"/>
      <c r="G402" s="549"/>
    </row>
    <row r="403" spans="2:7">
      <c r="B403" s="604">
        <v>1794</v>
      </c>
      <c r="C403" s="407">
        <v>2024579</v>
      </c>
      <c r="D403" s="604" t="s">
        <v>777</v>
      </c>
      <c r="E403" s="357" t="s">
        <v>778</v>
      </c>
      <c r="F403" s="549"/>
      <c r="G403" s="549"/>
    </row>
    <row r="404" spans="2:7">
      <c r="B404" s="604">
        <v>1814</v>
      </c>
      <c r="C404" s="407">
        <v>2024581</v>
      </c>
      <c r="D404" s="604" t="s">
        <v>779</v>
      </c>
      <c r="E404" s="357">
        <v>3.4027777777777775E-2</v>
      </c>
      <c r="F404" s="549"/>
      <c r="G404" s="549"/>
    </row>
    <row r="405" spans="2:7">
      <c r="B405" s="604">
        <v>1835</v>
      </c>
      <c r="C405" s="407">
        <v>2024796</v>
      </c>
      <c r="D405" s="604" t="s">
        <v>780</v>
      </c>
      <c r="E405" s="357">
        <v>4.6527777777777779E-2</v>
      </c>
      <c r="F405" s="549"/>
      <c r="G405" s="549"/>
    </row>
    <row r="406" spans="2:7">
      <c r="B406" s="604">
        <v>1862</v>
      </c>
      <c r="C406" s="407">
        <v>2024925</v>
      </c>
      <c r="D406" s="604" t="s">
        <v>781</v>
      </c>
      <c r="E406" s="357" t="s">
        <v>782</v>
      </c>
      <c r="F406" s="549"/>
      <c r="G406" s="549"/>
    </row>
    <row r="407" spans="2:7">
      <c r="B407" s="604">
        <v>1871</v>
      </c>
      <c r="C407" s="407">
        <v>2024781</v>
      </c>
      <c r="D407" s="604" t="s">
        <v>783</v>
      </c>
      <c r="E407" s="357">
        <v>7.2222222222222229E-2</v>
      </c>
      <c r="F407" s="549"/>
      <c r="G407" s="549"/>
    </row>
    <row r="408" spans="2:7">
      <c r="B408" s="388">
        <v>1880</v>
      </c>
      <c r="C408" s="388">
        <v>2024120</v>
      </c>
      <c r="D408" s="388" t="s">
        <v>784</v>
      </c>
      <c r="E408" s="386" t="s">
        <v>785</v>
      </c>
      <c r="F408" s="549"/>
      <c r="G408" s="549"/>
    </row>
    <row r="409" spans="2:7">
      <c r="B409" s="348">
        <v>1883</v>
      </c>
      <c r="C409" s="406">
        <v>2024546</v>
      </c>
      <c r="D409" s="348" t="s">
        <v>786</v>
      </c>
      <c r="E409" s="356">
        <v>0.11388888888888889</v>
      </c>
      <c r="F409" s="549"/>
      <c r="G409" s="549"/>
    </row>
    <row r="410" spans="2:7">
      <c r="B410" s="604">
        <v>1936</v>
      </c>
      <c r="C410" s="407">
        <v>2024586</v>
      </c>
      <c r="D410" s="604" t="s">
        <v>787</v>
      </c>
      <c r="E410" s="357">
        <v>0.14027777777777778</v>
      </c>
      <c r="F410" s="549"/>
      <c r="G410" s="549"/>
    </row>
    <row r="411" spans="2:7">
      <c r="B411" s="604">
        <v>1953</v>
      </c>
      <c r="C411" s="407">
        <v>2024587</v>
      </c>
      <c r="D411" s="604" t="s">
        <v>788</v>
      </c>
      <c r="E411" s="357">
        <v>0.14791666666666667</v>
      </c>
      <c r="F411" s="549"/>
      <c r="G411" s="549"/>
    </row>
    <row r="412" spans="2:7">
      <c r="B412" s="604">
        <v>2001</v>
      </c>
      <c r="C412" s="407">
        <v>2024590</v>
      </c>
      <c r="D412" s="604" t="s">
        <v>789</v>
      </c>
      <c r="E412" s="357" t="s">
        <v>790</v>
      </c>
      <c r="F412" s="549"/>
      <c r="G412" s="549"/>
    </row>
    <row r="413" spans="2:7">
      <c r="B413" s="604">
        <v>2045</v>
      </c>
      <c r="C413" s="407">
        <v>2024594</v>
      </c>
      <c r="D413" s="604" t="s">
        <v>791</v>
      </c>
      <c r="E413" s="357">
        <v>0.19722222222222222</v>
      </c>
      <c r="F413" s="549"/>
      <c r="G413" s="549"/>
    </row>
    <row r="414" spans="2:7">
      <c r="B414" s="604">
        <v>2083</v>
      </c>
      <c r="C414" s="407">
        <v>2024596</v>
      </c>
      <c r="D414" s="604" t="s">
        <v>792</v>
      </c>
      <c r="E414" s="357" t="s">
        <v>793</v>
      </c>
      <c r="F414" s="549"/>
      <c r="G414" s="549"/>
    </row>
    <row r="415" spans="2:7">
      <c r="B415" s="388">
        <v>2133</v>
      </c>
      <c r="C415" s="388">
        <v>2024610</v>
      </c>
      <c r="D415" s="388" t="s">
        <v>794</v>
      </c>
      <c r="E415" s="386" t="s">
        <v>795</v>
      </c>
      <c r="F415" s="549"/>
      <c r="G415" s="549"/>
    </row>
    <row r="416" spans="2:7">
      <c r="B416" s="604">
        <v>2165</v>
      </c>
      <c r="C416" s="407">
        <v>2024604</v>
      </c>
      <c r="D416" s="604" t="s">
        <v>796</v>
      </c>
      <c r="E416" s="357">
        <v>0.29791666666666666</v>
      </c>
      <c r="F416" s="549"/>
      <c r="G416" s="549"/>
    </row>
    <row r="417" spans="2:7">
      <c r="B417" s="604">
        <v>2206</v>
      </c>
      <c r="C417" s="407">
        <v>2024607</v>
      </c>
      <c r="D417" s="604" t="s">
        <v>797</v>
      </c>
      <c r="E417" s="357">
        <v>0.31527777777777777</v>
      </c>
      <c r="F417" s="549"/>
      <c r="G417" s="549"/>
    </row>
    <row r="418" spans="2:7">
      <c r="B418" s="348">
        <v>2218</v>
      </c>
      <c r="C418" s="406">
        <v>2024608</v>
      </c>
      <c r="D418" s="348" t="s">
        <v>798</v>
      </c>
      <c r="E418" s="534" t="s">
        <v>799</v>
      </c>
      <c r="F418" s="549"/>
      <c r="G418" s="549"/>
    </row>
    <row r="419" spans="2:7">
      <c r="B419" s="604">
        <v>2226</v>
      </c>
      <c r="C419" s="407">
        <v>2024609</v>
      </c>
      <c r="D419" s="604" t="s">
        <v>800</v>
      </c>
      <c r="E419" s="357" t="s">
        <v>801</v>
      </c>
      <c r="F419" s="549"/>
      <c r="G419" s="549"/>
    </row>
    <row r="420" spans="2:7">
      <c r="B420" s="604">
        <v>2246</v>
      </c>
      <c r="C420" s="407">
        <v>2024612</v>
      </c>
      <c r="D420" s="604" t="s">
        <v>802</v>
      </c>
      <c r="E420" s="357" t="s">
        <v>803</v>
      </c>
      <c r="F420" s="549"/>
      <c r="G420" s="549"/>
    </row>
    <row r="421" spans="2:7">
      <c r="B421" s="388">
        <v>2269</v>
      </c>
      <c r="C421" s="388">
        <v>2024000</v>
      </c>
      <c r="D421" s="388" t="s">
        <v>804</v>
      </c>
      <c r="E421" s="386" t="s">
        <v>805</v>
      </c>
      <c r="F421" s="549"/>
      <c r="G421" s="549"/>
    </row>
    <row r="422" spans="2:7">
      <c r="B422" s="348">
        <v>2310</v>
      </c>
      <c r="C422" s="406">
        <v>2024630</v>
      </c>
      <c r="D422" s="348" t="s">
        <v>806</v>
      </c>
      <c r="E422" s="356" t="s">
        <v>807</v>
      </c>
      <c r="F422" s="549"/>
      <c r="G422" s="549"/>
    </row>
    <row r="423" spans="2:7">
      <c r="B423" s="604">
        <v>2363</v>
      </c>
      <c r="C423" s="407">
        <v>2024646</v>
      </c>
      <c r="D423" s="604" t="s">
        <v>808</v>
      </c>
      <c r="E423" s="357" t="s">
        <v>809</v>
      </c>
      <c r="F423" s="549"/>
      <c r="G423" s="549"/>
    </row>
    <row r="424" spans="2:7">
      <c r="B424" s="604">
        <v>2428</v>
      </c>
      <c r="C424" s="407">
        <v>2024640</v>
      </c>
      <c r="D424" s="604" t="s">
        <v>810</v>
      </c>
      <c r="E424" s="357" t="s">
        <v>811</v>
      </c>
      <c r="F424" s="549"/>
      <c r="G424" s="549"/>
    </row>
    <row r="425" spans="2:7">
      <c r="B425" s="604">
        <v>2448</v>
      </c>
      <c r="C425" s="407">
        <v>2024650</v>
      </c>
      <c r="D425" s="604" t="s">
        <v>812</v>
      </c>
      <c r="E425" s="357" t="s">
        <v>813</v>
      </c>
      <c r="F425" s="549"/>
      <c r="G425" s="549"/>
    </row>
    <row r="426" spans="2:7">
      <c r="B426" s="348">
        <v>2543</v>
      </c>
      <c r="C426" s="406">
        <v>2024670</v>
      </c>
      <c r="D426" s="348" t="s">
        <v>814</v>
      </c>
      <c r="E426" s="356" t="s">
        <v>815</v>
      </c>
      <c r="F426" s="549"/>
      <c r="G426" s="549"/>
    </row>
    <row r="427" spans="2:7">
      <c r="B427" s="604">
        <v>2600</v>
      </c>
      <c r="C427" s="407">
        <v>2024680</v>
      </c>
      <c r="D427" s="604" t="s">
        <v>816</v>
      </c>
      <c r="E427" s="357" t="s">
        <v>817</v>
      </c>
      <c r="F427" s="549"/>
      <c r="G427" s="549"/>
    </row>
    <row r="428" spans="2:7">
      <c r="B428" s="604">
        <v>2677</v>
      </c>
      <c r="C428" s="407">
        <v>2024658</v>
      </c>
      <c r="D428" s="604" t="s">
        <v>818</v>
      </c>
      <c r="E428" s="357" t="s">
        <v>819</v>
      </c>
      <c r="F428" s="549"/>
      <c r="G428" s="549"/>
    </row>
    <row r="429" spans="2:7">
      <c r="B429" s="604">
        <v>2719</v>
      </c>
      <c r="C429" s="407">
        <v>2024661</v>
      </c>
      <c r="D429" s="604" t="s">
        <v>820</v>
      </c>
      <c r="E429" s="357">
        <v>0.71111111111111114</v>
      </c>
      <c r="F429" s="549"/>
      <c r="G429" s="549"/>
    </row>
    <row r="430" spans="2:7">
      <c r="B430" s="604">
        <v>2745</v>
      </c>
      <c r="C430" s="407">
        <v>2024690</v>
      </c>
      <c r="D430" s="604" t="s">
        <v>821</v>
      </c>
      <c r="E430" s="534" t="s">
        <v>822</v>
      </c>
      <c r="F430" s="549"/>
      <c r="G430" s="549"/>
    </row>
    <row r="431" spans="2:7">
      <c r="B431" s="604">
        <v>2782</v>
      </c>
      <c r="C431" s="407">
        <v>2024664</v>
      </c>
      <c r="D431" s="604" t="s">
        <v>823</v>
      </c>
      <c r="E431" s="357">
        <v>0.77222222222222225</v>
      </c>
      <c r="F431" s="549"/>
      <c r="G431" s="549"/>
    </row>
    <row r="432" spans="2:7">
      <c r="B432" s="388">
        <v>2792</v>
      </c>
      <c r="C432" s="388">
        <v>2024600</v>
      </c>
      <c r="D432" s="388" t="s">
        <v>824</v>
      </c>
      <c r="E432" s="386" t="s">
        <v>825</v>
      </c>
      <c r="F432" s="549"/>
      <c r="G432" s="549"/>
    </row>
    <row r="433" spans="2:7">
      <c r="B433" s="604">
        <v>2896</v>
      </c>
      <c r="C433" s="407">
        <v>2024760</v>
      </c>
      <c r="D433" s="604" t="s">
        <v>826</v>
      </c>
      <c r="E433" s="357" t="s">
        <v>827</v>
      </c>
      <c r="F433" s="549"/>
      <c r="G433" s="549"/>
    </row>
    <row r="434" spans="2:7">
      <c r="B434" s="952" t="s">
        <v>828</v>
      </c>
      <c r="C434" s="952"/>
      <c r="D434" s="952"/>
      <c r="E434" s="952"/>
      <c r="F434" s="549"/>
      <c r="G434" s="549"/>
    </row>
    <row r="435" spans="2:7">
      <c r="B435" s="388">
        <v>2953</v>
      </c>
      <c r="C435" s="388">
        <v>2040580</v>
      </c>
      <c r="D435" s="388" t="s">
        <v>829</v>
      </c>
      <c r="E435" s="386" t="s">
        <v>830</v>
      </c>
      <c r="F435" s="549"/>
      <c r="G435" s="549"/>
    </row>
    <row r="436" spans="2:7">
      <c r="B436" s="604">
        <v>2975</v>
      </c>
      <c r="C436" s="407">
        <v>2040453</v>
      </c>
      <c r="D436" s="604" t="s">
        <v>831</v>
      </c>
      <c r="E436" s="357" t="s">
        <v>832</v>
      </c>
      <c r="F436" s="549"/>
      <c r="G436" s="549"/>
    </row>
    <row r="437" spans="2:7">
      <c r="B437" s="604">
        <v>2989</v>
      </c>
      <c r="C437" s="407">
        <v>2040570</v>
      </c>
      <c r="D437" s="604" t="s">
        <v>833</v>
      </c>
      <c r="E437" s="357" t="s">
        <v>834</v>
      </c>
      <c r="F437" s="549"/>
      <c r="G437" s="549"/>
    </row>
    <row r="438" spans="2:7">
      <c r="B438" s="604">
        <v>3038</v>
      </c>
      <c r="C438" s="407">
        <v>2040560</v>
      </c>
      <c r="D438" s="604" t="s">
        <v>835</v>
      </c>
      <c r="E438" s="357" t="s">
        <v>836</v>
      </c>
      <c r="F438" s="549"/>
      <c r="G438" s="549"/>
    </row>
    <row r="439" spans="2:7">
      <c r="B439" s="604">
        <v>3061</v>
      </c>
      <c r="C439" s="407">
        <v>2040438</v>
      </c>
      <c r="D439" s="604" t="s">
        <v>837</v>
      </c>
      <c r="E439" s="357" t="s">
        <v>838</v>
      </c>
      <c r="F439" s="549"/>
      <c r="G439" s="549"/>
    </row>
    <row r="440" spans="2:7">
      <c r="B440" s="348">
        <v>3113</v>
      </c>
      <c r="C440" s="406">
        <v>2040550</v>
      </c>
      <c r="D440" s="348" t="s">
        <v>839</v>
      </c>
      <c r="E440" s="356" t="s">
        <v>840</v>
      </c>
      <c r="F440" s="549"/>
      <c r="G440" s="549"/>
    </row>
    <row r="441" spans="2:7">
      <c r="B441" s="604">
        <v>3177</v>
      </c>
      <c r="C441" s="407">
        <v>2040530</v>
      </c>
      <c r="D441" s="604" t="s">
        <v>841</v>
      </c>
      <c r="E441" s="357" t="s">
        <v>842</v>
      </c>
      <c r="F441" s="549"/>
      <c r="G441" s="549"/>
    </row>
    <row r="442" spans="2:7">
      <c r="B442" s="388">
        <v>3273</v>
      </c>
      <c r="C442" s="388">
        <v>2040000</v>
      </c>
      <c r="D442" s="388" t="s">
        <v>843</v>
      </c>
      <c r="E442" s="629">
        <v>43469.179166666669</v>
      </c>
      <c r="F442" s="549"/>
      <c r="G442" s="549"/>
    </row>
    <row r="443" spans="2:7">
      <c r="B443" s="982" t="s">
        <v>123</v>
      </c>
      <c r="C443" s="983"/>
      <c r="D443" s="984"/>
      <c r="E443" s="351">
        <v>425</v>
      </c>
      <c r="F443" s="549"/>
      <c r="G443" s="549"/>
    </row>
    <row r="444" spans="2:7">
      <c r="B444" s="985" t="s">
        <v>125</v>
      </c>
      <c r="C444" s="986"/>
      <c r="D444" s="987"/>
      <c r="E444" s="521">
        <v>61</v>
      </c>
      <c r="F444" s="519"/>
      <c r="G444" s="519"/>
    </row>
    <row r="445" spans="2:7">
      <c r="B445" s="937" t="s">
        <v>126</v>
      </c>
      <c r="C445" s="938"/>
      <c r="D445" s="939"/>
      <c r="E445" s="484">
        <v>0.57986111111111105</v>
      </c>
      <c r="F445" s="549"/>
      <c r="G445" s="549"/>
    </row>
    <row r="446" spans="2:7">
      <c r="B446" s="936" t="s">
        <v>127</v>
      </c>
      <c r="C446" s="936"/>
      <c r="D446" s="936"/>
      <c r="E446" s="369">
        <f>E442-E310</f>
        <v>2.7486111111138598</v>
      </c>
      <c r="F446" s="363"/>
      <c r="G446" s="549"/>
    </row>
    <row r="447" spans="2:7">
      <c r="B447" s="935" t="s">
        <v>128</v>
      </c>
      <c r="C447" s="935"/>
      <c r="D447" s="935"/>
      <c r="E447" s="370">
        <f>B442/((E442-E310)*24)</f>
        <v>49.615967660384946</v>
      </c>
      <c r="F447" s="549"/>
      <c r="G447" s="549"/>
    </row>
    <row r="448" spans="2:7">
      <c r="B448" s="936" t="s">
        <v>129</v>
      </c>
      <c r="C448" s="936"/>
      <c r="D448" s="936"/>
      <c r="E448" s="368">
        <f>E446-E445</f>
        <v>2.1687500000027486</v>
      </c>
      <c r="F448" s="549"/>
      <c r="G448" s="549"/>
    </row>
    <row r="449" spans="2:7">
      <c r="B449" s="937" t="s">
        <v>130</v>
      </c>
      <c r="C449" s="938"/>
      <c r="D449" s="939"/>
      <c r="E449" s="370">
        <f>B442/((E446-E445)*24)</f>
        <v>62.88184438032377</v>
      </c>
      <c r="F449" s="549"/>
      <c r="G449" s="549"/>
    </row>
    <row r="450" spans="2:7">
      <c r="B450" s="344"/>
      <c r="C450" s="344"/>
      <c r="D450" s="344"/>
      <c r="E450" s="344"/>
      <c r="F450" s="344"/>
      <c r="G450" s="344"/>
    </row>
    <row r="451" spans="2:7" ht="15.75">
      <c r="B451" s="543" t="s">
        <v>844</v>
      </c>
      <c r="C451" s="443"/>
      <c r="D451" s="444"/>
      <c r="E451" s="527"/>
      <c r="F451" s="344"/>
      <c r="G451" s="344"/>
    </row>
    <row r="452" spans="2:7">
      <c r="B452" s="549"/>
      <c r="C452" s="549"/>
      <c r="D452" s="549"/>
      <c r="E452" s="549"/>
      <c r="F452" s="549"/>
      <c r="G452" s="549"/>
    </row>
    <row r="453" spans="2:7" ht="23.25">
      <c r="B453" s="550" t="s">
        <v>899</v>
      </c>
      <c r="C453" s="339"/>
      <c r="D453" s="339"/>
      <c r="E453" s="549"/>
      <c r="F453" s="549"/>
      <c r="G453" s="549"/>
    </row>
    <row r="454" spans="2:7">
      <c r="B454" s="549"/>
      <c r="C454" s="549"/>
      <c r="D454" s="549"/>
      <c r="E454" s="549"/>
      <c r="F454" s="549"/>
      <c r="G454" s="549"/>
    </row>
    <row r="455" spans="2:7">
      <c r="B455" s="912" t="s">
        <v>22</v>
      </c>
      <c r="C455" s="914" t="s">
        <v>226</v>
      </c>
      <c r="D455" s="472" t="s">
        <v>25</v>
      </c>
      <c r="E455" s="396" t="s">
        <v>846</v>
      </c>
      <c r="F455" s="549"/>
      <c r="G455" s="549"/>
    </row>
    <row r="456" spans="2:7">
      <c r="B456" s="912"/>
      <c r="C456" s="915"/>
      <c r="D456" s="473" t="s">
        <v>34</v>
      </c>
      <c r="E456" s="454" t="s">
        <v>230</v>
      </c>
      <c r="F456" s="549"/>
      <c r="G456" s="549"/>
    </row>
    <row r="457" spans="2:7" ht="29.25">
      <c r="B457" s="949"/>
      <c r="C457" s="916"/>
      <c r="D457" s="474" t="s">
        <v>197</v>
      </c>
      <c r="E457" s="449" t="s">
        <v>847</v>
      </c>
      <c r="F457" s="549"/>
      <c r="G457" s="549"/>
    </row>
    <row r="458" spans="2:7">
      <c r="B458" s="940" t="s">
        <v>828</v>
      </c>
      <c r="C458" s="941"/>
      <c r="D458" s="973"/>
      <c r="E458" s="974"/>
      <c r="F458" s="549"/>
      <c r="G458" s="549"/>
    </row>
    <row r="459" spans="2:7">
      <c r="B459" s="388">
        <v>3273</v>
      </c>
      <c r="C459" s="388">
        <v>2040000</v>
      </c>
      <c r="D459" s="388" t="s">
        <v>843</v>
      </c>
      <c r="E459" s="629">
        <v>43466.87222222222</v>
      </c>
      <c r="F459" s="549"/>
      <c r="G459" s="549"/>
    </row>
    <row r="460" spans="2:7">
      <c r="B460" s="604">
        <v>3177</v>
      </c>
      <c r="C460" s="407">
        <v>2040530</v>
      </c>
      <c r="D460" s="604" t="s">
        <v>841</v>
      </c>
      <c r="E460" s="358" t="s">
        <v>848</v>
      </c>
      <c r="F460" s="549"/>
      <c r="G460" s="549"/>
    </row>
    <row r="461" spans="2:7">
      <c r="B461" s="348">
        <v>3113</v>
      </c>
      <c r="C461" s="406">
        <v>2040550</v>
      </c>
      <c r="D461" s="348" t="s">
        <v>839</v>
      </c>
      <c r="E461" s="355" t="s">
        <v>849</v>
      </c>
      <c r="F461" s="549"/>
      <c r="G461" s="549"/>
    </row>
    <row r="462" spans="2:7">
      <c r="B462" s="604">
        <v>3061</v>
      </c>
      <c r="C462" s="407">
        <v>2040438</v>
      </c>
      <c r="D462" s="604" t="s">
        <v>837</v>
      </c>
      <c r="E462" s="358" t="s">
        <v>850</v>
      </c>
      <c r="F462" s="549"/>
      <c r="G462" s="549"/>
    </row>
    <row r="463" spans="2:7">
      <c r="B463" s="604">
        <v>3038</v>
      </c>
      <c r="C463" s="407">
        <v>2040560</v>
      </c>
      <c r="D463" s="604" t="s">
        <v>835</v>
      </c>
      <c r="E463" s="361" t="s">
        <v>851</v>
      </c>
      <c r="F463" s="549"/>
      <c r="G463" s="549"/>
    </row>
    <row r="464" spans="2:7">
      <c r="B464" s="604">
        <v>2989</v>
      </c>
      <c r="C464" s="407">
        <v>2040570</v>
      </c>
      <c r="D464" s="604" t="s">
        <v>833</v>
      </c>
      <c r="E464" s="361" t="s">
        <v>852</v>
      </c>
      <c r="F464" s="549"/>
      <c r="G464" s="549"/>
    </row>
    <row r="465" spans="2:7">
      <c r="B465" s="604">
        <v>2975</v>
      </c>
      <c r="C465" s="407">
        <v>2040453</v>
      </c>
      <c r="D465" s="604" t="s">
        <v>831</v>
      </c>
      <c r="E465" s="361" t="s">
        <v>853</v>
      </c>
      <c r="F465" s="549"/>
      <c r="G465" s="549"/>
    </row>
    <row r="466" spans="2:7">
      <c r="B466" s="388">
        <v>2953</v>
      </c>
      <c r="C466" s="388">
        <v>2040580</v>
      </c>
      <c r="D466" s="388" t="s">
        <v>829</v>
      </c>
      <c r="E466" s="386" t="s">
        <v>854</v>
      </c>
      <c r="F466" s="549"/>
      <c r="G466" s="549"/>
    </row>
    <row r="467" spans="2:7">
      <c r="B467" s="943" t="s">
        <v>755</v>
      </c>
      <c r="C467" s="944"/>
      <c r="D467" s="944"/>
      <c r="E467" s="945"/>
      <c r="F467" s="549"/>
      <c r="G467" s="549"/>
    </row>
    <row r="468" spans="2:7">
      <c r="B468" s="604">
        <v>2896</v>
      </c>
      <c r="C468" s="407">
        <v>2024760</v>
      </c>
      <c r="D468" s="604" t="s">
        <v>826</v>
      </c>
      <c r="E468" s="641" t="s">
        <v>855</v>
      </c>
      <c r="F468" s="549"/>
      <c r="G468" s="549"/>
    </row>
    <row r="469" spans="2:7">
      <c r="B469" s="388">
        <v>2792</v>
      </c>
      <c r="C469" s="388">
        <v>2024600</v>
      </c>
      <c r="D469" s="388" t="s">
        <v>824</v>
      </c>
      <c r="E469" s="386" t="s">
        <v>856</v>
      </c>
      <c r="F469" s="549"/>
      <c r="G469" s="549"/>
    </row>
    <row r="470" spans="2:7">
      <c r="B470" s="604">
        <v>2782</v>
      </c>
      <c r="C470" s="407">
        <v>2024664</v>
      </c>
      <c r="D470" s="604" t="s">
        <v>823</v>
      </c>
      <c r="E470" s="361">
        <v>0.28958333333333336</v>
      </c>
      <c r="F470" s="549"/>
      <c r="G470" s="549"/>
    </row>
    <row r="471" spans="2:7">
      <c r="B471" s="683">
        <v>2745</v>
      </c>
      <c r="C471" s="684">
        <v>2024690</v>
      </c>
      <c r="D471" s="683" t="s">
        <v>821</v>
      </c>
      <c r="E471" s="690" t="s">
        <v>857</v>
      </c>
      <c r="F471" s="549"/>
      <c r="G471" s="549"/>
    </row>
    <row r="472" spans="2:7">
      <c r="B472" s="604">
        <v>2719</v>
      </c>
      <c r="C472" s="407">
        <v>2024661</v>
      </c>
      <c r="D472" s="604" t="s">
        <v>820</v>
      </c>
      <c r="E472" s="361">
        <v>0.34583333333333338</v>
      </c>
      <c r="F472" s="549"/>
      <c r="G472" s="549"/>
    </row>
    <row r="473" spans="2:7">
      <c r="B473" s="604">
        <v>2677</v>
      </c>
      <c r="C473" s="407">
        <v>2024658</v>
      </c>
      <c r="D473" s="604" t="s">
        <v>818</v>
      </c>
      <c r="E473" s="641" t="s">
        <v>858</v>
      </c>
      <c r="F473" s="549"/>
      <c r="G473" s="549"/>
    </row>
    <row r="474" spans="2:7">
      <c r="B474" s="604">
        <v>2600</v>
      </c>
      <c r="C474" s="407">
        <v>2024680</v>
      </c>
      <c r="D474" s="604" t="s">
        <v>816</v>
      </c>
      <c r="E474" s="641" t="s">
        <v>859</v>
      </c>
      <c r="F474" s="549"/>
      <c r="G474" s="549"/>
    </row>
    <row r="475" spans="2:7">
      <c r="B475" s="348">
        <v>2543</v>
      </c>
      <c r="C475" s="406">
        <v>2024670</v>
      </c>
      <c r="D475" s="348" t="s">
        <v>814</v>
      </c>
      <c r="E475" s="673" t="s">
        <v>860</v>
      </c>
      <c r="F475" s="549"/>
      <c r="G475" s="549"/>
    </row>
    <row r="476" spans="2:7">
      <c r="B476" s="604">
        <v>2448</v>
      </c>
      <c r="C476" s="407">
        <v>2024650</v>
      </c>
      <c r="D476" s="604" t="s">
        <v>812</v>
      </c>
      <c r="E476" s="641" t="s">
        <v>861</v>
      </c>
      <c r="F476" s="549"/>
      <c r="G476" s="549"/>
    </row>
    <row r="477" spans="2:7">
      <c r="B477" s="604">
        <v>2428</v>
      </c>
      <c r="C477" s="407">
        <v>2024640</v>
      </c>
      <c r="D477" s="604" t="s">
        <v>810</v>
      </c>
      <c r="E477" s="641" t="s">
        <v>862</v>
      </c>
      <c r="F477" s="549"/>
      <c r="G477" s="549"/>
    </row>
    <row r="478" spans="2:7">
      <c r="B478" s="604">
        <v>2363</v>
      </c>
      <c r="C478" s="407">
        <v>2024646</v>
      </c>
      <c r="D478" s="604" t="s">
        <v>808</v>
      </c>
      <c r="E478" s="641" t="s">
        <v>863</v>
      </c>
      <c r="F478" s="549"/>
      <c r="G478" s="549"/>
    </row>
    <row r="479" spans="2:7">
      <c r="B479" s="348">
        <v>2310</v>
      </c>
      <c r="C479" s="406">
        <v>2024630</v>
      </c>
      <c r="D479" s="348" t="s">
        <v>806</v>
      </c>
      <c r="E479" s="360" t="s">
        <v>864</v>
      </c>
      <c r="F479" s="549"/>
      <c r="G479" s="549"/>
    </row>
    <row r="480" spans="2:7">
      <c r="B480" s="388">
        <v>2269</v>
      </c>
      <c r="C480" s="388">
        <v>2024000</v>
      </c>
      <c r="D480" s="388" t="s">
        <v>804</v>
      </c>
      <c r="E480" s="386" t="s">
        <v>865</v>
      </c>
      <c r="F480" s="549"/>
      <c r="G480" s="549"/>
    </row>
    <row r="481" spans="2:7">
      <c r="B481" s="604">
        <v>2246</v>
      </c>
      <c r="C481" s="407">
        <v>2024612</v>
      </c>
      <c r="D481" s="604" t="s">
        <v>802</v>
      </c>
      <c r="E481" s="361" t="s">
        <v>866</v>
      </c>
      <c r="F481" s="549"/>
      <c r="G481" s="549"/>
    </row>
    <row r="482" spans="2:7">
      <c r="B482" s="604">
        <v>2226</v>
      </c>
      <c r="C482" s="407">
        <v>2024609</v>
      </c>
      <c r="D482" s="604" t="s">
        <v>800</v>
      </c>
      <c r="E482" s="672" t="s">
        <v>867</v>
      </c>
      <c r="F482" s="549"/>
      <c r="G482" s="549"/>
    </row>
    <row r="483" spans="2:7">
      <c r="B483" s="348">
        <v>2218</v>
      </c>
      <c r="C483" s="406">
        <v>2024608</v>
      </c>
      <c r="D483" s="348" t="s">
        <v>798</v>
      </c>
      <c r="E483" s="681" t="s">
        <v>868</v>
      </c>
      <c r="F483" s="549"/>
      <c r="G483" s="549"/>
    </row>
    <row r="484" spans="2:7">
      <c r="B484" s="604">
        <v>2206</v>
      </c>
      <c r="C484" s="407">
        <v>2024607</v>
      </c>
      <c r="D484" s="604" t="s">
        <v>797</v>
      </c>
      <c r="E484" s="642">
        <v>0.72916666666666663</v>
      </c>
      <c r="F484" s="549"/>
      <c r="G484" s="549"/>
    </row>
    <row r="485" spans="2:7">
      <c r="B485" s="604">
        <v>2165</v>
      </c>
      <c r="C485" s="407">
        <v>2024604</v>
      </c>
      <c r="D485" s="604" t="s">
        <v>796</v>
      </c>
      <c r="E485" s="642">
        <v>0.75416666666666676</v>
      </c>
      <c r="F485" s="549"/>
      <c r="G485" s="549"/>
    </row>
    <row r="486" spans="2:7">
      <c r="B486" s="388">
        <v>2133</v>
      </c>
      <c r="C486" s="388">
        <v>2024610</v>
      </c>
      <c r="D486" s="388" t="s">
        <v>794</v>
      </c>
      <c r="E486" s="386" t="s">
        <v>869</v>
      </c>
      <c r="F486" s="549"/>
      <c r="G486" s="549"/>
    </row>
    <row r="487" spans="2:7">
      <c r="B487" s="604">
        <v>2083</v>
      </c>
      <c r="C487" s="407">
        <v>2024596</v>
      </c>
      <c r="D487" s="604" t="s">
        <v>792</v>
      </c>
      <c r="E487" s="672" t="s">
        <v>870</v>
      </c>
      <c r="F487" s="549"/>
      <c r="G487" s="549"/>
    </row>
    <row r="488" spans="2:7">
      <c r="B488" s="604">
        <v>2045</v>
      </c>
      <c r="C488" s="407">
        <v>2024594</v>
      </c>
      <c r="D488" s="604" t="s">
        <v>791</v>
      </c>
      <c r="E488" s="682" t="s">
        <v>871</v>
      </c>
      <c r="F488" s="549"/>
      <c r="G488" s="549"/>
    </row>
    <row r="489" spans="2:7">
      <c r="B489" s="604">
        <v>2001</v>
      </c>
      <c r="C489" s="407">
        <v>2024590</v>
      </c>
      <c r="D489" s="604" t="s">
        <v>789</v>
      </c>
      <c r="E489" s="357" t="s">
        <v>872</v>
      </c>
      <c r="F489" s="549"/>
      <c r="G489" s="549"/>
    </row>
    <row r="490" spans="2:7">
      <c r="B490" s="604">
        <v>1953</v>
      </c>
      <c r="C490" s="407">
        <v>2024587</v>
      </c>
      <c r="D490" s="604" t="s">
        <v>788</v>
      </c>
      <c r="E490" s="357">
        <v>0.9159722222222223</v>
      </c>
      <c r="F490" s="549"/>
      <c r="G490" s="549"/>
    </row>
    <row r="491" spans="2:7">
      <c r="B491" s="604">
        <v>1936</v>
      </c>
      <c r="C491" s="407">
        <v>2024586</v>
      </c>
      <c r="D491" s="604" t="s">
        <v>787</v>
      </c>
      <c r="E491" s="357">
        <v>0.92291666666666661</v>
      </c>
      <c r="F491" s="549"/>
      <c r="G491" s="549"/>
    </row>
    <row r="492" spans="2:7">
      <c r="B492" s="348">
        <v>1883</v>
      </c>
      <c r="C492" s="406">
        <v>2024546</v>
      </c>
      <c r="D492" s="348" t="s">
        <v>786</v>
      </c>
      <c r="E492" s="357">
        <v>0.9506944444444444</v>
      </c>
      <c r="F492" s="549"/>
      <c r="G492" s="549"/>
    </row>
    <row r="493" spans="2:7">
      <c r="B493" s="388">
        <v>1880</v>
      </c>
      <c r="C493" s="388">
        <v>2024120</v>
      </c>
      <c r="D493" s="388" t="s">
        <v>784</v>
      </c>
      <c r="E493" s="386" t="s">
        <v>873</v>
      </c>
      <c r="F493" s="549"/>
      <c r="G493" s="549"/>
    </row>
    <row r="494" spans="2:7">
      <c r="B494" s="604">
        <v>1871</v>
      </c>
      <c r="C494" s="407">
        <v>2024781</v>
      </c>
      <c r="D494" s="604" t="s">
        <v>783</v>
      </c>
      <c r="E494" s="357">
        <v>1.1805555555555555E-2</v>
      </c>
      <c r="F494" s="549"/>
      <c r="G494" s="549"/>
    </row>
    <row r="495" spans="2:7">
      <c r="B495" s="604">
        <v>1862</v>
      </c>
      <c r="C495" s="407">
        <v>2024925</v>
      </c>
      <c r="D495" s="604" t="s">
        <v>781</v>
      </c>
      <c r="E495" s="357">
        <v>2.013888888888889E-2</v>
      </c>
      <c r="F495" s="549"/>
      <c r="G495" s="549"/>
    </row>
    <row r="496" spans="2:7">
      <c r="B496" s="604">
        <v>1835</v>
      </c>
      <c r="C496" s="407">
        <v>2024796</v>
      </c>
      <c r="D496" s="604" t="s">
        <v>780</v>
      </c>
      <c r="E496" s="534" t="s">
        <v>874</v>
      </c>
      <c r="F496" s="549"/>
      <c r="G496" s="549"/>
    </row>
    <row r="497" spans="2:7">
      <c r="B497" s="604">
        <v>1814</v>
      </c>
      <c r="C497" s="407">
        <v>2024581</v>
      </c>
      <c r="D497" s="604" t="s">
        <v>779</v>
      </c>
      <c r="E497" s="357">
        <v>6.1805555555555558E-2</v>
      </c>
      <c r="F497" s="549"/>
      <c r="G497" s="549"/>
    </row>
    <row r="498" spans="2:7">
      <c r="B498" s="604">
        <v>1794</v>
      </c>
      <c r="C498" s="407">
        <v>2024579</v>
      </c>
      <c r="D498" s="604" t="s">
        <v>777</v>
      </c>
      <c r="E498" s="357" t="s">
        <v>875</v>
      </c>
      <c r="F498" s="549"/>
      <c r="G498" s="549"/>
    </row>
    <row r="499" spans="2:7">
      <c r="B499" s="604">
        <v>1751</v>
      </c>
      <c r="C499" s="407">
        <v>2024575</v>
      </c>
      <c r="D499" s="604" t="s">
        <v>776</v>
      </c>
      <c r="E499" s="357">
        <v>0.10555555555555556</v>
      </c>
      <c r="F499" s="549"/>
      <c r="G499" s="549"/>
    </row>
    <row r="500" spans="2:7">
      <c r="B500" s="604">
        <v>1737</v>
      </c>
      <c r="C500" s="407">
        <v>2024574</v>
      </c>
      <c r="D500" s="604" t="s">
        <v>774</v>
      </c>
      <c r="E500" s="357" t="s">
        <v>876</v>
      </c>
      <c r="F500" s="549"/>
      <c r="G500" s="549"/>
    </row>
    <row r="501" spans="2:7">
      <c r="B501" s="604">
        <v>1721</v>
      </c>
      <c r="C501" s="407">
        <v>2024573</v>
      </c>
      <c r="D501" s="604" t="s">
        <v>773</v>
      </c>
      <c r="E501" s="357">
        <v>0.12986111111111112</v>
      </c>
      <c r="F501" s="549"/>
      <c r="G501" s="549"/>
    </row>
    <row r="502" spans="2:7">
      <c r="B502" s="388">
        <v>1711</v>
      </c>
      <c r="C502" s="388">
        <v>2024881</v>
      </c>
      <c r="D502" s="388" t="s">
        <v>771</v>
      </c>
      <c r="E502" s="386" t="s">
        <v>877</v>
      </c>
      <c r="F502" s="549"/>
      <c r="G502" s="549"/>
    </row>
    <row r="503" spans="2:7">
      <c r="B503" s="604">
        <v>1703</v>
      </c>
      <c r="C503" s="407">
        <v>2024572</v>
      </c>
      <c r="D503" s="604" t="s">
        <v>770</v>
      </c>
      <c r="E503" s="357">
        <v>0.14652777777777778</v>
      </c>
      <c r="F503" s="549"/>
      <c r="G503" s="549"/>
    </row>
    <row r="504" spans="2:7">
      <c r="B504" s="604">
        <v>1685</v>
      </c>
      <c r="C504" s="407">
        <v>2024571</v>
      </c>
      <c r="D504" s="604" t="s">
        <v>769</v>
      </c>
      <c r="E504" s="357">
        <v>0.15625</v>
      </c>
      <c r="F504" s="549"/>
      <c r="G504" s="549"/>
    </row>
    <row r="505" spans="2:7">
      <c r="B505" s="604">
        <v>1672</v>
      </c>
      <c r="C505" s="407">
        <v>2024922</v>
      </c>
      <c r="D505" s="604" t="s">
        <v>768</v>
      </c>
      <c r="E505" s="357">
        <v>0.16319444444444445</v>
      </c>
      <c r="F505" s="549"/>
      <c r="G505" s="549"/>
    </row>
    <row r="506" spans="2:7">
      <c r="B506" s="388">
        <v>1662</v>
      </c>
      <c r="C506" s="388">
        <v>2024567</v>
      </c>
      <c r="D506" s="388" t="s">
        <v>766</v>
      </c>
      <c r="E506" s="386" t="s">
        <v>878</v>
      </c>
      <c r="F506" s="549"/>
      <c r="G506" s="549"/>
    </row>
    <row r="507" spans="2:7">
      <c r="B507" s="604">
        <v>1642</v>
      </c>
      <c r="C507" s="407">
        <v>2024565</v>
      </c>
      <c r="D507" s="604" t="s">
        <v>765</v>
      </c>
      <c r="E507" s="357">
        <v>0.18472222222222223</v>
      </c>
      <c r="F507" s="549"/>
      <c r="G507" s="549"/>
    </row>
    <row r="508" spans="2:7">
      <c r="B508" s="604">
        <v>1626</v>
      </c>
      <c r="C508" s="407">
        <v>2024904</v>
      </c>
      <c r="D508" s="604" t="s">
        <v>764</v>
      </c>
      <c r="E508" s="357">
        <v>0.19305555555555554</v>
      </c>
      <c r="F508" s="549"/>
      <c r="G508" s="549"/>
    </row>
    <row r="509" spans="2:7">
      <c r="B509" s="388">
        <v>1612</v>
      </c>
      <c r="C509" s="388">
        <v>2024570</v>
      </c>
      <c r="D509" s="388" t="s">
        <v>762</v>
      </c>
      <c r="E509" s="386" t="s">
        <v>879</v>
      </c>
      <c r="F509" s="549"/>
      <c r="G509" s="549"/>
    </row>
    <row r="510" spans="2:7">
      <c r="B510" s="604">
        <v>1596</v>
      </c>
      <c r="C510" s="407">
        <v>2024562</v>
      </c>
      <c r="D510" s="604" t="s">
        <v>761</v>
      </c>
      <c r="E510" s="357">
        <v>0.22777777777777777</v>
      </c>
      <c r="F510" s="549"/>
      <c r="G510" s="549"/>
    </row>
    <row r="511" spans="2:7">
      <c r="B511" s="604">
        <v>1587</v>
      </c>
      <c r="C511" s="407">
        <v>2024561</v>
      </c>
      <c r="D511" s="604" t="s">
        <v>760</v>
      </c>
      <c r="E511" s="357">
        <v>0.23541666666666669</v>
      </c>
      <c r="F511" s="549"/>
      <c r="G511" s="549"/>
    </row>
    <row r="512" spans="2:7">
      <c r="B512" s="604">
        <v>1568</v>
      </c>
      <c r="C512" s="407">
        <v>2024558</v>
      </c>
      <c r="D512" s="604" t="s">
        <v>759</v>
      </c>
      <c r="E512" s="357">
        <v>0.24583333333333335</v>
      </c>
      <c r="F512" s="549"/>
      <c r="G512" s="549"/>
    </row>
    <row r="513" spans="2:7">
      <c r="B513" s="604">
        <v>1560</v>
      </c>
      <c r="C513" s="407">
        <v>2024557</v>
      </c>
      <c r="D513" s="604" t="s">
        <v>757</v>
      </c>
      <c r="E513" s="534" t="s">
        <v>880</v>
      </c>
      <c r="F513" s="549"/>
      <c r="G513" s="549"/>
    </row>
    <row r="514" spans="2:7">
      <c r="B514" s="604">
        <v>1548</v>
      </c>
      <c r="C514" s="407">
        <v>2024556</v>
      </c>
      <c r="D514" s="604" t="s">
        <v>756</v>
      </c>
      <c r="E514" s="357">
        <v>0.27847222222222223</v>
      </c>
      <c r="F514" s="549"/>
      <c r="G514" s="549"/>
    </row>
    <row r="515" spans="2:7">
      <c r="B515" s="943" t="s">
        <v>318</v>
      </c>
      <c r="C515" s="944"/>
      <c r="D515" s="944"/>
      <c r="E515" s="945"/>
      <c r="F515" s="549"/>
      <c r="G515" s="549"/>
    </row>
    <row r="516" spans="2:7">
      <c r="B516" s="348">
        <v>1486</v>
      </c>
      <c r="C516" s="406">
        <v>2001081</v>
      </c>
      <c r="D516" s="348" t="s">
        <v>754</v>
      </c>
      <c r="E516" s="356">
        <v>0.32361111111111113</v>
      </c>
      <c r="F516" s="549"/>
      <c r="G516" s="549"/>
    </row>
    <row r="517" spans="2:7">
      <c r="B517" s="388">
        <v>1483</v>
      </c>
      <c r="C517" s="388">
        <v>2000056</v>
      </c>
      <c r="D517" s="388" t="s">
        <v>752</v>
      </c>
      <c r="E517" s="386" t="s">
        <v>881</v>
      </c>
      <c r="F517" s="549"/>
      <c r="G517" s="549"/>
    </row>
    <row r="518" spans="2:7">
      <c r="B518" s="604">
        <v>1461</v>
      </c>
      <c r="C518" s="407">
        <v>2000163</v>
      </c>
      <c r="D518" s="604" t="s">
        <v>751</v>
      </c>
      <c r="E518" s="534" t="s">
        <v>882</v>
      </c>
      <c r="F518" s="549"/>
      <c r="G518" s="549"/>
    </row>
    <row r="519" spans="2:7">
      <c r="B519" s="604">
        <v>1439</v>
      </c>
      <c r="C519" s="407">
        <v>2000161</v>
      </c>
      <c r="D519" s="604" t="s">
        <v>749</v>
      </c>
      <c r="E519" s="357" t="s">
        <v>883</v>
      </c>
      <c r="F519" s="549"/>
      <c r="G519" s="549"/>
    </row>
    <row r="520" spans="2:7">
      <c r="B520" s="604">
        <v>1413</v>
      </c>
      <c r="C520" s="407">
        <v>2000119</v>
      </c>
      <c r="D520" s="604" t="s">
        <v>748</v>
      </c>
      <c r="E520" s="357">
        <v>0.42222222222222222</v>
      </c>
      <c r="F520" s="549"/>
      <c r="G520" s="549"/>
    </row>
    <row r="521" spans="2:7">
      <c r="B521" s="487">
        <v>1400</v>
      </c>
      <c r="C521" s="341">
        <v>2001252</v>
      </c>
      <c r="D521" s="487" t="s">
        <v>746</v>
      </c>
      <c r="E521" s="357">
        <v>0.43124999999999997</v>
      </c>
      <c r="F521" s="549"/>
      <c r="G521" s="549"/>
    </row>
    <row r="522" spans="2:7">
      <c r="B522" s="604">
        <v>1388</v>
      </c>
      <c r="C522" s="407">
        <v>2000156</v>
      </c>
      <c r="D522" s="604" t="s">
        <v>745</v>
      </c>
      <c r="E522" s="554" t="s">
        <v>43</v>
      </c>
      <c r="F522" s="549"/>
      <c r="G522" s="549"/>
    </row>
    <row r="523" spans="2:7">
      <c r="B523" s="604">
        <v>1362</v>
      </c>
      <c r="C523" s="407">
        <v>2000149</v>
      </c>
      <c r="D523" s="604" t="s">
        <v>743</v>
      </c>
      <c r="E523" s="357" t="s">
        <v>884</v>
      </c>
      <c r="F523" s="549"/>
      <c r="G523" s="549"/>
    </row>
    <row r="524" spans="2:7">
      <c r="B524" s="604">
        <v>1346</v>
      </c>
      <c r="C524" s="407">
        <v>2000260</v>
      </c>
      <c r="D524" s="604" t="s">
        <v>741</v>
      </c>
      <c r="E524" s="357" t="s">
        <v>885</v>
      </c>
      <c r="F524" s="549"/>
      <c r="G524" s="549"/>
    </row>
    <row r="525" spans="2:7">
      <c r="B525" s="388">
        <v>1336</v>
      </c>
      <c r="C525" s="388">
        <v>2000230</v>
      </c>
      <c r="D525" s="388" t="s">
        <v>886</v>
      </c>
      <c r="E525" s="386" t="s">
        <v>887</v>
      </c>
      <c r="F525" s="549"/>
      <c r="G525" s="549"/>
    </row>
    <row r="526" spans="2:7">
      <c r="B526" s="388">
        <v>1331</v>
      </c>
      <c r="C526" s="388">
        <v>2000129</v>
      </c>
      <c r="D526" s="388" t="s">
        <v>738</v>
      </c>
      <c r="E526" s="404">
        <v>0.51458333333333328</v>
      </c>
      <c r="F526" s="549"/>
      <c r="G526" s="549"/>
    </row>
    <row r="527" spans="2:7">
      <c r="B527" s="604">
        <v>1285</v>
      </c>
      <c r="C527" s="407">
        <v>2000173</v>
      </c>
      <c r="D527" s="604" t="s">
        <v>736</v>
      </c>
      <c r="E527" s="357" t="s">
        <v>888</v>
      </c>
      <c r="F527" s="549"/>
      <c r="G527" s="549"/>
    </row>
    <row r="528" spans="2:7">
      <c r="B528" s="604">
        <v>1278</v>
      </c>
      <c r="C528" s="407">
        <v>2000196</v>
      </c>
      <c r="D528" s="604" t="s">
        <v>735</v>
      </c>
      <c r="E528" s="357">
        <v>0.57361111111111118</v>
      </c>
      <c r="F528" s="549"/>
      <c r="G528" s="549"/>
    </row>
    <row r="529" spans="2:7">
      <c r="B529" s="604">
        <v>1254</v>
      </c>
      <c r="C529" s="407">
        <v>2000954</v>
      </c>
      <c r="D529" s="604" t="s">
        <v>734</v>
      </c>
      <c r="E529" s="357">
        <v>0.59027777777777779</v>
      </c>
      <c r="F529" s="549"/>
      <c r="G529" s="549"/>
    </row>
    <row r="530" spans="2:7">
      <c r="B530" s="604">
        <v>1192</v>
      </c>
      <c r="C530" s="407">
        <v>2000198</v>
      </c>
      <c r="D530" s="604" t="s">
        <v>733</v>
      </c>
      <c r="E530" s="534">
        <v>0.62847222222222221</v>
      </c>
      <c r="F530" s="549"/>
      <c r="G530" s="549"/>
    </row>
    <row r="531" spans="2:7">
      <c r="B531" s="348">
        <v>1180</v>
      </c>
      <c r="C531" s="406">
        <v>2000199</v>
      </c>
      <c r="D531" s="348" t="s">
        <v>731</v>
      </c>
      <c r="E531" s="356" t="s">
        <v>889</v>
      </c>
      <c r="F531" s="549"/>
      <c r="G531" s="520"/>
    </row>
    <row r="532" spans="2:7">
      <c r="B532" s="683">
        <v>1138</v>
      </c>
      <c r="C532" s="684">
        <v>2000203</v>
      </c>
      <c r="D532" s="683" t="s">
        <v>890</v>
      </c>
      <c r="E532" s="685" t="s">
        <v>891</v>
      </c>
      <c r="F532" s="549"/>
      <c r="G532" s="520"/>
    </row>
    <row r="533" spans="2:7">
      <c r="B533" s="604">
        <v>1133</v>
      </c>
      <c r="C533" s="407">
        <v>2000383</v>
      </c>
      <c r="D533" s="604" t="s">
        <v>729</v>
      </c>
      <c r="E533" s="357" t="s">
        <v>892</v>
      </c>
      <c r="F533" s="549"/>
      <c r="G533" s="544"/>
    </row>
    <row r="534" spans="2:7">
      <c r="B534" s="604">
        <v>1118</v>
      </c>
      <c r="C534" s="407">
        <v>2000972</v>
      </c>
      <c r="D534" s="604" t="s">
        <v>728</v>
      </c>
      <c r="E534" s="357">
        <v>0.69236111111111109</v>
      </c>
      <c r="F534" s="549"/>
      <c r="G534" s="520"/>
    </row>
    <row r="535" spans="2:7">
      <c r="B535" s="604">
        <v>1104</v>
      </c>
      <c r="C535" s="407">
        <v>2000360</v>
      </c>
      <c r="D535" s="604" t="s">
        <v>726</v>
      </c>
      <c r="E535" s="357" t="s">
        <v>893</v>
      </c>
      <c r="F535" s="549"/>
      <c r="G535" s="549"/>
    </row>
    <row r="536" spans="2:7">
      <c r="B536" s="348">
        <v>1011</v>
      </c>
      <c r="C536" s="406">
        <v>2000374</v>
      </c>
      <c r="D536" s="348" t="s">
        <v>724</v>
      </c>
      <c r="E536" s="356" t="s">
        <v>894</v>
      </c>
      <c r="F536" s="549"/>
      <c r="G536" s="549"/>
    </row>
    <row r="537" spans="2:7">
      <c r="B537" s="604">
        <v>951</v>
      </c>
      <c r="C537" s="407">
        <v>2000869</v>
      </c>
      <c r="D537" s="604" t="s">
        <v>722</v>
      </c>
      <c r="E537" s="357" t="s">
        <v>895</v>
      </c>
      <c r="F537" s="549"/>
      <c r="G537" s="549"/>
    </row>
    <row r="538" spans="2:7">
      <c r="B538" s="604">
        <v>881</v>
      </c>
      <c r="C538" s="407">
        <v>2000866</v>
      </c>
      <c r="D538" s="604" t="s">
        <v>720</v>
      </c>
      <c r="E538" s="534" t="s">
        <v>896</v>
      </c>
      <c r="F538" s="549"/>
      <c r="G538" s="549"/>
    </row>
    <row r="539" spans="2:7">
      <c r="B539" s="388">
        <v>863</v>
      </c>
      <c r="C539" s="388">
        <v>2000170</v>
      </c>
      <c r="D539" s="388" t="s">
        <v>321</v>
      </c>
      <c r="E539" s="386" t="s">
        <v>897</v>
      </c>
      <c r="F539" s="549"/>
      <c r="G539" s="549"/>
    </row>
    <row r="540" spans="2:7">
      <c r="B540" s="604">
        <v>795</v>
      </c>
      <c r="C540" s="407">
        <v>2000905</v>
      </c>
      <c r="D540" s="604" t="s">
        <v>320</v>
      </c>
      <c r="E540" s="357">
        <v>0.97916666666666663</v>
      </c>
      <c r="F540" s="549"/>
      <c r="G540" s="549"/>
    </row>
    <row r="541" spans="2:7">
      <c r="B541" s="815" t="s">
        <v>43</v>
      </c>
      <c r="C541" s="407">
        <v>9991941</v>
      </c>
      <c r="D541" s="604" t="s">
        <v>319</v>
      </c>
      <c r="E541" s="669">
        <v>43469.980555555558</v>
      </c>
      <c r="F541" s="549"/>
      <c r="G541" s="549"/>
    </row>
    <row r="542" spans="2:7">
      <c r="B542" s="943" t="s">
        <v>281</v>
      </c>
      <c r="C542" s="944"/>
      <c r="D542" s="944"/>
      <c r="E542" s="945"/>
      <c r="F542" s="549"/>
      <c r="G542" s="549"/>
    </row>
    <row r="543" spans="2:7">
      <c r="B543" s="362">
        <v>792</v>
      </c>
      <c r="C543" s="638" t="s">
        <v>316</v>
      </c>
      <c r="D543" s="362" t="s">
        <v>255</v>
      </c>
      <c r="E543" s="357">
        <v>0.98888888888888893</v>
      </c>
      <c r="F543" s="549"/>
      <c r="G543" s="549"/>
    </row>
    <row r="544" spans="2:7">
      <c r="B544" s="388">
        <v>744</v>
      </c>
      <c r="C544" s="388">
        <v>2100170</v>
      </c>
      <c r="D544" s="388" t="s">
        <v>312</v>
      </c>
      <c r="E544" s="386" t="s">
        <v>356</v>
      </c>
      <c r="F544" s="549"/>
      <c r="G544" s="549"/>
    </row>
    <row r="545" spans="2:7">
      <c r="B545" s="604">
        <v>700</v>
      </c>
      <c r="C545" s="407">
        <v>2100014</v>
      </c>
      <c r="D545" s="604" t="s">
        <v>311</v>
      </c>
      <c r="E545" s="357">
        <v>3.2638888888888891E-2</v>
      </c>
      <c r="F545" s="549"/>
      <c r="G545" s="549"/>
    </row>
    <row r="546" spans="2:7">
      <c r="B546" s="815" t="s">
        <v>43</v>
      </c>
      <c r="C546" s="407">
        <v>2100008</v>
      </c>
      <c r="D546" s="604" t="s">
        <v>310</v>
      </c>
      <c r="E546" s="357">
        <v>6.25E-2</v>
      </c>
      <c r="F546" s="549"/>
      <c r="G546" s="549"/>
    </row>
    <row r="547" spans="2:7">
      <c r="B547" s="388">
        <v>612</v>
      </c>
      <c r="C547" s="388">
        <v>2100305</v>
      </c>
      <c r="D547" s="388" t="s">
        <v>307</v>
      </c>
      <c r="E547" s="404" t="s">
        <v>357</v>
      </c>
      <c r="F547" s="549"/>
      <c r="G547" s="549"/>
    </row>
    <row r="548" spans="2:7">
      <c r="B548" s="604">
        <v>593</v>
      </c>
      <c r="C548" s="407">
        <v>2100145</v>
      </c>
      <c r="D548" s="604" t="s">
        <v>306</v>
      </c>
      <c r="E548" s="357">
        <v>7.7777777777777779E-2</v>
      </c>
      <c r="F548" s="549"/>
      <c r="G548" s="549"/>
    </row>
    <row r="549" spans="2:7">
      <c r="B549" s="604">
        <v>581</v>
      </c>
      <c r="C549" s="407">
        <v>2100102</v>
      </c>
      <c r="D549" s="604" t="s">
        <v>304</v>
      </c>
      <c r="E549" s="357">
        <v>8.2638888888888887E-2</v>
      </c>
      <c r="F549" s="549"/>
      <c r="G549" s="549"/>
    </row>
    <row r="550" spans="2:7">
      <c r="B550" s="604">
        <v>571</v>
      </c>
      <c r="C550" s="407">
        <v>2100007</v>
      </c>
      <c r="D550" s="604" t="s">
        <v>303</v>
      </c>
      <c r="E550" s="357">
        <v>8.6805555555555566E-2</v>
      </c>
      <c r="F550" s="549"/>
      <c r="G550" s="549"/>
    </row>
    <row r="551" spans="2:7">
      <c r="B551" s="388">
        <v>532</v>
      </c>
      <c r="C551" s="388">
        <v>2100001</v>
      </c>
      <c r="D551" s="388" t="s">
        <v>299</v>
      </c>
      <c r="E551" s="386" t="s">
        <v>360</v>
      </c>
      <c r="F551" s="549"/>
      <c r="G551" s="549"/>
    </row>
    <row r="552" spans="2:7">
      <c r="B552" s="604">
        <v>516</v>
      </c>
      <c r="C552" s="407">
        <v>2100514</v>
      </c>
      <c r="D552" s="604" t="s">
        <v>297</v>
      </c>
      <c r="E552" s="357">
        <v>0.13472222222222222</v>
      </c>
      <c r="F552" s="549"/>
      <c r="G552" s="549"/>
    </row>
    <row r="553" spans="2:7">
      <c r="B553" s="362">
        <v>491</v>
      </c>
      <c r="C553" s="636">
        <v>2100515</v>
      </c>
      <c r="D553" s="362" t="s">
        <v>296</v>
      </c>
      <c r="E553" s="357">
        <v>0.14722222222222223</v>
      </c>
      <c r="F553" s="549"/>
      <c r="G553" s="549"/>
    </row>
    <row r="554" spans="2:7">
      <c r="B554" s="388">
        <v>455</v>
      </c>
      <c r="C554" s="388">
        <v>2100280</v>
      </c>
      <c r="D554" s="388" t="s">
        <v>292</v>
      </c>
      <c r="E554" s="386" t="s">
        <v>363</v>
      </c>
      <c r="F554" s="549"/>
      <c r="G554" s="549"/>
    </row>
    <row r="555" spans="2:7">
      <c r="B555" s="604">
        <v>418</v>
      </c>
      <c r="C555" s="407">
        <v>2100205</v>
      </c>
      <c r="D555" s="604" t="s">
        <v>289</v>
      </c>
      <c r="E555" s="357" t="s">
        <v>366</v>
      </c>
      <c r="F555" s="549"/>
      <c r="G555" s="549"/>
    </row>
    <row r="556" spans="2:7">
      <c r="B556" s="604">
        <v>406</v>
      </c>
      <c r="C556" s="407">
        <v>2100023</v>
      </c>
      <c r="D556" s="604" t="s">
        <v>288</v>
      </c>
      <c r="E556" s="357">
        <v>0.19583333333333333</v>
      </c>
      <c r="F556" s="549"/>
      <c r="G556" s="549"/>
    </row>
    <row r="557" spans="2:7">
      <c r="B557" s="604">
        <v>398</v>
      </c>
      <c r="C557" s="407">
        <v>2100301</v>
      </c>
      <c r="D557" s="604" t="s">
        <v>287</v>
      </c>
      <c r="E557" s="357">
        <v>0.19930555555555554</v>
      </c>
      <c r="F557" s="549"/>
      <c r="G557" s="549"/>
    </row>
    <row r="558" spans="2:7">
      <c r="B558" s="388">
        <v>384</v>
      </c>
      <c r="C558" s="388">
        <v>2100024</v>
      </c>
      <c r="D558" s="388" t="s">
        <v>283</v>
      </c>
      <c r="E558" s="386" t="s">
        <v>369</v>
      </c>
      <c r="F558" s="549"/>
      <c r="G558" s="549"/>
    </row>
    <row r="559" spans="2:7">
      <c r="B559" s="815" t="s">
        <v>43</v>
      </c>
      <c r="C559" s="407">
        <v>163034</v>
      </c>
      <c r="D559" s="604" t="s">
        <v>282</v>
      </c>
      <c r="E559" s="357">
        <v>0.23750000000000002</v>
      </c>
      <c r="F559" s="549"/>
      <c r="G559" s="549"/>
    </row>
    <row r="560" spans="2:7">
      <c r="B560" s="943" t="s">
        <v>253</v>
      </c>
      <c r="C560" s="944"/>
      <c r="D560" s="944"/>
      <c r="E560" s="945"/>
      <c r="F560" s="549"/>
      <c r="G560" s="549"/>
    </row>
    <row r="561" spans="2:7">
      <c r="B561" s="362">
        <v>375</v>
      </c>
      <c r="C561" s="638" t="s">
        <v>280</v>
      </c>
      <c r="D561" s="362" t="s">
        <v>255</v>
      </c>
      <c r="E561" s="589">
        <v>0.20069444444444443</v>
      </c>
      <c r="F561" s="549"/>
      <c r="G561" s="549"/>
    </row>
    <row r="562" spans="2:7">
      <c r="B562" s="388">
        <v>368</v>
      </c>
      <c r="C562" s="388">
        <v>2400450</v>
      </c>
      <c r="D562" s="388" t="s">
        <v>276</v>
      </c>
      <c r="E562" s="553" t="s">
        <v>372</v>
      </c>
      <c r="F562" s="549"/>
      <c r="G562" s="549"/>
    </row>
    <row r="563" spans="2:7">
      <c r="B563" s="348">
        <v>356</v>
      </c>
      <c r="C563" s="406">
        <v>2400461</v>
      </c>
      <c r="D563" s="348" t="s">
        <v>275</v>
      </c>
      <c r="E563" s="563">
        <v>0.25694444444444442</v>
      </c>
      <c r="F563" s="549"/>
      <c r="G563" s="549"/>
    </row>
    <row r="564" spans="2:7">
      <c r="B564" s="348">
        <v>348</v>
      </c>
      <c r="C564" s="406">
        <v>2401432</v>
      </c>
      <c r="D564" s="348" t="s">
        <v>274</v>
      </c>
      <c r="E564" s="563">
        <v>0.26111111111111113</v>
      </c>
      <c r="F564" s="549"/>
      <c r="G564" s="549"/>
    </row>
    <row r="565" spans="2:7">
      <c r="B565" s="388">
        <v>339</v>
      </c>
      <c r="C565" s="388">
        <v>2400000</v>
      </c>
      <c r="D565" s="388" t="s">
        <v>42</v>
      </c>
      <c r="E565" s="553" t="s">
        <v>375</v>
      </c>
      <c r="F565" s="549"/>
      <c r="G565" s="549"/>
    </row>
    <row r="566" spans="2:7">
      <c r="B566" s="815" t="s">
        <v>43</v>
      </c>
      <c r="C566" s="407"/>
      <c r="D566" s="604" t="s">
        <v>270</v>
      </c>
      <c r="E566" s="562">
        <v>0.27708333333333335</v>
      </c>
      <c r="F566" s="549"/>
      <c r="G566" s="549"/>
    </row>
    <row r="567" spans="2:7">
      <c r="B567" s="348">
        <v>330</v>
      </c>
      <c r="C567" s="406">
        <v>2400446</v>
      </c>
      <c r="D567" s="348" t="s">
        <v>45</v>
      </c>
      <c r="E567" s="563">
        <v>0.28194444444444444</v>
      </c>
      <c r="F567" s="549"/>
      <c r="G567" s="549"/>
    </row>
    <row r="568" spans="2:7">
      <c r="B568" s="348">
        <v>321</v>
      </c>
      <c r="C568" s="406">
        <v>2400417</v>
      </c>
      <c r="D568" s="348" t="s">
        <v>46</v>
      </c>
      <c r="E568" s="563">
        <v>0.28611111111111109</v>
      </c>
      <c r="F568" s="549"/>
      <c r="G568" s="549"/>
    </row>
    <row r="569" spans="2:7">
      <c r="B569" s="348">
        <v>298</v>
      </c>
      <c r="C569" s="406">
        <v>2400456</v>
      </c>
      <c r="D569" s="348" t="s">
        <v>47</v>
      </c>
      <c r="E569" s="563">
        <v>0.2951388888888889</v>
      </c>
      <c r="F569" s="549"/>
      <c r="G569" s="549"/>
    </row>
    <row r="570" spans="2:7">
      <c r="B570" s="348">
        <v>282</v>
      </c>
      <c r="C570" s="406">
        <v>2400366</v>
      </c>
      <c r="D570" s="348" t="s">
        <v>48</v>
      </c>
      <c r="E570" s="563">
        <v>0.30208333333333337</v>
      </c>
      <c r="F570" s="549"/>
      <c r="G570" s="549"/>
    </row>
    <row r="571" spans="2:7">
      <c r="B571" s="348">
        <v>272</v>
      </c>
      <c r="C571" s="406">
        <v>2400416</v>
      </c>
      <c r="D571" s="348" t="s">
        <v>50</v>
      </c>
      <c r="E571" s="563">
        <v>0.30555555555555558</v>
      </c>
      <c r="F571" s="549"/>
      <c r="G571" s="549"/>
    </row>
    <row r="572" spans="2:7">
      <c r="B572" s="348">
        <v>256</v>
      </c>
      <c r="C572" s="406">
        <v>2400365</v>
      </c>
      <c r="D572" s="348" t="s">
        <v>269</v>
      </c>
      <c r="E572" s="563">
        <v>0.3125</v>
      </c>
      <c r="F572" s="549"/>
      <c r="G572" s="549"/>
    </row>
    <row r="573" spans="2:7">
      <c r="B573" s="348">
        <v>245</v>
      </c>
      <c r="C573" s="406">
        <v>2400364</v>
      </c>
      <c r="D573" s="348" t="s">
        <v>268</v>
      </c>
      <c r="E573" s="598">
        <v>0.31805555555555559</v>
      </c>
      <c r="F573" s="549"/>
      <c r="G573" s="549"/>
    </row>
    <row r="574" spans="2:7">
      <c r="B574" s="815" t="s">
        <v>43</v>
      </c>
      <c r="C574" s="406"/>
      <c r="D574" s="348" t="s">
        <v>267</v>
      </c>
      <c r="E574" s="806">
        <v>0.3215277777777778</v>
      </c>
      <c r="F574" s="549"/>
      <c r="G574" s="549"/>
    </row>
    <row r="575" spans="2:7">
      <c r="B575" s="388" t="s">
        <v>43</v>
      </c>
      <c r="C575" s="388">
        <v>2400440</v>
      </c>
      <c r="D575" s="388" t="s">
        <v>266</v>
      </c>
      <c r="E575" s="794">
        <v>0.32500000000000001</v>
      </c>
      <c r="F575" s="549"/>
      <c r="G575" s="549"/>
    </row>
    <row r="576" spans="2:7">
      <c r="B576" s="348">
        <v>234</v>
      </c>
      <c r="C576" s="406">
        <v>9991215</v>
      </c>
      <c r="D576" s="348" t="s">
        <v>265</v>
      </c>
      <c r="E576" s="554" t="s">
        <v>43</v>
      </c>
      <c r="F576" s="549"/>
      <c r="G576" s="549"/>
    </row>
    <row r="577" spans="2:7">
      <c r="B577" s="348">
        <v>230</v>
      </c>
      <c r="C577" s="406">
        <v>2400003</v>
      </c>
      <c r="D577" s="348" t="s">
        <v>264</v>
      </c>
      <c r="E577" s="798">
        <v>0.33055555555555555</v>
      </c>
      <c r="F577" s="549"/>
      <c r="G577" s="549"/>
    </row>
    <row r="578" spans="2:7">
      <c r="B578" s="348">
        <v>219</v>
      </c>
      <c r="C578" s="406">
        <v>2400362</v>
      </c>
      <c r="D578" s="348" t="s">
        <v>263</v>
      </c>
      <c r="E578" s="563">
        <v>0.33749999999999997</v>
      </c>
      <c r="F578" s="549"/>
      <c r="G578" s="549"/>
    </row>
    <row r="579" spans="2:7">
      <c r="B579" s="348">
        <v>201</v>
      </c>
      <c r="C579" s="406">
        <v>2400429</v>
      </c>
      <c r="D579" s="348" t="s">
        <v>262</v>
      </c>
      <c r="E579" s="563">
        <v>0.34444444444444444</v>
      </c>
      <c r="F579" s="549"/>
      <c r="G579" s="549"/>
    </row>
    <row r="580" spans="2:7">
      <c r="B580" s="348">
        <v>182</v>
      </c>
      <c r="C580" s="406">
        <v>2400431</v>
      </c>
      <c r="D580" s="348" t="s">
        <v>261</v>
      </c>
      <c r="E580" s="563">
        <v>0.35416666666666663</v>
      </c>
      <c r="F580" s="549"/>
      <c r="G580" s="549"/>
    </row>
    <row r="581" spans="2:7">
      <c r="B581" s="348">
        <v>170</v>
      </c>
      <c r="C581" s="406">
        <v>2400432</v>
      </c>
      <c r="D581" s="348" t="s">
        <v>260</v>
      </c>
      <c r="E581" s="563">
        <v>0.36319444444444443</v>
      </c>
      <c r="F581" s="549"/>
      <c r="G581" s="549"/>
    </row>
    <row r="582" spans="2:7">
      <c r="B582" s="388">
        <v>152</v>
      </c>
      <c r="C582" s="388">
        <v>2400433</v>
      </c>
      <c r="D582" s="388" t="s">
        <v>256</v>
      </c>
      <c r="E582" s="553" t="s">
        <v>378</v>
      </c>
      <c r="F582" s="549"/>
      <c r="G582" s="549"/>
    </row>
    <row r="583" spans="2:7">
      <c r="B583" s="604">
        <v>151</v>
      </c>
      <c r="C583" s="639" t="s">
        <v>254</v>
      </c>
      <c r="D583" s="604" t="s">
        <v>255</v>
      </c>
      <c r="E583" s="589">
        <v>0.41805555555555557</v>
      </c>
      <c r="F583" s="549"/>
      <c r="G583" s="549"/>
    </row>
    <row r="584" spans="2:7">
      <c r="B584" s="943" t="s">
        <v>232</v>
      </c>
      <c r="C584" s="944"/>
      <c r="D584" s="944"/>
      <c r="E584" s="945"/>
      <c r="F584" s="549"/>
      <c r="G584" s="549"/>
    </row>
    <row r="585" spans="2:7">
      <c r="B585" s="890" t="s">
        <v>43</v>
      </c>
      <c r="C585" s="636">
        <v>9991012</v>
      </c>
      <c r="D585" s="636" t="s">
        <v>249</v>
      </c>
      <c r="E585" s="650" t="s">
        <v>381</v>
      </c>
      <c r="F585" s="549"/>
      <c r="G585" s="549"/>
    </row>
    <row r="586" spans="2:7">
      <c r="B586" s="348">
        <v>140</v>
      </c>
      <c r="C586" s="406">
        <v>2058434</v>
      </c>
      <c r="D586" s="348" t="s">
        <v>246</v>
      </c>
      <c r="E586" s="356" t="s">
        <v>383</v>
      </c>
      <c r="F586" s="549"/>
      <c r="G586" s="549"/>
    </row>
    <row r="587" spans="2:7">
      <c r="B587" s="348">
        <v>115</v>
      </c>
      <c r="C587" s="406">
        <v>2058395</v>
      </c>
      <c r="D587" s="348" t="s">
        <v>243</v>
      </c>
      <c r="E587" s="356" t="s">
        <v>385</v>
      </c>
      <c r="F587" s="549"/>
      <c r="G587" s="549"/>
    </row>
    <row r="588" spans="2:7">
      <c r="B588" s="388">
        <v>90</v>
      </c>
      <c r="C588" s="388">
        <v>2058450</v>
      </c>
      <c r="D588" s="388" t="s">
        <v>239</v>
      </c>
      <c r="E588" s="404" t="s">
        <v>388</v>
      </c>
      <c r="F588" s="549"/>
      <c r="G588" s="549"/>
    </row>
    <row r="589" spans="2:7">
      <c r="B589" s="604">
        <v>50</v>
      </c>
      <c r="C589" s="407">
        <v>2058441</v>
      </c>
      <c r="D589" s="604" t="s">
        <v>238</v>
      </c>
      <c r="E589" s="357">
        <v>0.55902777777777779</v>
      </c>
      <c r="F589" s="549"/>
      <c r="G589" s="549"/>
    </row>
    <row r="590" spans="2:7">
      <c r="B590" s="348">
        <v>40</v>
      </c>
      <c r="C590" s="406">
        <v>2058442</v>
      </c>
      <c r="D590" s="348" t="s">
        <v>235</v>
      </c>
      <c r="E590" s="356" t="s">
        <v>390</v>
      </c>
      <c r="F590" s="549"/>
      <c r="G590" s="549"/>
    </row>
    <row r="591" spans="2:7">
      <c r="B591" s="388">
        <v>0</v>
      </c>
      <c r="C591" s="388">
        <v>2058001</v>
      </c>
      <c r="D591" s="388" t="s">
        <v>233</v>
      </c>
      <c r="E591" s="629">
        <v>43469.592361111114</v>
      </c>
      <c r="F591" s="549"/>
      <c r="G591" s="549"/>
    </row>
    <row r="592" spans="2:7">
      <c r="B592" s="930" t="s">
        <v>123</v>
      </c>
      <c r="C592" s="930"/>
      <c r="D592" s="930"/>
      <c r="E592" s="351"/>
      <c r="F592" s="549"/>
      <c r="G592" s="549"/>
    </row>
    <row r="593" spans="2:7">
      <c r="B593" s="932" t="s">
        <v>125</v>
      </c>
      <c r="C593" s="932"/>
      <c r="D593" s="932"/>
      <c r="E593" s="521">
        <v>62</v>
      </c>
      <c r="F593" s="519"/>
      <c r="G593" s="519"/>
    </row>
    <row r="594" spans="2:7">
      <c r="B594" s="937" t="s">
        <v>126</v>
      </c>
      <c r="C594" s="938"/>
      <c r="D594" s="939"/>
      <c r="E594" s="484">
        <v>0.59930555555555554</v>
      </c>
      <c r="F594" s="549"/>
      <c r="G594" s="549"/>
    </row>
    <row r="595" spans="2:7">
      <c r="B595" s="936" t="s">
        <v>127</v>
      </c>
      <c r="C595" s="936"/>
      <c r="D595" s="936"/>
      <c r="E595" s="368">
        <f>E591-E459</f>
        <v>2.7201388888934162</v>
      </c>
      <c r="F595" s="549"/>
      <c r="G595" s="549"/>
    </row>
    <row r="596" spans="2:7">
      <c r="B596" s="935" t="s">
        <v>128</v>
      </c>
      <c r="C596" s="935"/>
      <c r="D596" s="935"/>
      <c r="E596" s="370">
        <f>B459/((E591-E459)*24)</f>
        <v>50.135307633309459</v>
      </c>
      <c r="F596" s="549"/>
      <c r="G596" s="549"/>
    </row>
    <row r="597" spans="2:7">
      <c r="B597" s="936" t="s">
        <v>129</v>
      </c>
      <c r="C597" s="936"/>
      <c r="D597" s="936"/>
      <c r="E597" s="368">
        <f>E595-E594</f>
        <v>2.1208333333378606</v>
      </c>
      <c r="F597" s="549"/>
      <c r="G597" s="549"/>
    </row>
    <row r="598" spans="2:7">
      <c r="B598" s="937" t="s">
        <v>130</v>
      </c>
      <c r="C598" s="938"/>
      <c r="D598" s="939"/>
      <c r="E598" s="370">
        <f>B459/((E595-E594)*24)</f>
        <v>64.302554027367648</v>
      </c>
      <c r="F598" s="549"/>
      <c r="G598" s="549"/>
    </row>
    <row r="599" spans="2:7">
      <c r="B599" s="549"/>
      <c r="C599" s="549"/>
      <c r="D599" s="549"/>
      <c r="E599" s="549"/>
      <c r="F599" s="549"/>
      <c r="G599" s="549"/>
    </row>
    <row r="600" spans="2:7">
      <c r="B600" s="549"/>
      <c r="C600" s="549"/>
      <c r="D600" s="549"/>
      <c r="E600" s="549"/>
      <c r="F600" s="549"/>
      <c r="G600" s="549"/>
    </row>
    <row r="601" spans="2:7" ht="15.75">
      <c r="B601" s="543" t="s">
        <v>844</v>
      </c>
      <c r="C601" s="443"/>
      <c r="D601" s="444"/>
      <c r="E601" s="549"/>
      <c r="F601" s="549"/>
      <c r="G601" s="549"/>
    </row>
    <row r="604" spans="2:7" ht="23.25">
      <c r="B604" s="550" t="s">
        <v>900</v>
      </c>
      <c r="C604" s="339"/>
      <c r="D604" s="339"/>
      <c r="E604" s="549"/>
      <c r="F604" s="549"/>
      <c r="G604" s="549"/>
    </row>
    <row r="605" spans="2:7">
      <c r="B605" s="549"/>
      <c r="C605" s="549"/>
      <c r="D605" s="549"/>
      <c r="E605" s="549"/>
      <c r="F605" s="363"/>
      <c r="G605" s="549"/>
    </row>
    <row r="606" spans="2:7">
      <c r="B606" s="912" t="s">
        <v>22</v>
      </c>
      <c r="C606" s="914" t="s">
        <v>226</v>
      </c>
      <c r="D606" s="472" t="s">
        <v>25</v>
      </c>
      <c r="E606" s="396" t="s">
        <v>717</v>
      </c>
      <c r="F606" s="419"/>
      <c r="G606" s="419"/>
    </row>
    <row r="607" spans="2:7">
      <c r="B607" s="912"/>
      <c r="C607" s="915"/>
      <c r="D607" s="473" t="s">
        <v>34</v>
      </c>
      <c r="E607" s="454" t="s">
        <v>230</v>
      </c>
      <c r="F607" s="419"/>
      <c r="G607" s="419"/>
    </row>
    <row r="608" spans="2:7" ht="29.25">
      <c r="B608" s="949"/>
      <c r="C608" s="916"/>
      <c r="D608" s="474" t="s">
        <v>197</v>
      </c>
      <c r="E608" s="449" t="s">
        <v>718</v>
      </c>
      <c r="F608" s="419"/>
      <c r="G608" s="419"/>
    </row>
    <row r="609" spans="2:7">
      <c r="B609" s="940" t="s">
        <v>232</v>
      </c>
      <c r="C609" s="941"/>
      <c r="D609" s="941"/>
      <c r="E609" s="942"/>
      <c r="F609" s="549"/>
      <c r="G609" s="549"/>
    </row>
    <row r="610" spans="2:7">
      <c r="B610" s="388">
        <v>0</v>
      </c>
      <c r="C610" s="388">
        <v>2058001</v>
      </c>
      <c r="D610" s="405" t="s">
        <v>233</v>
      </c>
      <c r="E610" s="629">
        <v>43466.430555555555</v>
      </c>
      <c r="F610" s="549"/>
      <c r="G610" s="549"/>
    </row>
    <row r="611" spans="2:7">
      <c r="B611" s="348">
        <v>40</v>
      </c>
      <c r="C611" s="406">
        <v>2058442</v>
      </c>
      <c r="D611" s="348" t="s">
        <v>235</v>
      </c>
      <c r="E611" s="355" t="s">
        <v>237</v>
      </c>
      <c r="F611" s="549"/>
      <c r="G611" s="549"/>
    </row>
    <row r="612" spans="2:7">
      <c r="B612" s="604">
        <v>50</v>
      </c>
      <c r="C612" s="407">
        <v>2058441</v>
      </c>
      <c r="D612" s="604" t="s">
        <v>238</v>
      </c>
      <c r="E612" s="358">
        <v>0.4604166666666667</v>
      </c>
      <c r="F612" s="549"/>
      <c r="G612" s="549"/>
    </row>
    <row r="613" spans="2:7">
      <c r="B613" s="388">
        <v>90</v>
      </c>
      <c r="C613" s="388">
        <v>2058450</v>
      </c>
      <c r="D613" s="388" t="s">
        <v>239</v>
      </c>
      <c r="E613" s="628" t="s">
        <v>242</v>
      </c>
      <c r="F613" s="549"/>
      <c r="G613" s="549"/>
    </row>
    <row r="614" spans="2:7">
      <c r="B614" s="348">
        <v>115</v>
      </c>
      <c r="C614" s="406">
        <v>2058395</v>
      </c>
      <c r="D614" s="348" t="s">
        <v>243</v>
      </c>
      <c r="E614" s="360" t="s">
        <v>245</v>
      </c>
      <c r="F614" s="549"/>
      <c r="G614" s="549"/>
    </row>
    <row r="615" spans="2:7">
      <c r="B615" s="348">
        <v>140</v>
      </c>
      <c r="C615" s="406">
        <v>2058434</v>
      </c>
      <c r="D615" s="348" t="s">
        <v>246</v>
      </c>
      <c r="E615" s="360" t="s">
        <v>248</v>
      </c>
      <c r="F615" s="549"/>
      <c r="G615" s="549"/>
    </row>
    <row r="616" spans="2:7">
      <c r="B616" s="890" t="s">
        <v>43</v>
      </c>
      <c r="C616" s="636">
        <v>9991012</v>
      </c>
      <c r="D616" s="636" t="s">
        <v>249</v>
      </c>
      <c r="E616" s="651" t="s">
        <v>252</v>
      </c>
      <c r="F616" s="549"/>
      <c r="G616" s="549"/>
    </row>
    <row r="617" spans="2:7">
      <c r="B617" s="943" t="s">
        <v>253</v>
      </c>
      <c r="C617" s="944"/>
      <c r="D617" s="944"/>
      <c r="E617" s="945"/>
      <c r="F617" s="549"/>
      <c r="G617" s="549"/>
    </row>
    <row r="618" spans="2:7">
      <c r="B618" s="604">
        <v>151</v>
      </c>
      <c r="C618" s="639" t="s">
        <v>254</v>
      </c>
      <c r="D618" s="604" t="s">
        <v>255</v>
      </c>
      <c r="E618" s="838">
        <v>43466.548611111109</v>
      </c>
      <c r="F618" s="549"/>
      <c r="G618" s="549"/>
    </row>
    <row r="619" spans="2:7">
      <c r="B619" s="388">
        <v>152</v>
      </c>
      <c r="C619" s="388">
        <v>2400433</v>
      </c>
      <c r="D619" s="388" t="s">
        <v>256</v>
      </c>
      <c r="E619" s="833" t="s">
        <v>398</v>
      </c>
      <c r="F619" s="549"/>
      <c r="G619" s="549"/>
    </row>
    <row r="620" spans="2:7">
      <c r="B620" s="348">
        <v>170</v>
      </c>
      <c r="C620" s="406">
        <v>2400432</v>
      </c>
      <c r="D620" s="348" t="s">
        <v>260</v>
      </c>
      <c r="E620" s="795">
        <v>0.60277777777777775</v>
      </c>
      <c r="F620" s="549"/>
      <c r="G620" s="549"/>
    </row>
    <row r="621" spans="2:7">
      <c r="B621" s="348">
        <v>182</v>
      </c>
      <c r="C621" s="406">
        <v>2400431</v>
      </c>
      <c r="D621" s="348" t="s">
        <v>261</v>
      </c>
      <c r="E621" s="795">
        <v>0.60972222222222217</v>
      </c>
      <c r="F621" s="549"/>
      <c r="G621" s="549"/>
    </row>
    <row r="622" spans="2:7">
      <c r="B622" s="348">
        <v>201</v>
      </c>
      <c r="C622" s="406">
        <v>2400429</v>
      </c>
      <c r="D622" s="348" t="s">
        <v>262</v>
      </c>
      <c r="E622" s="795">
        <v>0.61736111111111114</v>
      </c>
      <c r="F622" s="549"/>
      <c r="G622" s="549"/>
    </row>
    <row r="623" spans="2:7">
      <c r="B623" s="348">
        <v>219</v>
      </c>
      <c r="C623" s="406">
        <v>2400362</v>
      </c>
      <c r="D623" s="348" t="s">
        <v>263</v>
      </c>
      <c r="E623" s="795">
        <v>0.62430555555555556</v>
      </c>
      <c r="F623" s="549"/>
      <c r="G623" s="549"/>
    </row>
    <row r="624" spans="2:7">
      <c r="B624" s="348">
        <v>230</v>
      </c>
      <c r="C624" s="406">
        <v>2400003</v>
      </c>
      <c r="D624" s="348" t="s">
        <v>264</v>
      </c>
      <c r="E624" s="795">
        <v>0.62916666666666665</v>
      </c>
      <c r="F624" s="549"/>
      <c r="G624" s="549"/>
    </row>
    <row r="625" spans="2:7">
      <c r="B625" s="348">
        <v>234</v>
      </c>
      <c r="C625" s="406">
        <v>9991215</v>
      </c>
      <c r="D625" s="348" t="s">
        <v>265</v>
      </c>
      <c r="E625" s="554" t="s">
        <v>43</v>
      </c>
      <c r="F625" s="549"/>
      <c r="G625" s="549"/>
    </row>
    <row r="626" spans="2:7">
      <c r="B626" s="388" t="s">
        <v>43</v>
      </c>
      <c r="C626" s="388">
        <v>2400440</v>
      </c>
      <c r="D626" s="388" t="s">
        <v>266</v>
      </c>
      <c r="E626" s="794">
        <v>0.63402777777777775</v>
      </c>
      <c r="F626" s="549"/>
      <c r="G626" s="549"/>
    </row>
    <row r="627" spans="2:7">
      <c r="B627" s="815" t="s">
        <v>43</v>
      </c>
      <c r="C627" s="406"/>
      <c r="D627" s="348" t="s">
        <v>267</v>
      </c>
      <c r="E627" s="806">
        <v>0.63750000000000007</v>
      </c>
      <c r="F627" s="549"/>
      <c r="G627" s="549"/>
    </row>
    <row r="628" spans="2:7">
      <c r="B628" s="348">
        <v>245</v>
      </c>
      <c r="C628" s="406">
        <v>2400364</v>
      </c>
      <c r="D628" s="348" t="s">
        <v>268</v>
      </c>
      <c r="E628" s="795">
        <v>0.64236111111111105</v>
      </c>
      <c r="F628" s="549"/>
      <c r="G628" s="549"/>
    </row>
    <row r="629" spans="2:7">
      <c r="B629" s="348">
        <v>256</v>
      </c>
      <c r="C629" s="406">
        <v>2400365</v>
      </c>
      <c r="D629" s="348" t="s">
        <v>269</v>
      </c>
      <c r="E629" s="795">
        <v>0.64930555555555558</v>
      </c>
      <c r="F629" s="549"/>
      <c r="G629" s="549"/>
    </row>
    <row r="630" spans="2:7">
      <c r="B630" s="348">
        <v>272</v>
      </c>
      <c r="C630" s="406">
        <v>2400416</v>
      </c>
      <c r="D630" s="348" t="s">
        <v>50</v>
      </c>
      <c r="E630" s="795">
        <v>0.65833333333333333</v>
      </c>
      <c r="F630" s="549"/>
      <c r="G630" s="549"/>
    </row>
    <row r="631" spans="2:7">
      <c r="B631" s="348">
        <v>282</v>
      </c>
      <c r="C631" s="406">
        <v>2400366</v>
      </c>
      <c r="D631" s="348" t="s">
        <v>48</v>
      </c>
      <c r="E631" s="795">
        <v>0.66388888888888886</v>
      </c>
      <c r="F631" s="549"/>
      <c r="G631" s="549"/>
    </row>
    <row r="632" spans="2:7">
      <c r="B632" s="348">
        <v>298</v>
      </c>
      <c r="C632" s="406">
        <v>2400456</v>
      </c>
      <c r="D632" s="348" t="s">
        <v>47</v>
      </c>
      <c r="E632" s="795">
        <v>0.67083333333333339</v>
      </c>
      <c r="F632" s="549"/>
      <c r="G632" s="549"/>
    </row>
    <row r="633" spans="2:7">
      <c r="B633" s="348">
        <v>321</v>
      </c>
      <c r="C633" s="406">
        <v>2400417</v>
      </c>
      <c r="D633" s="348" t="s">
        <v>46</v>
      </c>
      <c r="E633" s="795">
        <v>0.68125000000000002</v>
      </c>
      <c r="F633" s="549"/>
      <c r="G633" s="549"/>
    </row>
    <row r="634" spans="2:7">
      <c r="B634" s="348">
        <v>330</v>
      </c>
      <c r="C634" s="406">
        <v>2400446</v>
      </c>
      <c r="D634" s="348" t="s">
        <v>45</v>
      </c>
      <c r="E634" s="795">
        <v>0.68611111111111101</v>
      </c>
      <c r="F634" s="549"/>
      <c r="G634" s="549"/>
    </row>
    <row r="635" spans="2:7">
      <c r="B635" s="815" t="s">
        <v>43</v>
      </c>
      <c r="C635" s="407"/>
      <c r="D635" s="604" t="s">
        <v>270</v>
      </c>
      <c r="E635" s="830">
        <v>0.68958333333333333</v>
      </c>
      <c r="F635" s="549"/>
      <c r="G635" s="549"/>
    </row>
    <row r="636" spans="2:7">
      <c r="B636" s="388">
        <v>339</v>
      </c>
      <c r="C636" s="388">
        <v>2400000</v>
      </c>
      <c r="D636" s="388" t="s">
        <v>42</v>
      </c>
      <c r="E636" s="833" t="s">
        <v>401</v>
      </c>
      <c r="F636" s="549"/>
      <c r="G636" s="549"/>
    </row>
    <row r="637" spans="2:7">
      <c r="B637" s="348">
        <v>348</v>
      </c>
      <c r="C637" s="406">
        <v>2401432</v>
      </c>
      <c r="D637" s="348" t="s">
        <v>274</v>
      </c>
      <c r="E637" s="795">
        <v>0.7055555555555556</v>
      </c>
      <c r="F637" s="549"/>
      <c r="G637" s="549"/>
    </row>
    <row r="638" spans="2:7">
      <c r="B638" s="348">
        <v>356</v>
      </c>
      <c r="C638" s="406">
        <v>2400461</v>
      </c>
      <c r="D638" s="348" t="s">
        <v>275</v>
      </c>
      <c r="E638" s="795">
        <v>0.70972222222222225</v>
      </c>
      <c r="F638" s="549"/>
      <c r="G638" s="549"/>
    </row>
    <row r="639" spans="2:7">
      <c r="B639" s="388">
        <v>368</v>
      </c>
      <c r="C639" s="388">
        <v>2400450</v>
      </c>
      <c r="D639" s="388" t="s">
        <v>276</v>
      </c>
      <c r="E639" s="833" t="s">
        <v>404</v>
      </c>
      <c r="F639" s="549"/>
      <c r="G639" s="549"/>
    </row>
    <row r="640" spans="2:7">
      <c r="B640" s="362">
        <v>375</v>
      </c>
      <c r="C640" s="638" t="s">
        <v>280</v>
      </c>
      <c r="D640" s="362" t="s">
        <v>255</v>
      </c>
      <c r="E640" s="835">
        <v>0.76666666666666661</v>
      </c>
      <c r="F640" s="549"/>
      <c r="G640" s="549"/>
    </row>
    <row r="641" spans="2:7">
      <c r="B641" s="943" t="s">
        <v>281</v>
      </c>
      <c r="C641" s="944"/>
      <c r="D641" s="944"/>
      <c r="E641" s="945"/>
      <c r="F641" s="549"/>
      <c r="G641" s="549"/>
    </row>
    <row r="642" spans="2:7">
      <c r="B642" s="815" t="s">
        <v>43</v>
      </c>
      <c r="C642" s="407">
        <v>163034</v>
      </c>
      <c r="D642" s="604" t="s">
        <v>282</v>
      </c>
      <c r="E642" s="357">
        <v>0.77083333333333337</v>
      </c>
      <c r="F642" s="549"/>
      <c r="G642" s="549"/>
    </row>
    <row r="643" spans="2:7">
      <c r="B643" s="388">
        <v>384</v>
      </c>
      <c r="C643" s="388">
        <v>2100024</v>
      </c>
      <c r="D643" s="388" t="s">
        <v>283</v>
      </c>
      <c r="E643" s="430" t="s">
        <v>286</v>
      </c>
      <c r="F643" s="549"/>
      <c r="G643" s="549"/>
    </row>
    <row r="644" spans="2:7">
      <c r="B644" s="604">
        <v>398</v>
      </c>
      <c r="C644" s="407">
        <v>2100301</v>
      </c>
      <c r="D644" s="604" t="s">
        <v>287</v>
      </c>
      <c r="E644" s="357">
        <v>0.80972222222222223</v>
      </c>
      <c r="F644" s="549"/>
      <c r="G644" s="549"/>
    </row>
    <row r="645" spans="2:7">
      <c r="B645" s="604">
        <v>406</v>
      </c>
      <c r="C645" s="407">
        <v>2100023</v>
      </c>
      <c r="D645" s="604" t="s">
        <v>288</v>
      </c>
      <c r="E645" s="357">
        <v>0.81319444444444444</v>
      </c>
      <c r="F645" s="549"/>
      <c r="G645" s="549"/>
    </row>
    <row r="646" spans="2:7">
      <c r="B646" s="604">
        <v>418</v>
      </c>
      <c r="C646" s="407">
        <v>2100205</v>
      </c>
      <c r="D646" s="604" t="s">
        <v>289</v>
      </c>
      <c r="E646" s="357" t="s">
        <v>291</v>
      </c>
      <c r="F646" s="549"/>
      <c r="G646" s="549"/>
    </row>
    <row r="647" spans="2:7">
      <c r="B647" s="388">
        <v>455</v>
      </c>
      <c r="C647" s="388">
        <v>2100280</v>
      </c>
      <c r="D647" s="388" t="s">
        <v>292</v>
      </c>
      <c r="E647" s="430" t="s">
        <v>295</v>
      </c>
      <c r="F647" s="549"/>
      <c r="G647" s="549"/>
    </row>
    <row r="648" spans="2:7">
      <c r="B648" s="362">
        <v>491</v>
      </c>
      <c r="C648" s="636">
        <v>2100515</v>
      </c>
      <c r="D648" s="362" t="s">
        <v>296</v>
      </c>
      <c r="E648" s="357">
        <v>0.86736111111111114</v>
      </c>
      <c r="F648" s="549"/>
      <c r="G648" s="549"/>
    </row>
    <row r="649" spans="2:7">
      <c r="B649" s="604">
        <v>516</v>
      </c>
      <c r="C649" s="407">
        <v>2100514</v>
      </c>
      <c r="D649" s="604" t="s">
        <v>297</v>
      </c>
      <c r="E649" s="357">
        <v>0.8847222222222223</v>
      </c>
      <c r="F649" s="549"/>
      <c r="G649" s="549"/>
    </row>
    <row r="650" spans="2:7">
      <c r="B650" s="815" t="s">
        <v>43</v>
      </c>
      <c r="C650" s="407">
        <v>2100279</v>
      </c>
      <c r="D650" s="604" t="s">
        <v>298</v>
      </c>
      <c r="E650" s="357">
        <v>0.8881944444444444</v>
      </c>
      <c r="F650" s="549"/>
      <c r="G650" s="549"/>
    </row>
    <row r="651" spans="2:7">
      <c r="B651" s="388">
        <v>532</v>
      </c>
      <c r="C651" s="388">
        <v>2100001</v>
      </c>
      <c r="D651" s="388" t="s">
        <v>299</v>
      </c>
      <c r="E651" s="430" t="s">
        <v>302</v>
      </c>
      <c r="F651" s="549"/>
      <c r="G651" s="549"/>
    </row>
    <row r="652" spans="2:7">
      <c r="B652" s="604">
        <v>571</v>
      </c>
      <c r="C652" s="407">
        <v>2100007</v>
      </c>
      <c r="D652" s="604" t="s">
        <v>303</v>
      </c>
      <c r="E652" s="357">
        <v>0.9375</v>
      </c>
      <c r="F652" s="549"/>
      <c r="G652" s="549"/>
    </row>
    <row r="653" spans="2:7">
      <c r="B653" s="604">
        <v>581</v>
      </c>
      <c r="C653" s="407">
        <v>2100102</v>
      </c>
      <c r="D653" s="604" t="s">
        <v>304</v>
      </c>
      <c r="E653" s="667" t="s">
        <v>305</v>
      </c>
      <c r="F653" s="549"/>
      <c r="G653" s="549"/>
    </row>
    <row r="654" spans="2:7">
      <c r="B654" s="604">
        <v>593</v>
      </c>
      <c r="C654" s="407">
        <v>2100145</v>
      </c>
      <c r="D654" s="604" t="s">
        <v>306</v>
      </c>
      <c r="E654" s="357">
        <v>0.95972222222222225</v>
      </c>
      <c r="F654" s="549"/>
      <c r="G654" s="549"/>
    </row>
    <row r="655" spans="2:7">
      <c r="B655" s="388">
        <v>612</v>
      </c>
      <c r="C655" s="386">
        <v>2100305</v>
      </c>
      <c r="D655" s="388" t="s">
        <v>307</v>
      </c>
      <c r="E655" s="668" t="s">
        <v>309</v>
      </c>
      <c r="F655" s="549"/>
      <c r="G655" s="549"/>
    </row>
    <row r="656" spans="2:7">
      <c r="B656" s="815" t="s">
        <v>43</v>
      </c>
      <c r="C656" s="341"/>
      <c r="D656" s="604" t="s">
        <v>310</v>
      </c>
      <c r="E656" s="357">
        <v>0.9784722222222223</v>
      </c>
      <c r="F656" s="549"/>
      <c r="G656" s="549"/>
    </row>
    <row r="657" spans="2:7">
      <c r="B657" s="604">
        <v>700</v>
      </c>
      <c r="C657" s="341">
        <v>2100014</v>
      </c>
      <c r="D657" s="604" t="s">
        <v>311</v>
      </c>
      <c r="E657" s="357">
        <v>1.7361111111111112E-2</v>
      </c>
      <c r="F657" s="549"/>
      <c r="G657" s="549"/>
    </row>
    <row r="658" spans="2:7">
      <c r="B658" s="388">
        <v>744</v>
      </c>
      <c r="C658" s="388">
        <v>2100170</v>
      </c>
      <c r="D658" s="388" t="s">
        <v>312</v>
      </c>
      <c r="E658" s="430" t="s">
        <v>315</v>
      </c>
      <c r="F658" s="549"/>
      <c r="G658" s="549"/>
    </row>
    <row r="659" spans="2:7">
      <c r="B659" s="362">
        <v>792</v>
      </c>
      <c r="C659" s="638" t="s">
        <v>316</v>
      </c>
      <c r="D659" s="362" t="s">
        <v>255</v>
      </c>
      <c r="E659" s="669">
        <v>43467.072916666664</v>
      </c>
      <c r="F659" s="549"/>
      <c r="G659" s="549"/>
    </row>
    <row r="660" spans="2:7">
      <c r="B660" s="943" t="s">
        <v>318</v>
      </c>
      <c r="C660" s="944"/>
      <c r="D660" s="944"/>
      <c r="E660" s="945"/>
      <c r="F660" s="549"/>
      <c r="G660" s="549"/>
    </row>
    <row r="661" spans="2:7">
      <c r="B661" s="815" t="s">
        <v>43</v>
      </c>
      <c r="C661" s="407">
        <v>9991941</v>
      </c>
      <c r="D661" s="604" t="s">
        <v>319</v>
      </c>
      <c r="E661" s="357">
        <v>8.1944444444444445E-2</v>
      </c>
      <c r="F661" s="549"/>
      <c r="G661" s="549"/>
    </row>
    <row r="662" spans="2:7">
      <c r="B662" s="604">
        <v>795</v>
      </c>
      <c r="C662" s="407">
        <v>2000905</v>
      </c>
      <c r="D662" s="604" t="s">
        <v>320</v>
      </c>
      <c r="E662" s="357">
        <v>8.3333333333333329E-2</v>
      </c>
      <c r="F662" s="549"/>
      <c r="G662" s="549"/>
    </row>
    <row r="663" spans="2:7">
      <c r="B663" s="388">
        <v>863</v>
      </c>
      <c r="C663" s="388">
        <v>2000170</v>
      </c>
      <c r="D663" s="388" t="s">
        <v>321</v>
      </c>
      <c r="E663" s="386" t="s">
        <v>719</v>
      </c>
      <c r="F663" s="549"/>
      <c r="G663" s="549"/>
    </row>
    <row r="664" spans="2:7">
      <c r="B664" s="604">
        <v>881</v>
      </c>
      <c r="C664" s="407">
        <v>2000866</v>
      </c>
      <c r="D664" s="604" t="s">
        <v>720</v>
      </c>
      <c r="E664" s="534" t="s">
        <v>721</v>
      </c>
      <c r="F664" s="549"/>
      <c r="G664" s="549"/>
    </row>
    <row r="665" spans="2:7">
      <c r="B665" s="604">
        <v>951</v>
      </c>
      <c r="C665" s="407">
        <v>2000869</v>
      </c>
      <c r="D665" s="604" t="s">
        <v>722</v>
      </c>
      <c r="E665" s="357" t="s">
        <v>723</v>
      </c>
      <c r="F665" s="549"/>
      <c r="G665" s="549"/>
    </row>
    <row r="666" spans="2:7">
      <c r="B666" s="348">
        <v>1011</v>
      </c>
      <c r="C666" s="406">
        <v>2000374</v>
      </c>
      <c r="D666" s="348" t="s">
        <v>724</v>
      </c>
      <c r="E666" s="356" t="s">
        <v>725</v>
      </c>
      <c r="F666" s="549"/>
      <c r="G666" s="549"/>
    </row>
    <row r="667" spans="2:7">
      <c r="B667" s="604">
        <v>1104</v>
      </c>
      <c r="C667" s="407">
        <v>2000360</v>
      </c>
      <c r="D667" s="604" t="s">
        <v>726</v>
      </c>
      <c r="E667" s="357" t="s">
        <v>727</v>
      </c>
      <c r="F667" s="549"/>
      <c r="G667" s="549"/>
    </row>
    <row r="668" spans="2:7">
      <c r="B668" s="604">
        <v>1118</v>
      </c>
      <c r="C668" s="407">
        <v>2000972</v>
      </c>
      <c r="D668" s="604" t="s">
        <v>728</v>
      </c>
      <c r="E668" s="357">
        <v>0.39027777777777778</v>
      </c>
      <c r="F668" s="549"/>
      <c r="G668" s="549"/>
    </row>
    <row r="669" spans="2:7">
      <c r="B669" s="604">
        <v>1133</v>
      </c>
      <c r="C669" s="407">
        <v>2000383</v>
      </c>
      <c r="D669" s="604" t="s">
        <v>729</v>
      </c>
      <c r="E669" s="357" t="s">
        <v>730</v>
      </c>
      <c r="F669" s="549"/>
      <c r="G669" s="549"/>
    </row>
    <row r="670" spans="2:7">
      <c r="B670" s="348">
        <v>1180</v>
      </c>
      <c r="C670" s="406">
        <v>2000199</v>
      </c>
      <c r="D670" s="348" t="s">
        <v>731</v>
      </c>
      <c r="E670" s="356" t="s">
        <v>732</v>
      </c>
      <c r="F670" s="549"/>
      <c r="G670" s="549"/>
    </row>
    <row r="671" spans="2:7">
      <c r="B671" s="604">
        <v>1192</v>
      </c>
      <c r="C671" s="407">
        <v>2000198</v>
      </c>
      <c r="D671" s="604" t="s">
        <v>733</v>
      </c>
      <c r="E671" s="357">
        <v>0.46458333333333335</v>
      </c>
      <c r="F671" s="549"/>
      <c r="G671" s="549"/>
    </row>
    <row r="672" spans="2:7">
      <c r="B672" s="604">
        <v>1254</v>
      </c>
      <c r="C672" s="407">
        <v>2000954</v>
      </c>
      <c r="D672" s="604" t="s">
        <v>734</v>
      </c>
      <c r="E672" s="357">
        <v>0.52013888888888882</v>
      </c>
      <c r="F672" s="549"/>
      <c r="G672" s="549"/>
    </row>
    <row r="673" spans="2:7">
      <c r="B673" s="604">
        <v>1278</v>
      </c>
      <c r="C673" s="407">
        <v>2000196</v>
      </c>
      <c r="D673" s="604" t="s">
        <v>735</v>
      </c>
      <c r="E673" s="357">
        <v>0.53888888888888886</v>
      </c>
      <c r="F673" s="549"/>
      <c r="G673" s="549"/>
    </row>
    <row r="674" spans="2:7">
      <c r="B674" s="604">
        <v>1285</v>
      </c>
      <c r="C674" s="407">
        <v>2000173</v>
      </c>
      <c r="D674" s="604" t="s">
        <v>736</v>
      </c>
      <c r="E674" s="357" t="s">
        <v>737</v>
      </c>
      <c r="F674" s="549"/>
      <c r="G674" s="549"/>
    </row>
    <row r="675" spans="2:7">
      <c r="B675" s="388">
        <v>1331</v>
      </c>
      <c r="C675" s="388">
        <v>2000129</v>
      </c>
      <c r="D675" s="388" t="s">
        <v>738</v>
      </c>
      <c r="E675" s="404">
        <v>0.59652777777777777</v>
      </c>
      <c r="F675" s="549"/>
      <c r="G675" s="549"/>
    </row>
    <row r="676" spans="2:7">
      <c r="B676" s="388">
        <v>1336</v>
      </c>
      <c r="C676" s="388">
        <v>2000230</v>
      </c>
      <c r="D676" s="388" t="s">
        <v>739</v>
      </c>
      <c r="E676" s="386" t="s">
        <v>740</v>
      </c>
      <c r="F676" s="549"/>
      <c r="G676" s="549"/>
    </row>
    <row r="677" spans="2:7">
      <c r="B677" s="604">
        <v>1346</v>
      </c>
      <c r="C677" s="407">
        <v>2000260</v>
      </c>
      <c r="D677" s="604" t="s">
        <v>741</v>
      </c>
      <c r="E677" s="357" t="s">
        <v>742</v>
      </c>
      <c r="F677" s="549"/>
      <c r="G677" s="549"/>
    </row>
    <row r="678" spans="2:7">
      <c r="B678" s="604">
        <v>1362</v>
      </c>
      <c r="C678" s="407">
        <v>2000149</v>
      </c>
      <c r="D678" s="604" t="s">
        <v>743</v>
      </c>
      <c r="E678" s="357" t="s">
        <v>744</v>
      </c>
      <c r="F678" s="549"/>
      <c r="G678" s="549"/>
    </row>
    <row r="679" spans="2:7">
      <c r="B679" s="604">
        <v>1388</v>
      </c>
      <c r="C679" s="407">
        <v>2000156</v>
      </c>
      <c r="D679" s="604" t="s">
        <v>745</v>
      </c>
      <c r="E679" s="815" t="s">
        <v>43</v>
      </c>
      <c r="F679" s="549"/>
      <c r="G679" s="549"/>
    </row>
    <row r="680" spans="2:7">
      <c r="B680" s="604">
        <v>1400</v>
      </c>
      <c r="C680" s="407">
        <v>2001252</v>
      </c>
      <c r="D680" s="604" t="s">
        <v>746</v>
      </c>
      <c r="E680" s="534" t="s">
        <v>747</v>
      </c>
      <c r="F680" s="549"/>
      <c r="G680" s="549"/>
    </row>
    <row r="681" spans="2:7">
      <c r="B681" s="604">
        <v>1413</v>
      </c>
      <c r="C681" s="407">
        <v>2000119</v>
      </c>
      <c r="D681" s="604" t="s">
        <v>748</v>
      </c>
      <c r="E681" s="357">
        <v>0.68472222222222223</v>
      </c>
      <c r="F681" s="549"/>
      <c r="G681" s="549"/>
    </row>
    <row r="682" spans="2:7">
      <c r="B682" s="604">
        <v>1439</v>
      </c>
      <c r="C682" s="407">
        <v>2000161</v>
      </c>
      <c r="D682" s="604" t="s">
        <v>749</v>
      </c>
      <c r="E682" s="357" t="s">
        <v>750</v>
      </c>
      <c r="F682" s="549"/>
      <c r="G682" s="549"/>
    </row>
    <row r="683" spans="2:7">
      <c r="B683" s="604">
        <v>1461</v>
      </c>
      <c r="C683" s="407">
        <v>2000163</v>
      </c>
      <c r="D683" s="604" t="s">
        <v>751</v>
      </c>
      <c r="E683" s="357">
        <v>0.72222222222222221</v>
      </c>
      <c r="F683" s="549"/>
      <c r="G683" s="549"/>
    </row>
    <row r="684" spans="2:7">
      <c r="B684" s="388">
        <v>1483</v>
      </c>
      <c r="C684" s="388">
        <v>2000056</v>
      </c>
      <c r="D684" s="388" t="s">
        <v>752</v>
      </c>
      <c r="E684" s="386" t="s">
        <v>753</v>
      </c>
      <c r="F684" s="549"/>
      <c r="G684" s="549"/>
    </row>
    <row r="685" spans="2:7">
      <c r="B685" s="348">
        <v>1486</v>
      </c>
      <c r="C685" s="406">
        <v>2001081</v>
      </c>
      <c r="D685" s="348" t="s">
        <v>754</v>
      </c>
      <c r="E685" s="356">
        <v>0.7895833333333333</v>
      </c>
      <c r="F685" s="549"/>
      <c r="G685" s="549"/>
    </row>
    <row r="686" spans="2:7">
      <c r="B686" s="943" t="s">
        <v>755</v>
      </c>
      <c r="C686" s="944"/>
      <c r="D686" s="971"/>
      <c r="E686" s="972"/>
      <c r="F686" s="549"/>
      <c r="G686" s="549"/>
    </row>
    <row r="687" spans="2:7">
      <c r="B687" s="604">
        <v>1548</v>
      </c>
      <c r="C687" s="407">
        <v>2024556</v>
      </c>
      <c r="D687" s="604" t="s">
        <v>756</v>
      </c>
      <c r="E687" s="357">
        <v>0.82430555555555562</v>
      </c>
      <c r="F687" s="549"/>
      <c r="G687" s="549"/>
    </row>
    <row r="688" spans="2:7">
      <c r="B688" s="604">
        <v>1560</v>
      </c>
      <c r="C688" s="407">
        <v>2024557</v>
      </c>
      <c r="D688" s="604" t="s">
        <v>757</v>
      </c>
      <c r="E688" s="534" t="s">
        <v>758</v>
      </c>
      <c r="F688" s="549"/>
      <c r="G688" s="549"/>
    </row>
    <row r="689" spans="2:7">
      <c r="B689" s="604">
        <v>1568</v>
      </c>
      <c r="C689" s="407">
        <v>2024558</v>
      </c>
      <c r="D689" s="604" t="s">
        <v>759</v>
      </c>
      <c r="E689" s="357">
        <v>0.84652777777777777</v>
      </c>
      <c r="F689" s="549"/>
      <c r="G689" s="549"/>
    </row>
    <row r="690" spans="2:7">
      <c r="B690" s="604">
        <v>1587</v>
      </c>
      <c r="C690" s="407">
        <v>2024561</v>
      </c>
      <c r="D690" s="604" t="s">
        <v>760</v>
      </c>
      <c r="E690" s="357">
        <v>0.85625000000000007</v>
      </c>
      <c r="F690" s="549"/>
      <c r="G690" s="549"/>
    </row>
    <row r="691" spans="2:7">
      <c r="B691" s="604">
        <v>1596</v>
      </c>
      <c r="C691" s="407">
        <v>2024562</v>
      </c>
      <c r="D691" s="604" t="s">
        <v>761</v>
      </c>
      <c r="E691" s="357">
        <v>0.86111111111111116</v>
      </c>
      <c r="F691" s="549"/>
      <c r="G691" s="549"/>
    </row>
    <row r="692" spans="2:7">
      <c r="B692" s="388">
        <v>1612</v>
      </c>
      <c r="C692" s="388">
        <v>2024570</v>
      </c>
      <c r="D692" s="388" t="s">
        <v>762</v>
      </c>
      <c r="E692" s="386" t="s">
        <v>763</v>
      </c>
      <c r="F692" s="549"/>
      <c r="G692" s="549"/>
    </row>
    <row r="693" spans="2:7">
      <c r="B693" s="604">
        <v>1626</v>
      </c>
      <c r="C693" s="407">
        <v>2024904</v>
      </c>
      <c r="D693" s="604" t="s">
        <v>764</v>
      </c>
      <c r="E693" s="357">
        <v>0.89513888888888893</v>
      </c>
      <c r="F693" s="549"/>
      <c r="G693" s="549"/>
    </row>
    <row r="694" spans="2:7">
      <c r="B694" s="604">
        <v>1642</v>
      </c>
      <c r="C694" s="407">
        <v>2024565</v>
      </c>
      <c r="D694" s="604" t="s">
        <v>765</v>
      </c>
      <c r="E694" s="357">
        <v>0.90694444444444444</v>
      </c>
      <c r="F694" s="549"/>
      <c r="G694" s="549"/>
    </row>
    <row r="695" spans="2:7">
      <c r="B695" s="388">
        <v>1662</v>
      </c>
      <c r="C695" s="388">
        <v>2024567</v>
      </c>
      <c r="D695" s="388" t="s">
        <v>766</v>
      </c>
      <c r="E695" s="386" t="s">
        <v>767</v>
      </c>
      <c r="F695" s="549"/>
      <c r="G695" s="549"/>
    </row>
    <row r="696" spans="2:7">
      <c r="B696" s="604">
        <v>1672</v>
      </c>
      <c r="C696" s="407">
        <v>2024922</v>
      </c>
      <c r="D696" s="604" t="s">
        <v>768</v>
      </c>
      <c r="E696" s="357">
        <v>0.9291666666666667</v>
      </c>
      <c r="F696" s="549"/>
      <c r="G696" s="549"/>
    </row>
    <row r="697" spans="2:7">
      <c r="B697" s="604">
        <v>1685</v>
      </c>
      <c r="C697" s="407">
        <v>2024571</v>
      </c>
      <c r="D697" s="604" t="s">
        <v>769</v>
      </c>
      <c r="E697" s="357">
        <v>0.93541666666666667</v>
      </c>
      <c r="F697" s="549"/>
      <c r="G697" s="549"/>
    </row>
    <row r="698" spans="2:7">
      <c r="B698" s="604">
        <v>1703</v>
      </c>
      <c r="C698" s="407">
        <v>2024572</v>
      </c>
      <c r="D698" s="604" t="s">
        <v>770</v>
      </c>
      <c r="E698" s="357">
        <v>0.9458333333333333</v>
      </c>
      <c r="F698" s="549"/>
      <c r="G698" s="549"/>
    </row>
    <row r="699" spans="2:7">
      <c r="B699" s="388">
        <v>1711</v>
      </c>
      <c r="C699" s="388">
        <v>2024881</v>
      </c>
      <c r="D699" s="388" t="s">
        <v>771</v>
      </c>
      <c r="E699" s="386" t="s">
        <v>772</v>
      </c>
      <c r="F699" s="549"/>
      <c r="G699" s="549"/>
    </row>
    <row r="700" spans="2:7">
      <c r="B700" s="604">
        <v>1721</v>
      </c>
      <c r="C700" s="407">
        <v>2024573</v>
      </c>
      <c r="D700" s="604" t="s">
        <v>773</v>
      </c>
      <c r="E700" s="357">
        <v>0.96319444444444446</v>
      </c>
      <c r="F700" s="549"/>
      <c r="G700" s="549"/>
    </row>
    <row r="701" spans="2:7">
      <c r="B701" s="604">
        <v>1737</v>
      </c>
      <c r="C701" s="407">
        <v>2024574</v>
      </c>
      <c r="D701" s="604" t="s">
        <v>774</v>
      </c>
      <c r="E701" s="357" t="s">
        <v>775</v>
      </c>
      <c r="F701" s="549"/>
      <c r="G701" s="549"/>
    </row>
    <row r="702" spans="2:7">
      <c r="B702" s="604">
        <v>1751</v>
      </c>
      <c r="C702" s="407">
        <v>2024575</v>
      </c>
      <c r="D702" s="604" t="s">
        <v>776</v>
      </c>
      <c r="E702" s="357">
        <v>0.98749999999999993</v>
      </c>
      <c r="F702" s="549"/>
      <c r="G702" s="549"/>
    </row>
    <row r="703" spans="2:7">
      <c r="B703" s="604">
        <v>1794</v>
      </c>
      <c r="C703" s="407">
        <v>2024579</v>
      </c>
      <c r="D703" s="604" t="s">
        <v>777</v>
      </c>
      <c r="E703" s="357" t="s">
        <v>778</v>
      </c>
      <c r="F703" s="549"/>
      <c r="G703" s="549"/>
    </row>
    <row r="704" spans="2:7">
      <c r="B704" s="604">
        <v>1814</v>
      </c>
      <c r="C704" s="407">
        <v>2024581</v>
      </c>
      <c r="D704" s="604" t="s">
        <v>779</v>
      </c>
      <c r="E704" s="357">
        <v>3.4027777777777775E-2</v>
      </c>
      <c r="F704" s="549"/>
      <c r="G704" s="549"/>
    </row>
    <row r="705" spans="2:7">
      <c r="B705" s="604">
        <v>1835</v>
      </c>
      <c r="C705" s="407">
        <v>2024796</v>
      </c>
      <c r="D705" s="604" t="s">
        <v>780</v>
      </c>
      <c r="E705" s="357">
        <v>4.6527777777777779E-2</v>
      </c>
      <c r="F705" s="549"/>
      <c r="G705" s="549"/>
    </row>
    <row r="706" spans="2:7">
      <c r="B706" s="604">
        <v>1862</v>
      </c>
      <c r="C706" s="407">
        <v>2024925</v>
      </c>
      <c r="D706" s="604" t="s">
        <v>781</v>
      </c>
      <c r="E706" s="357" t="s">
        <v>782</v>
      </c>
      <c r="F706" s="549"/>
      <c r="G706" s="549"/>
    </row>
    <row r="707" spans="2:7">
      <c r="B707" s="604">
        <v>1871</v>
      </c>
      <c r="C707" s="407">
        <v>2024781</v>
      </c>
      <c r="D707" s="604" t="s">
        <v>783</v>
      </c>
      <c r="E707" s="357">
        <v>7.2222222222222229E-2</v>
      </c>
      <c r="F707" s="549"/>
      <c r="G707" s="549"/>
    </row>
    <row r="708" spans="2:7">
      <c r="B708" s="388">
        <v>1880</v>
      </c>
      <c r="C708" s="388">
        <v>2024120</v>
      </c>
      <c r="D708" s="388" t="s">
        <v>784</v>
      </c>
      <c r="E708" s="386" t="s">
        <v>785</v>
      </c>
      <c r="F708" s="549"/>
      <c r="G708" s="549"/>
    </row>
    <row r="709" spans="2:7">
      <c r="B709" s="348">
        <v>1883</v>
      </c>
      <c r="C709" s="406">
        <v>2024546</v>
      </c>
      <c r="D709" s="348" t="s">
        <v>786</v>
      </c>
      <c r="E709" s="356">
        <v>0.11388888888888889</v>
      </c>
      <c r="F709" s="549"/>
      <c r="G709" s="549"/>
    </row>
    <row r="710" spans="2:7">
      <c r="B710" s="604">
        <v>1936</v>
      </c>
      <c r="C710" s="407">
        <v>2024586</v>
      </c>
      <c r="D710" s="604" t="s">
        <v>787</v>
      </c>
      <c r="E710" s="357">
        <v>0.14027777777777778</v>
      </c>
      <c r="F710" s="549"/>
      <c r="G710" s="549"/>
    </row>
    <row r="711" spans="2:7">
      <c r="B711" s="604">
        <v>1953</v>
      </c>
      <c r="C711" s="407">
        <v>2024587</v>
      </c>
      <c r="D711" s="604" t="s">
        <v>788</v>
      </c>
      <c r="E711" s="357">
        <v>0.14791666666666667</v>
      </c>
      <c r="F711" s="549"/>
      <c r="G711" s="549"/>
    </row>
    <row r="712" spans="2:7">
      <c r="B712" s="604">
        <v>2001</v>
      </c>
      <c r="C712" s="407">
        <v>2024590</v>
      </c>
      <c r="D712" s="604" t="s">
        <v>789</v>
      </c>
      <c r="E712" s="357" t="s">
        <v>790</v>
      </c>
      <c r="F712" s="549"/>
      <c r="G712" s="549"/>
    </row>
    <row r="713" spans="2:7">
      <c r="B713" s="604">
        <v>2045</v>
      </c>
      <c r="C713" s="407">
        <v>2024594</v>
      </c>
      <c r="D713" s="604" t="s">
        <v>791</v>
      </c>
      <c r="E713" s="357">
        <v>0.19722222222222222</v>
      </c>
      <c r="F713" s="549"/>
      <c r="G713" s="549"/>
    </row>
    <row r="714" spans="2:7">
      <c r="B714" s="604">
        <v>2083</v>
      </c>
      <c r="C714" s="407">
        <v>2024596</v>
      </c>
      <c r="D714" s="604" t="s">
        <v>792</v>
      </c>
      <c r="E714" s="357" t="s">
        <v>793</v>
      </c>
      <c r="F714" s="549"/>
      <c r="G714" s="549"/>
    </row>
    <row r="715" spans="2:7">
      <c r="B715" s="388">
        <v>2133</v>
      </c>
      <c r="C715" s="388">
        <v>2024610</v>
      </c>
      <c r="D715" s="388" t="s">
        <v>794</v>
      </c>
      <c r="E715" s="386" t="s">
        <v>795</v>
      </c>
      <c r="F715" s="549"/>
      <c r="G715" s="549"/>
    </row>
    <row r="716" spans="2:7">
      <c r="B716" s="604">
        <v>2165</v>
      </c>
      <c r="C716" s="407">
        <v>2024604</v>
      </c>
      <c r="D716" s="604" t="s">
        <v>796</v>
      </c>
      <c r="E716" s="357">
        <v>0.29791666666666666</v>
      </c>
      <c r="F716" s="549"/>
      <c r="G716" s="549"/>
    </row>
    <row r="717" spans="2:7">
      <c r="B717" s="604">
        <v>2206</v>
      </c>
      <c r="C717" s="407">
        <v>2024607</v>
      </c>
      <c r="D717" s="604" t="s">
        <v>797</v>
      </c>
      <c r="E717" s="357">
        <v>0.31527777777777777</v>
      </c>
      <c r="F717" s="549"/>
      <c r="G717" s="549"/>
    </row>
    <row r="718" spans="2:7">
      <c r="B718" s="348">
        <v>2218</v>
      </c>
      <c r="C718" s="406">
        <v>2024608</v>
      </c>
      <c r="D718" s="348" t="s">
        <v>798</v>
      </c>
      <c r="E718" s="534" t="s">
        <v>799</v>
      </c>
      <c r="F718" s="549"/>
      <c r="G718" s="549"/>
    </row>
    <row r="719" spans="2:7">
      <c r="B719" s="604">
        <v>2226</v>
      </c>
      <c r="C719" s="407">
        <v>2024609</v>
      </c>
      <c r="D719" s="604" t="s">
        <v>800</v>
      </c>
      <c r="E719" s="357" t="s">
        <v>801</v>
      </c>
      <c r="F719" s="549"/>
      <c r="G719" s="549"/>
    </row>
    <row r="720" spans="2:7">
      <c r="B720" s="604">
        <v>2246</v>
      </c>
      <c r="C720" s="407">
        <v>2024612</v>
      </c>
      <c r="D720" s="604" t="s">
        <v>802</v>
      </c>
      <c r="E720" s="357" t="s">
        <v>803</v>
      </c>
      <c r="F720" s="549"/>
      <c r="G720" s="549"/>
    </row>
    <row r="721" spans="2:7">
      <c r="B721" s="388">
        <v>2269</v>
      </c>
      <c r="C721" s="388">
        <v>2024000</v>
      </c>
      <c r="D721" s="388" t="s">
        <v>804</v>
      </c>
      <c r="E721" s="386" t="s">
        <v>805</v>
      </c>
      <c r="F721" s="549"/>
      <c r="G721" s="549"/>
    </row>
    <row r="722" spans="2:7">
      <c r="B722" s="348">
        <v>2310</v>
      </c>
      <c r="C722" s="406">
        <v>2024630</v>
      </c>
      <c r="D722" s="348" t="s">
        <v>806</v>
      </c>
      <c r="E722" s="356" t="s">
        <v>807</v>
      </c>
      <c r="F722" s="549"/>
      <c r="G722" s="549"/>
    </row>
    <row r="723" spans="2:7">
      <c r="B723" s="604">
        <v>2363</v>
      </c>
      <c r="C723" s="407">
        <v>2024646</v>
      </c>
      <c r="D723" s="604" t="s">
        <v>808</v>
      </c>
      <c r="E723" s="357" t="s">
        <v>809</v>
      </c>
      <c r="F723" s="549"/>
      <c r="G723" s="549"/>
    </row>
    <row r="724" spans="2:7">
      <c r="B724" s="604">
        <v>2428</v>
      </c>
      <c r="C724" s="407">
        <v>2024640</v>
      </c>
      <c r="D724" s="604" t="s">
        <v>810</v>
      </c>
      <c r="E724" s="357" t="s">
        <v>811</v>
      </c>
      <c r="F724" s="549"/>
      <c r="G724" s="549"/>
    </row>
    <row r="725" spans="2:7">
      <c r="B725" s="604">
        <v>2448</v>
      </c>
      <c r="C725" s="407">
        <v>2024650</v>
      </c>
      <c r="D725" s="604" t="s">
        <v>812</v>
      </c>
      <c r="E725" s="357" t="s">
        <v>813</v>
      </c>
      <c r="F725" s="549"/>
      <c r="G725" s="549"/>
    </row>
    <row r="726" spans="2:7">
      <c r="B726" s="348">
        <v>2543</v>
      </c>
      <c r="C726" s="406">
        <v>2024670</v>
      </c>
      <c r="D726" s="348" t="s">
        <v>814</v>
      </c>
      <c r="E726" s="356" t="s">
        <v>815</v>
      </c>
      <c r="F726" s="549"/>
      <c r="G726" s="549"/>
    </row>
    <row r="727" spans="2:7">
      <c r="B727" s="604">
        <v>2600</v>
      </c>
      <c r="C727" s="407">
        <v>2024680</v>
      </c>
      <c r="D727" s="604" t="s">
        <v>816</v>
      </c>
      <c r="E727" s="357" t="s">
        <v>817</v>
      </c>
      <c r="F727" s="549"/>
      <c r="G727" s="549"/>
    </row>
    <row r="728" spans="2:7">
      <c r="B728" s="604">
        <v>2677</v>
      </c>
      <c r="C728" s="407">
        <v>2024658</v>
      </c>
      <c r="D728" s="604" t="s">
        <v>818</v>
      </c>
      <c r="E728" s="357" t="s">
        <v>819</v>
      </c>
      <c r="F728" s="549"/>
      <c r="G728" s="549"/>
    </row>
    <row r="729" spans="2:7">
      <c r="B729" s="604">
        <v>2719</v>
      </c>
      <c r="C729" s="407">
        <v>2024661</v>
      </c>
      <c r="D729" s="604" t="s">
        <v>820</v>
      </c>
      <c r="E729" s="357">
        <v>0.71111111111111114</v>
      </c>
      <c r="F729" s="549"/>
      <c r="G729" s="549"/>
    </row>
    <row r="730" spans="2:7">
      <c r="B730" s="604">
        <v>2745</v>
      </c>
      <c r="C730" s="407">
        <v>2024690</v>
      </c>
      <c r="D730" s="604" t="s">
        <v>821</v>
      </c>
      <c r="E730" s="534" t="s">
        <v>822</v>
      </c>
      <c r="F730" s="549"/>
      <c r="G730" s="549"/>
    </row>
    <row r="731" spans="2:7">
      <c r="B731" s="604">
        <v>2782</v>
      </c>
      <c r="C731" s="407">
        <v>2024664</v>
      </c>
      <c r="D731" s="604" t="s">
        <v>823</v>
      </c>
      <c r="E731" s="357">
        <v>0.77222222222222225</v>
      </c>
      <c r="F731" s="549"/>
      <c r="G731" s="549"/>
    </row>
    <row r="732" spans="2:7">
      <c r="B732" s="388">
        <v>2792</v>
      </c>
      <c r="C732" s="388">
        <v>2024600</v>
      </c>
      <c r="D732" s="388" t="s">
        <v>824</v>
      </c>
      <c r="E732" s="386" t="s">
        <v>825</v>
      </c>
      <c r="F732" s="549"/>
      <c r="G732" s="549"/>
    </row>
    <row r="733" spans="2:7">
      <c r="B733" s="604">
        <v>2896</v>
      </c>
      <c r="C733" s="407">
        <v>2024760</v>
      </c>
      <c r="D733" s="604" t="s">
        <v>826</v>
      </c>
      <c r="E733" s="357" t="s">
        <v>827</v>
      </c>
      <c r="F733" s="549"/>
      <c r="G733" s="549"/>
    </row>
    <row r="734" spans="2:7">
      <c r="B734" s="952" t="s">
        <v>828</v>
      </c>
      <c r="C734" s="952"/>
      <c r="D734" s="952"/>
      <c r="E734" s="952"/>
      <c r="F734" s="549"/>
      <c r="G734" s="549"/>
    </row>
    <row r="735" spans="2:7">
      <c r="B735" s="388">
        <v>2953</v>
      </c>
      <c r="C735" s="388">
        <v>2040580</v>
      </c>
      <c r="D735" s="388" t="s">
        <v>829</v>
      </c>
      <c r="E735" s="386" t="s">
        <v>830</v>
      </c>
      <c r="F735" s="549"/>
      <c r="G735" s="549"/>
    </row>
    <row r="736" spans="2:7">
      <c r="B736" s="604">
        <v>2975</v>
      </c>
      <c r="C736" s="407">
        <v>2040453</v>
      </c>
      <c r="D736" s="604" t="s">
        <v>831</v>
      </c>
      <c r="E736" s="357" t="s">
        <v>832</v>
      </c>
      <c r="F736" s="549"/>
      <c r="G736" s="549"/>
    </row>
    <row r="737" spans="2:7">
      <c r="B737" s="604">
        <v>2989</v>
      </c>
      <c r="C737" s="407">
        <v>2040570</v>
      </c>
      <c r="D737" s="604" t="s">
        <v>833</v>
      </c>
      <c r="E737" s="357" t="s">
        <v>834</v>
      </c>
      <c r="F737" s="549"/>
      <c r="G737" s="549"/>
    </row>
    <row r="738" spans="2:7">
      <c r="B738" s="604">
        <v>3038</v>
      </c>
      <c r="C738" s="407">
        <v>2040560</v>
      </c>
      <c r="D738" s="604" t="s">
        <v>835</v>
      </c>
      <c r="E738" s="357" t="s">
        <v>836</v>
      </c>
      <c r="F738" s="549"/>
      <c r="G738" s="549"/>
    </row>
    <row r="739" spans="2:7">
      <c r="B739" s="604">
        <v>3061</v>
      </c>
      <c r="C739" s="407">
        <v>2040438</v>
      </c>
      <c r="D739" s="604" t="s">
        <v>837</v>
      </c>
      <c r="E739" s="357" t="s">
        <v>838</v>
      </c>
      <c r="F739" s="549"/>
      <c r="G739" s="549"/>
    </row>
    <row r="740" spans="2:7">
      <c r="B740" s="348">
        <v>3113</v>
      </c>
      <c r="C740" s="406">
        <v>2040550</v>
      </c>
      <c r="D740" s="348" t="s">
        <v>839</v>
      </c>
      <c r="E740" s="356" t="s">
        <v>840</v>
      </c>
      <c r="F740" s="549"/>
      <c r="G740" s="549"/>
    </row>
    <row r="741" spans="2:7">
      <c r="B741" s="604">
        <v>3177</v>
      </c>
      <c r="C741" s="407">
        <v>2040530</v>
      </c>
      <c r="D741" s="604" t="s">
        <v>841</v>
      </c>
      <c r="E741" s="357" t="s">
        <v>842</v>
      </c>
      <c r="F741" s="549"/>
      <c r="G741" s="549"/>
    </row>
    <row r="742" spans="2:7">
      <c r="B742" s="388">
        <v>3273</v>
      </c>
      <c r="C742" s="388">
        <v>2040000</v>
      </c>
      <c r="D742" s="388" t="s">
        <v>843</v>
      </c>
      <c r="E742" s="629">
        <v>43469.179166666669</v>
      </c>
      <c r="F742" s="549"/>
      <c r="G742" s="549"/>
    </row>
    <row r="743" spans="2:7">
      <c r="B743" s="982" t="s">
        <v>123</v>
      </c>
      <c r="C743" s="983"/>
      <c r="D743" s="984"/>
      <c r="E743" s="351">
        <v>425</v>
      </c>
      <c r="F743" s="549"/>
      <c r="G743" s="549"/>
    </row>
    <row r="744" spans="2:7">
      <c r="B744" s="985" t="s">
        <v>125</v>
      </c>
      <c r="C744" s="986"/>
      <c r="D744" s="987"/>
      <c r="E744" s="521">
        <v>61</v>
      </c>
      <c r="F744" s="519"/>
      <c r="G744" s="519"/>
    </row>
    <row r="745" spans="2:7">
      <c r="B745" s="937" t="s">
        <v>126</v>
      </c>
      <c r="C745" s="938"/>
      <c r="D745" s="939"/>
      <c r="E745" s="484">
        <v>0.57986111111111105</v>
      </c>
      <c r="F745" s="549"/>
      <c r="G745" s="549"/>
    </row>
    <row r="746" spans="2:7">
      <c r="B746" s="936" t="s">
        <v>127</v>
      </c>
      <c r="C746" s="936"/>
      <c r="D746" s="936"/>
      <c r="E746" s="369">
        <f>E742-E610</f>
        <v>2.7486111111138598</v>
      </c>
      <c r="F746" s="363"/>
      <c r="G746" s="549"/>
    </row>
    <row r="747" spans="2:7">
      <c r="B747" s="935" t="s">
        <v>128</v>
      </c>
      <c r="C747" s="935"/>
      <c r="D747" s="935"/>
      <c r="E747" s="370">
        <f>B742/((E742-E610)*24)</f>
        <v>49.615967660384946</v>
      </c>
      <c r="F747" s="549"/>
      <c r="G747" s="549"/>
    </row>
    <row r="748" spans="2:7">
      <c r="B748" s="936" t="s">
        <v>129</v>
      </c>
      <c r="C748" s="936"/>
      <c r="D748" s="936"/>
      <c r="E748" s="368">
        <f>E746-E745</f>
        <v>2.1687500000027486</v>
      </c>
      <c r="F748" s="549"/>
      <c r="G748" s="549"/>
    </row>
    <row r="749" spans="2:7">
      <c r="B749" s="937" t="s">
        <v>130</v>
      </c>
      <c r="C749" s="938"/>
      <c r="D749" s="939"/>
      <c r="E749" s="370">
        <f>B742/((E746-E745)*24)</f>
        <v>62.88184438032377</v>
      </c>
      <c r="F749" s="549"/>
      <c r="G749" s="549"/>
    </row>
    <row r="750" spans="2:7">
      <c r="B750" s="344"/>
      <c r="C750" s="344"/>
      <c r="D750" s="344"/>
      <c r="E750" s="344"/>
      <c r="F750" s="344"/>
      <c r="G750" s="344"/>
    </row>
    <row r="751" spans="2:7" ht="15.75">
      <c r="B751" s="543" t="s">
        <v>844</v>
      </c>
      <c r="C751" s="443"/>
      <c r="D751" s="444"/>
      <c r="E751" s="527"/>
      <c r="F751" s="344"/>
      <c r="G751" s="344"/>
    </row>
    <row r="752" spans="2:7">
      <c r="B752" s="549"/>
      <c r="C752" s="549"/>
      <c r="D752" s="549"/>
      <c r="E752" s="549"/>
      <c r="F752" s="549"/>
      <c r="G752" s="549"/>
    </row>
    <row r="753" spans="2:7" ht="23.25">
      <c r="B753" s="550" t="s">
        <v>901</v>
      </c>
      <c r="C753" s="339"/>
      <c r="D753" s="339"/>
      <c r="E753" s="549"/>
      <c r="F753" s="549"/>
      <c r="G753" s="549"/>
    </row>
    <row r="754" spans="2:7">
      <c r="B754" s="549"/>
      <c r="C754" s="549"/>
      <c r="D754" s="549"/>
      <c r="E754" s="549"/>
      <c r="F754" s="549"/>
      <c r="G754" s="549"/>
    </row>
    <row r="755" spans="2:7">
      <c r="B755" s="912" t="s">
        <v>22</v>
      </c>
      <c r="C755" s="914" t="s">
        <v>226</v>
      </c>
      <c r="D755" s="472" t="s">
        <v>25</v>
      </c>
      <c r="E755" s="396" t="s">
        <v>846</v>
      </c>
      <c r="F755" s="549"/>
      <c r="G755" s="549"/>
    </row>
    <row r="756" spans="2:7">
      <c r="B756" s="912"/>
      <c r="C756" s="915"/>
      <c r="D756" s="473" t="s">
        <v>34</v>
      </c>
      <c r="E756" s="454" t="s">
        <v>230</v>
      </c>
      <c r="F756" s="549"/>
      <c r="G756" s="549"/>
    </row>
    <row r="757" spans="2:7" ht="29.25">
      <c r="B757" s="949"/>
      <c r="C757" s="916"/>
      <c r="D757" s="474" t="s">
        <v>197</v>
      </c>
      <c r="E757" s="449" t="s">
        <v>847</v>
      </c>
      <c r="F757" s="549"/>
      <c r="G757" s="549"/>
    </row>
    <row r="758" spans="2:7">
      <c r="B758" s="940" t="s">
        <v>828</v>
      </c>
      <c r="C758" s="941"/>
      <c r="D758" s="973"/>
      <c r="E758" s="974"/>
      <c r="F758" s="549"/>
      <c r="G758" s="549"/>
    </row>
    <row r="759" spans="2:7">
      <c r="B759" s="388">
        <v>3273</v>
      </c>
      <c r="C759" s="388">
        <v>2040000</v>
      </c>
      <c r="D759" s="388" t="s">
        <v>843</v>
      </c>
      <c r="E759" s="629">
        <v>43466.87222222222</v>
      </c>
      <c r="F759" s="549"/>
      <c r="G759" s="549"/>
    </row>
    <row r="760" spans="2:7">
      <c r="B760" s="604">
        <v>3177</v>
      </c>
      <c r="C760" s="407">
        <v>2040530</v>
      </c>
      <c r="D760" s="604" t="s">
        <v>841</v>
      </c>
      <c r="E760" s="358" t="s">
        <v>848</v>
      </c>
      <c r="F760" s="549"/>
      <c r="G760" s="549"/>
    </row>
    <row r="761" spans="2:7">
      <c r="B761" s="348">
        <v>3113</v>
      </c>
      <c r="C761" s="406">
        <v>2040550</v>
      </c>
      <c r="D761" s="348" t="s">
        <v>839</v>
      </c>
      <c r="E761" s="355" t="s">
        <v>849</v>
      </c>
      <c r="F761" s="549"/>
      <c r="G761" s="549"/>
    </row>
    <row r="762" spans="2:7">
      <c r="B762" s="604">
        <v>3061</v>
      </c>
      <c r="C762" s="407">
        <v>2040438</v>
      </c>
      <c r="D762" s="604" t="s">
        <v>837</v>
      </c>
      <c r="E762" s="358" t="s">
        <v>850</v>
      </c>
      <c r="F762" s="549"/>
      <c r="G762" s="549"/>
    </row>
    <row r="763" spans="2:7">
      <c r="B763" s="604">
        <v>3038</v>
      </c>
      <c r="C763" s="407">
        <v>2040560</v>
      </c>
      <c r="D763" s="604" t="s">
        <v>835</v>
      </c>
      <c r="E763" s="361" t="s">
        <v>851</v>
      </c>
      <c r="F763" s="549"/>
      <c r="G763" s="549"/>
    </row>
    <row r="764" spans="2:7">
      <c r="B764" s="604">
        <v>2989</v>
      </c>
      <c r="C764" s="407">
        <v>2040570</v>
      </c>
      <c r="D764" s="604" t="s">
        <v>833</v>
      </c>
      <c r="E764" s="361" t="s">
        <v>852</v>
      </c>
      <c r="F764" s="549"/>
      <c r="G764" s="549"/>
    </row>
    <row r="765" spans="2:7">
      <c r="B765" s="604">
        <v>2975</v>
      </c>
      <c r="C765" s="407">
        <v>2040453</v>
      </c>
      <c r="D765" s="604" t="s">
        <v>831</v>
      </c>
      <c r="E765" s="361" t="s">
        <v>853</v>
      </c>
      <c r="F765" s="549"/>
      <c r="G765" s="549"/>
    </row>
    <row r="766" spans="2:7">
      <c r="B766" s="388">
        <v>2953</v>
      </c>
      <c r="C766" s="388">
        <v>2040580</v>
      </c>
      <c r="D766" s="388" t="s">
        <v>829</v>
      </c>
      <c r="E766" s="386" t="s">
        <v>854</v>
      </c>
      <c r="F766" s="549"/>
      <c r="G766" s="549"/>
    </row>
    <row r="767" spans="2:7">
      <c r="B767" s="943" t="s">
        <v>755</v>
      </c>
      <c r="C767" s="944"/>
      <c r="D767" s="944"/>
      <c r="E767" s="945"/>
      <c r="F767" s="549"/>
      <c r="G767" s="549"/>
    </row>
    <row r="768" spans="2:7">
      <c r="B768" s="604">
        <v>2896</v>
      </c>
      <c r="C768" s="407">
        <v>2024760</v>
      </c>
      <c r="D768" s="604" t="s">
        <v>826</v>
      </c>
      <c r="E768" s="641" t="s">
        <v>855</v>
      </c>
      <c r="F768" s="549"/>
      <c r="G768" s="549"/>
    </row>
    <row r="769" spans="2:7">
      <c r="B769" s="388">
        <v>2792</v>
      </c>
      <c r="C769" s="388">
        <v>2024600</v>
      </c>
      <c r="D769" s="388" t="s">
        <v>824</v>
      </c>
      <c r="E769" s="386" t="s">
        <v>856</v>
      </c>
      <c r="F769" s="549"/>
      <c r="G769" s="549"/>
    </row>
    <row r="770" spans="2:7">
      <c r="B770" s="604">
        <v>2782</v>
      </c>
      <c r="C770" s="407">
        <v>2024664</v>
      </c>
      <c r="D770" s="604" t="s">
        <v>823</v>
      </c>
      <c r="E770" s="361">
        <v>0.28958333333333336</v>
      </c>
      <c r="F770" s="549"/>
      <c r="G770" s="549"/>
    </row>
    <row r="771" spans="2:7">
      <c r="B771" s="683">
        <v>2745</v>
      </c>
      <c r="C771" s="684">
        <v>2024690</v>
      </c>
      <c r="D771" s="683" t="s">
        <v>821</v>
      </c>
      <c r="E771" s="690" t="s">
        <v>857</v>
      </c>
      <c r="F771" s="549"/>
      <c r="G771" s="549"/>
    </row>
    <row r="772" spans="2:7">
      <c r="B772" s="604">
        <v>2719</v>
      </c>
      <c r="C772" s="407">
        <v>2024661</v>
      </c>
      <c r="D772" s="604" t="s">
        <v>820</v>
      </c>
      <c r="E772" s="361">
        <v>0.34583333333333338</v>
      </c>
      <c r="F772" s="549"/>
      <c r="G772" s="549"/>
    </row>
    <row r="773" spans="2:7">
      <c r="B773" s="604">
        <v>2677</v>
      </c>
      <c r="C773" s="407">
        <v>2024658</v>
      </c>
      <c r="D773" s="604" t="s">
        <v>818</v>
      </c>
      <c r="E773" s="641" t="s">
        <v>858</v>
      </c>
      <c r="F773" s="549"/>
      <c r="G773" s="549"/>
    </row>
    <row r="774" spans="2:7">
      <c r="B774" s="604">
        <v>2600</v>
      </c>
      <c r="C774" s="407">
        <v>2024680</v>
      </c>
      <c r="D774" s="604" t="s">
        <v>816</v>
      </c>
      <c r="E774" s="641" t="s">
        <v>859</v>
      </c>
      <c r="F774" s="549"/>
      <c r="G774" s="549"/>
    </row>
    <row r="775" spans="2:7">
      <c r="B775" s="348">
        <v>2543</v>
      </c>
      <c r="C775" s="406">
        <v>2024670</v>
      </c>
      <c r="D775" s="348" t="s">
        <v>814</v>
      </c>
      <c r="E775" s="673" t="s">
        <v>860</v>
      </c>
      <c r="F775" s="549"/>
      <c r="G775" s="549"/>
    </row>
    <row r="776" spans="2:7">
      <c r="B776" s="604">
        <v>2448</v>
      </c>
      <c r="C776" s="407">
        <v>2024650</v>
      </c>
      <c r="D776" s="604" t="s">
        <v>812</v>
      </c>
      <c r="E776" s="641" t="s">
        <v>861</v>
      </c>
      <c r="F776" s="549"/>
      <c r="G776" s="549"/>
    </row>
    <row r="777" spans="2:7">
      <c r="B777" s="604">
        <v>2428</v>
      </c>
      <c r="C777" s="407">
        <v>2024640</v>
      </c>
      <c r="D777" s="604" t="s">
        <v>810</v>
      </c>
      <c r="E777" s="641" t="s">
        <v>862</v>
      </c>
      <c r="F777" s="549"/>
      <c r="G777" s="549"/>
    </row>
    <row r="778" spans="2:7">
      <c r="B778" s="604">
        <v>2363</v>
      </c>
      <c r="C778" s="407">
        <v>2024646</v>
      </c>
      <c r="D778" s="604" t="s">
        <v>808</v>
      </c>
      <c r="E778" s="641" t="s">
        <v>863</v>
      </c>
      <c r="F778" s="549"/>
      <c r="G778" s="549"/>
    </row>
    <row r="779" spans="2:7">
      <c r="B779" s="348">
        <v>2310</v>
      </c>
      <c r="C779" s="406">
        <v>2024630</v>
      </c>
      <c r="D779" s="348" t="s">
        <v>806</v>
      </c>
      <c r="E779" s="360" t="s">
        <v>864</v>
      </c>
      <c r="F779" s="549"/>
      <c r="G779" s="549"/>
    </row>
    <row r="780" spans="2:7">
      <c r="B780" s="388">
        <v>2269</v>
      </c>
      <c r="C780" s="388">
        <v>2024000</v>
      </c>
      <c r="D780" s="388" t="s">
        <v>804</v>
      </c>
      <c r="E780" s="386" t="s">
        <v>865</v>
      </c>
      <c r="F780" s="549"/>
      <c r="G780" s="549"/>
    </row>
    <row r="781" spans="2:7">
      <c r="B781" s="604">
        <v>2246</v>
      </c>
      <c r="C781" s="407">
        <v>2024612</v>
      </c>
      <c r="D781" s="604" t="s">
        <v>802</v>
      </c>
      <c r="E781" s="361" t="s">
        <v>866</v>
      </c>
      <c r="F781" s="549"/>
      <c r="G781" s="549"/>
    </row>
    <row r="782" spans="2:7">
      <c r="B782" s="604">
        <v>2226</v>
      </c>
      <c r="C782" s="407">
        <v>2024609</v>
      </c>
      <c r="D782" s="604" t="s">
        <v>800</v>
      </c>
      <c r="E782" s="672" t="s">
        <v>867</v>
      </c>
      <c r="F782" s="549"/>
      <c r="G782" s="549"/>
    </row>
    <row r="783" spans="2:7">
      <c r="B783" s="348">
        <v>2218</v>
      </c>
      <c r="C783" s="406">
        <v>2024608</v>
      </c>
      <c r="D783" s="348" t="s">
        <v>798</v>
      </c>
      <c r="E783" s="681" t="s">
        <v>868</v>
      </c>
      <c r="F783" s="549"/>
      <c r="G783" s="549"/>
    </row>
    <row r="784" spans="2:7">
      <c r="B784" s="604">
        <v>2206</v>
      </c>
      <c r="C784" s="407">
        <v>2024607</v>
      </c>
      <c r="D784" s="604" t="s">
        <v>797</v>
      </c>
      <c r="E784" s="642">
        <v>0.72916666666666663</v>
      </c>
      <c r="F784" s="549"/>
      <c r="G784" s="549"/>
    </row>
    <row r="785" spans="2:7">
      <c r="B785" s="604">
        <v>2165</v>
      </c>
      <c r="C785" s="407">
        <v>2024604</v>
      </c>
      <c r="D785" s="604" t="s">
        <v>796</v>
      </c>
      <c r="E785" s="642">
        <v>0.75416666666666676</v>
      </c>
      <c r="F785" s="549"/>
      <c r="G785" s="549"/>
    </row>
    <row r="786" spans="2:7">
      <c r="B786" s="388">
        <v>2133</v>
      </c>
      <c r="C786" s="388">
        <v>2024610</v>
      </c>
      <c r="D786" s="388" t="s">
        <v>794</v>
      </c>
      <c r="E786" s="386" t="s">
        <v>869</v>
      </c>
      <c r="F786" s="549"/>
      <c r="G786" s="549"/>
    </row>
    <row r="787" spans="2:7">
      <c r="B787" s="604">
        <v>2083</v>
      </c>
      <c r="C787" s="407">
        <v>2024596</v>
      </c>
      <c r="D787" s="604" t="s">
        <v>792</v>
      </c>
      <c r="E787" s="672" t="s">
        <v>870</v>
      </c>
      <c r="F787" s="549"/>
      <c r="G787" s="549"/>
    </row>
    <row r="788" spans="2:7">
      <c r="B788" s="604">
        <v>2045</v>
      </c>
      <c r="C788" s="407">
        <v>2024594</v>
      </c>
      <c r="D788" s="604" t="s">
        <v>791</v>
      </c>
      <c r="E788" s="682" t="s">
        <v>871</v>
      </c>
      <c r="F788" s="549"/>
      <c r="G788" s="549"/>
    </row>
    <row r="789" spans="2:7">
      <c r="B789" s="604">
        <v>2001</v>
      </c>
      <c r="C789" s="407">
        <v>2024590</v>
      </c>
      <c r="D789" s="604" t="s">
        <v>789</v>
      </c>
      <c r="E789" s="357" t="s">
        <v>872</v>
      </c>
      <c r="F789" s="549"/>
      <c r="G789" s="549"/>
    </row>
    <row r="790" spans="2:7">
      <c r="B790" s="604">
        <v>1953</v>
      </c>
      <c r="C790" s="407">
        <v>2024587</v>
      </c>
      <c r="D790" s="604" t="s">
        <v>788</v>
      </c>
      <c r="E790" s="357">
        <v>0.9159722222222223</v>
      </c>
      <c r="F790" s="549"/>
      <c r="G790" s="549"/>
    </row>
    <row r="791" spans="2:7">
      <c r="B791" s="604">
        <v>1936</v>
      </c>
      <c r="C791" s="407">
        <v>2024586</v>
      </c>
      <c r="D791" s="604" t="s">
        <v>787</v>
      </c>
      <c r="E791" s="357">
        <v>0.92291666666666661</v>
      </c>
      <c r="F791" s="549"/>
      <c r="G791" s="549"/>
    </row>
    <row r="792" spans="2:7">
      <c r="B792" s="348">
        <v>1883</v>
      </c>
      <c r="C792" s="406">
        <v>2024546</v>
      </c>
      <c r="D792" s="348" t="s">
        <v>786</v>
      </c>
      <c r="E792" s="357">
        <v>0.9506944444444444</v>
      </c>
      <c r="F792" s="549"/>
      <c r="G792" s="549"/>
    </row>
    <row r="793" spans="2:7">
      <c r="B793" s="388">
        <v>1880</v>
      </c>
      <c r="C793" s="388">
        <v>2024120</v>
      </c>
      <c r="D793" s="388" t="s">
        <v>784</v>
      </c>
      <c r="E793" s="386" t="s">
        <v>873</v>
      </c>
      <c r="F793" s="549"/>
      <c r="G793" s="549"/>
    </row>
    <row r="794" spans="2:7">
      <c r="B794" s="604">
        <v>1871</v>
      </c>
      <c r="C794" s="407">
        <v>2024781</v>
      </c>
      <c r="D794" s="604" t="s">
        <v>783</v>
      </c>
      <c r="E794" s="357">
        <v>1.1805555555555555E-2</v>
      </c>
      <c r="F794" s="549"/>
      <c r="G794" s="549"/>
    </row>
    <row r="795" spans="2:7">
      <c r="B795" s="604">
        <v>1862</v>
      </c>
      <c r="C795" s="407">
        <v>2024925</v>
      </c>
      <c r="D795" s="604" t="s">
        <v>781</v>
      </c>
      <c r="E795" s="357">
        <v>2.013888888888889E-2</v>
      </c>
      <c r="F795" s="549"/>
      <c r="G795" s="549"/>
    </row>
    <row r="796" spans="2:7">
      <c r="B796" s="604">
        <v>1835</v>
      </c>
      <c r="C796" s="407">
        <v>2024796</v>
      </c>
      <c r="D796" s="604" t="s">
        <v>780</v>
      </c>
      <c r="E796" s="534" t="s">
        <v>874</v>
      </c>
      <c r="F796" s="549"/>
      <c r="G796" s="549"/>
    </row>
    <row r="797" spans="2:7">
      <c r="B797" s="604">
        <v>1814</v>
      </c>
      <c r="C797" s="407">
        <v>2024581</v>
      </c>
      <c r="D797" s="604" t="s">
        <v>779</v>
      </c>
      <c r="E797" s="357">
        <v>6.1805555555555558E-2</v>
      </c>
      <c r="F797" s="549"/>
      <c r="G797" s="549"/>
    </row>
    <row r="798" spans="2:7">
      <c r="B798" s="604">
        <v>1794</v>
      </c>
      <c r="C798" s="407">
        <v>2024579</v>
      </c>
      <c r="D798" s="604" t="s">
        <v>777</v>
      </c>
      <c r="E798" s="357" t="s">
        <v>875</v>
      </c>
      <c r="F798" s="549"/>
      <c r="G798" s="549"/>
    </row>
    <row r="799" spans="2:7">
      <c r="B799" s="604">
        <v>1751</v>
      </c>
      <c r="C799" s="407">
        <v>2024575</v>
      </c>
      <c r="D799" s="604" t="s">
        <v>776</v>
      </c>
      <c r="E799" s="357">
        <v>0.10555555555555556</v>
      </c>
      <c r="F799" s="549"/>
      <c r="G799" s="549"/>
    </row>
    <row r="800" spans="2:7">
      <c r="B800" s="604">
        <v>1737</v>
      </c>
      <c r="C800" s="407">
        <v>2024574</v>
      </c>
      <c r="D800" s="604" t="s">
        <v>774</v>
      </c>
      <c r="E800" s="357" t="s">
        <v>876</v>
      </c>
      <c r="F800" s="549"/>
      <c r="G800" s="549"/>
    </row>
    <row r="801" spans="2:7">
      <c r="B801" s="604">
        <v>1721</v>
      </c>
      <c r="C801" s="407">
        <v>2024573</v>
      </c>
      <c r="D801" s="604" t="s">
        <v>773</v>
      </c>
      <c r="E801" s="357">
        <v>0.12986111111111112</v>
      </c>
      <c r="F801" s="549"/>
      <c r="G801" s="549"/>
    </row>
    <row r="802" spans="2:7">
      <c r="B802" s="388">
        <v>1711</v>
      </c>
      <c r="C802" s="388">
        <v>2024881</v>
      </c>
      <c r="D802" s="388" t="s">
        <v>771</v>
      </c>
      <c r="E802" s="386" t="s">
        <v>877</v>
      </c>
      <c r="F802" s="549"/>
      <c r="G802" s="549"/>
    </row>
    <row r="803" spans="2:7">
      <c r="B803" s="604">
        <v>1703</v>
      </c>
      <c r="C803" s="407">
        <v>2024572</v>
      </c>
      <c r="D803" s="604" t="s">
        <v>770</v>
      </c>
      <c r="E803" s="357">
        <v>0.14652777777777778</v>
      </c>
      <c r="F803" s="549"/>
      <c r="G803" s="549"/>
    </row>
    <row r="804" spans="2:7">
      <c r="B804" s="604">
        <v>1685</v>
      </c>
      <c r="C804" s="407">
        <v>2024571</v>
      </c>
      <c r="D804" s="604" t="s">
        <v>769</v>
      </c>
      <c r="E804" s="357">
        <v>0.15625</v>
      </c>
      <c r="F804" s="549"/>
      <c r="G804" s="549"/>
    </row>
    <row r="805" spans="2:7">
      <c r="B805" s="604">
        <v>1672</v>
      </c>
      <c r="C805" s="407">
        <v>2024922</v>
      </c>
      <c r="D805" s="604" t="s">
        <v>768</v>
      </c>
      <c r="E805" s="357">
        <v>0.16319444444444445</v>
      </c>
      <c r="F805" s="549"/>
      <c r="G805" s="549"/>
    </row>
    <row r="806" spans="2:7">
      <c r="B806" s="388">
        <v>1662</v>
      </c>
      <c r="C806" s="388">
        <v>2024567</v>
      </c>
      <c r="D806" s="388" t="s">
        <v>766</v>
      </c>
      <c r="E806" s="386" t="s">
        <v>878</v>
      </c>
      <c r="F806" s="549"/>
      <c r="G806" s="549"/>
    </row>
    <row r="807" spans="2:7">
      <c r="B807" s="604">
        <v>1642</v>
      </c>
      <c r="C807" s="407">
        <v>2024565</v>
      </c>
      <c r="D807" s="604" t="s">
        <v>765</v>
      </c>
      <c r="E807" s="357">
        <v>0.18472222222222223</v>
      </c>
      <c r="F807" s="549"/>
      <c r="G807" s="549"/>
    </row>
    <row r="808" spans="2:7">
      <c r="B808" s="604">
        <v>1626</v>
      </c>
      <c r="C808" s="407">
        <v>2024904</v>
      </c>
      <c r="D808" s="604" t="s">
        <v>764</v>
      </c>
      <c r="E808" s="357">
        <v>0.19305555555555554</v>
      </c>
      <c r="F808" s="549"/>
      <c r="G808" s="549"/>
    </row>
    <row r="809" spans="2:7">
      <c r="B809" s="388">
        <v>1612</v>
      </c>
      <c r="C809" s="388">
        <v>2024570</v>
      </c>
      <c r="D809" s="388" t="s">
        <v>762</v>
      </c>
      <c r="E809" s="386" t="s">
        <v>879</v>
      </c>
      <c r="F809" s="549"/>
      <c r="G809" s="549"/>
    </row>
    <row r="810" spans="2:7">
      <c r="B810" s="604">
        <v>1596</v>
      </c>
      <c r="C810" s="407">
        <v>2024562</v>
      </c>
      <c r="D810" s="604" t="s">
        <v>761</v>
      </c>
      <c r="E810" s="357">
        <v>0.22777777777777777</v>
      </c>
      <c r="F810" s="549"/>
      <c r="G810" s="549"/>
    </row>
    <row r="811" spans="2:7">
      <c r="B811" s="604">
        <v>1587</v>
      </c>
      <c r="C811" s="407">
        <v>2024561</v>
      </c>
      <c r="D811" s="604" t="s">
        <v>760</v>
      </c>
      <c r="E811" s="357">
        <v>0.23541666666666669</v>
      </c>
      <c r="F811" s="549"/>
      <c r="G811" s="549"/>
    </row>
    <row r="812" spans="2:7">
      <c r="B812" s="604">
        <v>1568</v>
      </c>
      <c r="C812" s="407">
        <v>2024558</v>
      </c>
      <c r="D812" s="604" t="s">
        <v>759</v>
      </c>
      <c r="E812" s="357">
        <v>0.24583333333333335</v>
      </c>
      <c r="F812" s="549"/>
      <c r="G812" s="549"/>
    </row>
    <row r="813" spans="2:7">
      <c r="B813" s="604">
        <v>1560</v>
      </c>
      <c r="C813" s="407">
        <v>2024557</v>
      </c>
      <c r="D813" s="604" t="s">
        <v>757</v>
      </c>
      <c r="E813" s="534" t="s">
        <v>880</v>
      </c>
      <c r="F813" s="549"/>
      <c r="G813" s="549"/>
    </row>
    <row r="814" spans="2:7">
      <c r="B814" s="604">
        <v>1548</v>
      </c>
      <c r="C814" s="407">
        <v>2024556</v>
      </c>
      <c r="D814" s="604" t="s">
        <v>756</v>
      </c>
      <c r="E814" s="357">
        <v>0.27847222222222223</v>
      </c>
      <c r="F814" s="549"/>
      <c r="G814" s="549"/>
    </row>
    <row r="815" spans="2:7">
      <c r="B815" s="943" t="s">
        <v>318</v>
      </c>
      <c r="C815" s="944"/>
      <c r="D815" s="944"/>
      <c r="E815" s="945"/>
      <c r="F815" s="549"/>
      <c r="G815" s="549"/>
    </row>
    <row r="816" spans="2:7">
      <c r="B816" s="348">
        <v>1486</v>
      </c>
      <c r="C816" s="406">
        <v>2001081</v>
      </c>
      <c r="D816" s="348" t="s">
        <v>754</v>
      </c>
      <c r="E816" s="356">
        <v>0.32361111111111113</v>
      </c>
      <c r="F816" s="549"/>
      <c r="G816" s="549"/>
    </row>
    <row r="817" spans="2:7">
      <c r="B817" s="388">
        <v>1483</v>
      </c>
      <c r="C817" s="388">
        <v>2000056</v>
      </c>
      <c r="D817" s="388" t="s">
        <v>752</v>
      </c>
      <c r="E817" s="386" t="s">
        <v>881</v>
      </c>
      <c r="F817" s="549"/>
      <c r="G817" s="549"/>
    </row>
    <row r="818" spans="2:7">
      <c r="B818" s="604">
        <v>1461</v>
      </c>
      <c r="C818" s="407">
        <v>2000163</v>
      </c>
      <c r="D818" s="604" t="s">
        <v>751</v>
      </c>
      <c r="E818" s="534" t="s">
        <v>882</v>
      </c>
      <c r="F818" s="549"/>
      <c r="G818" s="549"/>
    </row>
    <row r="819" spans="2:7">
      <c r="B819" s="604">
        <v>1439</v>
      </c>
      <c r="C819" s="407">
        <v>2000161</v>
      </c>
      <c r="D819" s="604" t="s">
        <v>749</v>
      </c>
      <c r="E819" s="357" t="s">
        <v>883</v>
      </c>
      <c r="F819" s="549"/>
      <c r="G819" s="549"/>
    </row>
    <row r="820" spans="2:7">
      <c r="B820" s="604">
        <v>1413</v>
      </c>
      <c r="C820" s="407">
        <v>2000119</v>
      </c>
      <c r="D820" s="604" t="s">
        <v>748</v>
      </c>
      <c r="E820" s="357">
        <v>0.42222222222222222</v>
      </c>
      <c r="F820" s="549"/>
      <c r="G820" s="549"/>
    </row>
    <row r="821" spans="2:7">
      <c r="B821" s="487">
        <v>1400</v>
      </c>
      <c r="C821" s="341">
        <v>2001252</v>
      </c>
      <c r="D821" s="487" t="s">
        <v>746</v>
      </c>
      <c r="E821" s="357">
        <v>0.43124999999999997</v>
      </c>
      <c r="F821" s="549"/>
      <c r="G821" s="549"/>
    </row>
    <row r="822" spans="2:7">
      <c r="B822" s="604">
        <v>1388</v>
      </c>
      <c r="C822" s="407">
        <v>2000156</v>
      </c>
      <c r="D822" s="604" t="s">
        <v>745</v>
      </c>
      <c r="E822" s="554" t="s">
        <v>43</v>
      </c>
      <c r="F822" s="549"/>
      <c r="G822" s="549"/>
    </row>
    <row r="823" spans="2:7">
      <c r="B823" s="604">
        <v>1362</v>
      </c>
      <c r="C823" s="407">
        <v>2000149</v>
      </c>
      <c r="D823" s="604" t="s">
        <v>743</v>
      </c>
      <c r="E823" s="357" t="s">
        <v>884</v>
      </c>
      <c r="F823" s="549"/>
      <c r="G823" s="549"/>
    </row>
    <row r="824" spans="2:7">
      <c r="B824" s="604">
        <v>1346</v>
      </c>
      <c r="C824" s="407">
        <v>2000260</v>
      </c>
      <c r="D824" s="604" t="s">
        <v>741</v>
      </c>
      <c r="E824" s="357" t="s">
        <v>885</v>
      </c>
      <c r="F824" s="549"/>
      <c r="G824" s="549"/>
    </row>
    <row r="825" spans="2:7">
      <c r="B825" s="388">
        <v>1336</v>
      </c>
      <c r="C825" s="388">
        <v>2000230</v>
      </c>
      <c r="D825" s="388" t="s">
        <v>886</v>
      </c>
      <c r="E825" s="386" t="s">
        <v>887</v>
      </c>
      <c r="F825" s="549"/>
      <c r="G825" s="549"/>
    </row>
    <row r="826" spans="2:7">
      <c r="B826" s="388">
        <v>1331</v>
      </c>
      <c r="C826" s="388">
        <v>2000129</v>
      </c>
      <c r="D826" s="388" t="s">
        <v>738</v>
      </c>
      <c r="E826" s="404">
        <v>0.51458333333333328</v>
      </c>
      <c r="F826" s="549"/>
      <c r="G826" s="549"/>
    </row>
    <row r="827" spans="2:7">
      <c r="B827" s="604">
        <v>1285</v>
      </c>
      <c r="C827" s="407">
        <v>2000173</v>
      </c>
      <c r="D827" s="604" t="s">
        <v>736</v>
      </c>
      <c r="E827" s="357" t="s">
        <v>888</v>
      </c>
      <c r="F827" s="549"/>
      <c r="G827" s="549"/>
    </row>
    <row r="828" spans="2:7">
      <c r="B828" s="604">
        <v>1278</v>
      </c>
      <c r="C828" s="407">
        <v>2000196</v>
      </c>
      <c r="D828" s="604" t="s">
        <v>735</v>
      </c>
      <c r="E828" s="357">
        <v>0.57361111111111118</v>
      </c>
      <c r="F828" s="549"/>
      <c r="G828" s="549"/>
    </row>
    <row r="829" spans="2:7">
      <c r="B829" s="604">
        <v>1254</v>
      </c>
      <c r="C829" s="407">
        <v>2000954</v>
      </c>
      <c r="D829" s="604" t="s">
        <v>734</v>
      </c>
      <c r="E829" s="357">
        <v>0.59027777777777779</v>
      </c>
      <c r="F829" s="549"/>
      <c r="G829" s="549"/>
    </row>
    <row r="830" spans="2:7">
      <c r="B830" s="604">
        <v>1192</v>
      </c>
      <c r="C830" s="407">
        <v>2000198</v>
      </c>
      <c r="D830" s="604" t="s">
        <v>733</v>
      </c>
      <c r="E830" s="534">
        <v>0.62847222222222221</v>
      </c>
      <c r="F830" s="549"/>
      <c r="G830" s="549"/>
    </row>
    <row r="831" spans="2:7">
      <c r="B831" s="348">
        <v>1180</v>
      </c>
      <c r="C831" s="406">
        <v>2000199</v>
      </c>
      <c r="D831" s="348" t="s">
        <v>731</v>
      </c>
      <c r="E831" s="356" t="s">
        <v>889</v>
      </c>
      <c r="F831" s="549"/>
      <c r="G831" s="520"/>
    </row>
    <row r="832" spans="2:7">
      <c r="B832" s="683">
        <v>1138</v>
      </c>
      <c r="C832" s="684">
        <v>2000203</v>
      </c>
      <c r="D832" s="683" t="s">
        <v>890</v>
      </c>
      <c r="E832" s="685" t="s">
        <v>891</v>
      </c>
      <c r="F832" s="549"/>
      <c r="G832" s="520"/>
    </row>
    <row r="833" spans="2:7">
      <c r="B833" s="604">
        <v>1133</v>
      </c>
      <c r="C833" s="407">
        <v>2000383</v>
      </c>
      <c r="D833" s="604" t="s">
        <v>729</v>
      </c>
      <c r="E833" s="357" t="s">
        <v>892</v>
      </c>
      <c r="F833" s="549"/>
      <c r="G833" s="544"/>
    </row>
    <row r="834" spans="2:7">
      <c r="B834" s="604">
        <v>1118</v>
      </c>
      <c r="C834" s="407">
        <v>2000972</v>
      </c>
      <c r="D834" s="604" t="s">
        <v>728</v>
      </c>
      <c r="E834" s="357">
        <v>0.69236111111111109</v>
      </c>
      <c r="F834" s="549"/>
      <c r="G834" s="520"/>
    </row>
    <row r="835" spans="2:7">
      <c r="B835" s="604">
        <v>1104</v>
      </c>
      <c r="C835" s="407">
        <v>2000360</v>
      </c>
      <c r="D835" s="604" t="s">
        <v>726</v>
      </c>
      <c r="E835" s="357" t="s">
        <v>893</v>
      </c>
      <c r="F835" s="549"/>
      <c r="G835" s="549"/>
    </row>
    <row r="836" spans="2:7">
      <c r="B836" s="348">
        <v>1011</v>
      </c>
      <c r="C836" s="406">
        <v>2000374</v>
      </c>
      <c r="D836" s="348" t="s">
        <v>724</v>
      </c>
      <c r="E836" s="356" t="s">
        <v>894</v>
      </c>
      <c r="F836" s="549"/>
      <c r="G836" s="549"/>
    </row>
    <row r="837" spans="2:7">
      <c r="B837" s="604">
        <v>951</v>
      </c>
      <c r="C837" s="407">
        <v>2000869</v>
      </c>
      <c r="D837" s="604" t="s">
        <v>722</v>
      </c>
      <c r="E837" s="357" t="s">
        <v>895</v>
      </c>
      <c r="F837" s="549"/>
      <c r="G837" s="549"/>
    </row>
    <row r="838" spans="2:7">
      <c r="B838" s="604">
        <v>881</v>
      </c>
      <c r="C838" s="407">
        <v>2000866</v>
      </c>
      <c r="D838" s="604" t="s">
        <v>720</v>
      </c>
      <c r="E838" s="534" t="s">
        <v>896</v>
      </c>
      <c r="F838" s="549"/>
      <c r="G838" s="549"/>
    </row>
    <row r="839" spans="2:7">
      <c r="B839" s="388">
        <v>863</v>
      </c>
      <c r="C839" s="388">
        <v>2000170</v>
      </c>
      <c r="D839" s="388" t="s">
        <v>321</v>
      </c>
      <c r="E839" s="386" t="s">
        <v>897</v>
      </c>
      <c r="F839" s="549"/>
      <c r="G839" s="549"/>
    </row>
    <row r="840" spans="2:7">
      <c r="B840" s="604">
        <v>795</v>
      </c>
      <c r="C840" s="407">
        <v>2000905</v>
      </c>
      <c r="D840" s="604" t="s">
        <v>320</v>
      </c>
      <c r="E840" s="357">
        <v>0.97916666666666663</v>
      </c>
      <c r="F840" s="549"/>
      <c r="G840" s="549"/>
    </row>
    <row r="841" spans="2:7">
      <c r="B841" s="815" t="s">
        <v>43</v>
      </c>
      <c r="C841" s="407">
        <v>9991941</v>
      </c>
      <c r="D841" s="604" t="s">
        <v>319</v>
      </c>
      <c r="E841" s="669">
        <v>43469.980555555558</v>
      </c>
      <c r="F841" s="549"/>
      <c r="G841" s="549"/>
    </row>
    <row r="842" spans="2:7">
      <c r="B842" s="943" t="s">
        <v>281</v>
      </c>
      <c r="C842" s="944"/>
      <c r="D842" s="944"/>
      <c r="E842" s="945"/>
      <c r="F842" s="549"/>
      <c r="G842" s="549"/>
    </row>
    <row r="843" spans="2:7">
      <c r="B843" s="362">
        <v>792</v>
      </c>
      <c r="C843" s="638" t="s">
        <v>316</v>
      </c>
      <c r="D843" s="362" t="s">
        <v>255</v>
      </c>
      <c r="E843" s="357">
        <v>0.98888888888888893</v>
      </c>
      <c r="F843" s="549"/>
      <c r="G843" s="549"/>
    </row>
    <row r="844" spans="2:7">
      <c r="B844" s="388">
        <v>744</v>
      </c>
      <c r="C844" s="388">
        <v>2100170</v>
      </c>
      <c r="D844" s="388" t="s">
        <v>312</v>
      </c>
      <c r="E844" s="386" t="s">
        <v>356</v>
      </c>
      <c r="F844" s="549"/>
      <c r="G844" s="549"/>
    </row>
    <row r="845" spans="2:7">
      <c r="B845" s="604">
        <v>700</v>
      </c>
      <c r="C845" s="407">
        <v>2100014</v>
      </c>
      <c r="D845" s="604" t="s">
        <v>311</v>
      </c>
      <c r="E845" s="357">
        <v>3.2638888888888891E-2</v>
      </c>
      <c r="F845" s="549"/>
      <c r="G845" s="549"/>
    </row>
    <row r="846" spans="2:7">
      <c r="B846" s="815" t="s">
        <v>43</v>
      </c>
      <c r="C846" s="407">
        <v>2100008</v>
      </c>
      <c r="D846" s="604" t="s">
        <v>310</v>
      </c>
      <c r="E846" s="357">
        <v>6.25E-2</v>
      </c>
      <c r="F846" s="549"/>
      <c r="G846" s="549"/>
    </row>
    <row r="847" spans="2:7">
      <c r="B847" s="388">
        <v>612</v>
      </c>
      <c r="C847" s="388">
        <v>2100305</v>
      </c>
      <c r="D847" s="388" t="s">
        <v>307</v>
      </c>
      <c r="E847" s="404" t="s">
        <v>357</v>
      </c>
      <c r="F847" s="549"/>
      <c r="G847" s="549"/>
    </row>
    <row r="848" spans="2:7">
      <c r="B848" s="604">
        <v>593</v>
      </c>
      <c r="C848" s="407">
        <v>2100145</v>
      </c>
      <c r="D848" s="604" t="s">
        <v>306</v>
      </c>
      <c r="E848" s="357">
        <v>7.7777777777777779E-2</v>
      </c>
      <c r="F848" s="549"/>
      <c r="G848" s="549"/>
    </row>
    <row r="849" spans="2:7">
      <c r="B849" s="604">
        <v>581</v>
      </c>
      <c r="C849" s="407">
        <v>2100102</v>
      </c>
      <c r="D849" s="604" t="s">
        <v>304</v>
      </c>
      <c r="E849" s="357">
        <v>8.2638888888888887E-2</v>
      </c>
      <c r="F849" s="549"/>
      <c r="G849" s="549"/>
    </row>
    <row r="850" spans="2:7">
      <c r="B850" s="604">
        <v>571</v>
      </c>
      <c r="C850" s="407">
        <v>2100007</v>
      </c>
      <c r="D850" s="604" t="s">
        <v>303</v>
      </c>
      <c r="E850" s="357">
        <v>8.6805555555555566E-2</v>
      </c>
      <c r="F850" s="549"/>
      <c r="G850" s="549"/>
    </row>
    <row r="851" spans="2:7">
      <c r="B851" s="388">
        <v>532</v>
      </c>
      <c r="C851" s="388">
        <v>2100001</v>
      </c>
      <c r="D851" s="388" t="s">
        <v>299</v>
      </c>
      <c r="E851" s="386" t="s">
        <v>360</v>
      </c>
      <c r="F851" s="549"/>
      <c r="G851" s="549"/>
    </row>
    <row r="852" spans="2:7">
      <c r="B852" s="604">
        <v>516</v>
      </c>
      <c r="C852" s="407">
        <v>2100514</v>
      </c>
      <c r="D852" s="604" t="s">
        <v>297</v>
      </c>
      <c r="E852" s="357">
        <v>0.13472222222222222</v>
      </c>
      <c r="F852" s="549"/>
      <c r="G852" s="549"/>
    </row>
    <row r="853" spans="2:7">
      <c r="B853" s="362">
        <v>491</v>
      </c>
      <c r="C853" s="636">
        <v>2100515</v>
      </c>
      <c r="D853" s="362" t="s">
        <v>296</v>
      </c>
      <c r="E853" s="357">
        <v>0.14722222222222223</v>
      </c>
      <c r="F853" s="549"/>
      <c r="G853" s="549"/>
    </row>
    <row r="854" spans="2:7">
      <c r="B854" s="388">
        <v>455</v>
      </c>
      <c r="C854" s="388">
        <v>2100280</v>
      </c>
      <c r="D854" s="388" t="s">
        <v>292</v>
      </c>
      <c r="E854" s="386" t="s">
        <v>363</v>
      </c>
      <c r="F854" s="549"/>
      <c r="G854" s="549"/>
    </row>
    <row r="855" spans="2:7">
      <c r="B855" s="604">
        <v>418</v>
      </c>
      <c r="C855" s="407">
        <v>2100205</v>
      </c>
      <c r="D855" s="604" t="s">
        <v>289</v>
      </c>
      <c r="E855" s="357" t="s">
        <v>366</v>
      </c>
      <c r="F855" s="549"/>
      <c r="G855" s="549"/>
    </row>
    <row r="856" spans="2:7">
      <c r="B856" s="604">
        <v>406</v>
      </c>
      <c r="C856" s="407">
        <v>2100023</v>
      </c>
      <c r="D856" s="604" t="s">
        <v>288</v>
      </c>
      <c r="E856" s="357">
        <v>0.19583333333333333</v>
      </c>
      <c r="F856" s="549"/>
      <c r="G856" s="549"/>
    </row>
    <row r="857" spans="2:7">
      <c r="B857" s="604">
        <v>398</v>
      </c>
      <c r="C857" s="407">
        <v>2100301</v>
      </c>
      <c r="D857" s="604" t="s">
        <v>287</v>
      </c>
      <c r="E857" s="357">
        <v>0.19930555555555554</v>
      </c>
      <c r="F857" s="549"/>
      <c r="G857" s="549"/>
    </row>
    <row r="858" spans="2:7">
      <c r="B858" s="388">
        <v>384</v>
      </c>
      <c r="C858" s="388">
        <v>2100024</v>
      </c>
      <c r="D858" s="388" t="s">
        <v>283</v>
      </c>
      <c r="E858" s="386" t="s">
        <v>369</v>
      </c>
      <c r="F858" s="549"/>
      <c r="G858" s="549"/>
    </row>
    <row r="859" spans="2:7">
      <c r="B859" s="815" t="s">
        <v>43</v>
      </c>
      <c r="C859" s="407">
        <v>163034</v>
      </c>
      <c r="D859" s="604" t="s">
        <v>282</v>
      </c>
      <c r="E859" s="357">
        <v>0.23750000000000002</v>
      </c>
      <c r="F859" s="549"/>
      <c r="G859" s="549"/>
    </row>
    <row r="860" spans="2:7">
      <c r="B860" s="943" t="s">
        <v>253</v>
      </c>
      <c r="C860" s="944"/>
      <c r="D860" s="944"/>
      <c r="E860" s="945"/>
      <c r="F860" s="549"/>
      <c r="G860" s="549"/>
    </row>
    <row r="861" spans="2:7">
      <c r="B861" s="362">
        <v>375</v>
      </c>
      <c r="C861" s="638" t="s">
        <v>280</v>
      </c>
      <c r="D861" s="362" t="s">
        <v>255</v>
      </c>
      <c r="E861" s="857">
        <v>0.24236111111111111</v>
      </c>
      <c r="F861" s="549"/>
      <c r="G861" s="549"/>
    </row>
    <row r="862" spans="2:7">
      <c r="B862" s="388">
        <v>368</v>
      </c>
      <c r="C862" s="388">
        <v>2400450</v>
      </c>
      <c r="D862" s="388" t="s">
        <v>276</v>
      </c>
      <c r="E862" s="822" t="s">
        <v>408</v>
      </c>
      <c r="F862" s="549"/>
      <c r="G862" s="549"/>
    </row>
    <row r="863" spans="2:7">
      <c r="B863" s="348">
        <v>356</v>
      </c>
      <c r="C863" s="406">
        <v>2400461</v>
      </c>
      <c r="D863" s="348" t="s">
        <v>275</v>
      </c>
      <c r="E863" s="798">
        <v>0.2986111111111111</v>
      </c>
      <c r="F863" s="549"/>
      <c r="G863" s="549"/>
    </row>
    <row r="864" spans="2:7">
      <c r="B864" s="348">
        <v>348</v>
      </c>
      <c r="C864" s="406">
        <v>2401432</v>
      </c>
      <c r="D864" s="348" t="s">
        <v>274</v>
      </c>
      <c r="E864" s="798">
        <v>0.30277777777777776</v>
      </c>
      <c r="F864" s="549"/>
      <c r="G864" s="549"/>
    </row>
    <row r="865" spans="2:7">
      <c r="B865" s="388">
        <v>339</v>
      </c>
      <c r="C865" s="388">
        <v>2400000</v>
      </c>
      <c r="D865" s="388" t="s">
        <v>42</v>
      </c>
      <c r="E865" s="822" t="s">
        <v>411</v>
      </c>
      <c r="F865" s="549"/>
      <c r="G865" s="549"/>
    </row>
    <row r="866" spans="2:7">
      <c r="B866" s="815" t="s">
        <v>43</v>
      </c>
      <c r="C866" s="407"/>
      <c r="D866" s="604" t="s">
        <v>270</v>
      </c>
      <c r="E866" s="858">
        <v>0.31875000000000003</v>
      </c>
      <c r="F866" s="549"/>
      <c r="G866" s="549"/>
    </row>
    <row r="867" spans="2:7">
      <c r="B867" s="348">
        <v>330</v>
      </c>
      <c r="C867" s="406">
        <v>2400446</v>
      </c>
      <c r="D867" s="348" t="s">
        <v>45</v>
      </c>
      <c r="E867" s="798">
        <v>0.32361111111111113</v>
      </c>
      <c r="F867" s="549"/>
      <c r="G867" s="549"/>
    </row>
    <row r="868" spans="2:7">
      <c r="B868" s="348">
        <v>321</v>
      </c>
      <c r="C868" s="406">
        <v>2400417</v>
      </c>
      <c r="D868" s="348" t="s">
        <v>46</v>
      </c>
      <c r="E868" s="798">
        <v>0.32777777777777778</v>
      </c>
      <c r="F868" s="549"/>
      <c r="G868" s="549"/>
    </row>
    <row r="869" spans="2:7">
      <c r="B869" s="348">
        <v>298</v>
      </c>
      <c r="C869" s="406">
        <v>2400456</v>
      </c>
      <c r="D869" s="348" t="s">
        <v>47</v>
      </c>
      <c r="E869" s="798">
        <v>0.33680555555555558</v>
      </c>
      <c r="F869" s="549"/>
      <c r="G869" s="549"/>
    </row>
    <row r="870" spans="2:7">
      <c r="B870" s="348">
        <v>282</v>
      </c>
      <c r="C870" s="406">
        <v>2400366</v>
      </c>
      <c r="D870" s="348" t="s">
        <v>48</v>
      </c>
      <c r="E870" s="798">
        <v>0.34375</v>
      </c>
      <c r="F870" s="549"/>
      <c r="G870" s="549"/>
    </row>
    <row r="871" spans="2:7">
      <c r="B871" s="348">
        <v>272</v>
      </c>
      <c r="C871" s="406">
        <v>2400416</v>
      </c>
      <c r="D871" s="348" t="s">
        <v>50</v>
      </c>
      <c r="E871" s="798">
        <v>0.34722222222222227</v>
      </c>
      <c r="F871" s="549"/>
      <c r="G871" s="549"/>
    </row>
    <row r="872" spans="2:7">
      <c r="B872" s="348">
        <v>256</v>
      </c>
      <c r="C872" s="406">
        <v>2400365</v>
      </c>
      <c r="D872" s="348" t="s">
        <v>269</v>
      </c>
      <c r="E872" s="798">
        <v>0.35416666666666669</v>
      </c>
      <c r="F872" s="549"/>
      <c r="G872" s="549"/>
    </row>
    <row r="873" spans="2:7">
      <c r="B873" s="348">
        <v>245</v>
      </c>
      <c r="C873" s="406">
        <v>2400364</v>
      </c>
      <c r="D873" s="348" t="s">
        <v>268</v>
      </c>
      <c r="E873" s="839">
        <v>0.35972222222222222</v>
      </c>
      <c r="F873" s="549"/>
      <c r="G873" s="549"/>
    </row>
    <row r="874" spans="2:7">
      <c r="B874" s="815" t="s">
        <v>43</v>
      </c>
      <c r="C874" s="406"/>
      <c r="D874" s="348" t="s">
        <v>267</v>
      </c>
      <c r="E874" s="806">
        <v>0.36319444444444443</v>
      </c>
      <c r="F874" s="549"/>
      <c r="G874" s="549"/>
    </row>
    <row r="875" spans="2:7">
      <c r="B875" s="388" t="s">
        <v>43</v>
      </c>
      <c r="C875" s="388">
        <v>2400440</v>
      </c>
      <c r="D875" s="388" t="s">
        <v>266</v>
      </c>
      <c r="E875" s="794">
        <v>0.3666666666666667</v>
      </c>
      <c r="F875" s="549"/>
      <c r="G875" s="549"/>
    </row>
    <row r="876" spans="2:7">
      <c r="B876" s="348">
        <v>234</v>
      </c>
      <c r="C876" s="406">
        <v>9991215</v>
      </c>
      <c r="D876" s="348" t="s">
        <v>265</v>
      </c>
      <c r="E876" s="554" t="s">
        <v>43</v>
      </c>
      <c r="F876" s="549"/>
      <c r="G876" s="549"/>
    </row>
    <row r="877" spans="2:7">
      <c r="B877" s="348">
        <v>230</v>
      </c>
      <c r="C877" s="406">
        <v>2400003</v>
      </c>
      <c r="D877" s="348" t="s">
        <v>264</v>
      </c>
      <c r="E877" s="798">
        <v>0.37222222222222223</v>
      </c>
      <c r="F877" s="549"/>
      <c r="G877" s="549"/>
    </row>
    <row r="878" spans="2:7">
      <c r="B878" s="348">
        <v>219</v>
      </c>
      <c r="C878" s="406">
        <v>2400362</v>
      </c>
      <c r="D878" s="348" t="s">
        <v>263</v>
      </c>
      <c r="E878" s="798">
        <v>0.37916666666666665</v>
      </c>
      <c r="F878" s="549"/>
      <c r="G878" s="549"/>
    </row>
    <row r="879" spans="2:7">
      <c r="B879" s="348">
        <v>201</v>
      </c>
      <c r="C879" s="406">
        <v>2400429</v>
      </c>
      <c r="D879" s="348" t="s">
        <v>262</v>
      </c>
      <c r="E879" s="798">
        <v>0.38611111111111113</v>
      </c>
      <c r="F879" s="549"/>
      <c r="G879" s="549"/>
    </row>
    <row r="880" spans="2:7">
      <c r="B880" s="348">
        <v>182</v>
      </c>
      <c r="C880" s="406">
        <v>2400431</v>
      </c>
      <c r="D880" s="348" t="s">
        <v>261</v>
      </c>
      <c r="E880" s="798">
        <v>0.39583333333333331</v>
      </c>
      <c r="F880" s="549"/>
      <c r="G880" s="549"/>
    </row>
    <row r="881" spans="2:7">
      <c r="B881" s="348">
        <v>170</v>
      </c>
      <c r="C881" s="406">
        <v>2400432</v>
      </c>
      <c r="D881" s="348" t="s">
        <v>260</v>
      </c>
      <c r="E881" s="798">
        <v>0.40486111111111112</v>
      </c>
      <c r="F881" s="549"/>
      <c r="G881" s="549"/>
    </row>
    <row r="882" spans="2:7">
      <c r="B882" s="388">
        <v>152</v>
      </c>
      <c r="C882" s="388">
        <v>2400433</v>
      </c>
      <c r="D882" s="388" t="s">
        <v>256</v>
      </c>
      <c r="E882" s="822" t="s">
        <v>414</v>
      </c>
      <c r="F882" s="549"/>
      <c r="G882" s="549"/>
    </row>
    <row r="883" spans="2:7">
      <c r="B883" s="604">
        <v>151</v>
      </c>
      <c r="C883" s="639" t="s">
        <v>254</v>
      </c>
      <c r="D883" s="604" t="s">
        <v>255</v>
      </c>
      <c r="E883" s="821">
        <v>0.4597222222222222</v>
      </c>
      <c r="F883" s="549"/>
      <c r="G883" s="549"/>
    </row>
    <row r="884" spans="2:7">
      <c r="B884" s="943" t="s">
        <v>232</v>
      </c>
      <c r="C884" s="944"/>
      <c r="D884" s="944"/>
      <c r="E884" s="945"/>
      <c r="F884" s="549"/>
      <c r="G884" s="549"/>
    </row>
    <row r="885" spans="2:7">
      <c r="B885" s="890" t="s">
        <v>43</v>
      </c>
      <c r="C885" s="636">
        <v>9991012</v>
      </c>
      <c r="D885" s="636" t="s">
        <v>249</v>
      </c>
      <c r="E885" s="650" t="s">
        <v>381</v>
      </c>
      <c r="F885" s="549"/>
      <c r="G885" s="549"/>
    </row>
    <row r="886" spans="2:7">
      <c r="B886" s="348">
        <v>140</v>
      </c>
      <c r="C886" s="406">
        <v>2058434</v>
      </c>
      <c r="D886" s="348" t="s">
        <v>246</v>
      </c>
      <c r="E886" s="356" t="s">
        <v>383</v>
      </c>
      <c r="F886" s="549"/>
      <c r="G886" s="549"/>
    </row>
    <row r="887" spans="2:7">
      <c r="B887" s="348">
        <v>115</v>
      </c>
      <c r="C887" s="406">
        <v>2058395</v>
      </c>
      <c r="D887" s="348" t="s">
        <v>243</v>
      </c>
      <c r="E887" s="356" t="s">
        <v>385</v>
      </c>
      <c r="F887" s="549"/>
      <c r="G887" s="549"/>
    </row>
    <row r="888" spans="2:7">
      <c r="B888" s="388">
        <v>90</v>
      </c>
      <c r="C888" s="388">
        <v>2058450</v>
      </c>
      <c r="D888" s="388" t="s">
        <v>239</v>
      </c>
      <c r="E888" s="404" t="s">
        <v>388</v>
      </c>
      <c r="F888" s="549"/>
      <c r="G888" s="549"/>
    </row>
    <row r="889" spans="2:7">
      <c r="B889" s="604">
        <v>50</v>
      </c>
      <c r="C889" s="407">
        <v>2058441</v>
      </c>
      <c r="D889" s="604" t="s">
        <v>238</v>
      </c>
      <c r="E889" s="357">
        <v>0.55902777777777779</v>
      </c>
      <c r="F889" s="549"/>
      <c r="G889" s="549"/>
    </row>
    <row r="890" spans="2:7">
      <c r="B890" s="348">
        <v>40</v>
      </c>
      <c r="C890" s="406">
        <v>2058442</v>
      </c>
      <c r="D890" s="348" t="s">
        <v>235</v>
      </c>
      <c r="E890" s="356" t="s">
        <v>390</v>
      </c>
      <c r="F890" s="549"/>
      <c r="G890" s="549"/>
    </row>
    <row r="891" spans="2:7">
      <c r="B891" s="388">
        <v>0</v>
      </c>
      <c r="C891" s="388">
        <v>2058001</v>
      </c>
      <c r="D891" s="388" t="s">
        <v>233</v>
      </c>
      <c r="E891" s="629">
        <v>43469.592361111114</v>
      </c>
      <c r="F891" s="549"/>
      <c r="G891" s="549"/>
    </row>
    <row r="892" spans="2:7">
      <c r="B892" s="930" t="s">
        <v>123</v>
      </c>
      <c r="C892" s="930"/>
      <c r="D892" s="930"/>
      <c r="E892" s="351"/>
      <c r="F892" s="549"/>
      <c r="G892" s="549"/>
    </row>
    <row r="893" spans="2:7">
      <c r="B893" s="932" t="s">
        <v>125</v>
      </c>
      <c r="C893" s="932"/>
      <c r="D893" s="932"/>
      <c r="E893" s="521">
        <v>62</v>
      </c>
      <c r="F893" s="519"/>
      <c r="G893" s="519"/>
    </row>
    <row r="894" spans="2:7">
      <c r="B894" s="937" t="s">
        <v>126</v>
      </c>
      <c r="C894" s="938"/>
      <c r="D894" s="939"/>
      <c r="E894" s="484">
        <v>0.59930555555555554</v>
      </c>
      <c r="F894" s="549"/>
      <c r="G894" s="549"/>
    </row>
    <row r="895" spans="2:7">
      <c r="B895" s="936" t="s">
        <v>127</v>
      </c>
      <c r="C895" s="936"/>
      <c r="D895" s="936"/>
      <c r="E895" s="368">
        <f>E891-E759</f>
        <v>2.7201388888934162</v>
      </c>
      <c r="F895" s="549"/>
      <c r="G895" s="549"/>
    </row>
    <row r="896" spans="2:7">
      <c r="B896" s="935" t="s">
        <v>128</v>
      </c>
      <c r="C896" s="935"/>
      <c r="D896" s="935"/>
      <c r="E896" s="370">
        <f>B759/((E891-E759)*24)</f>
        <v>50.135307633309459</v>
      </c>
      <c r="F896" s="549"/>
      <c r="G896" s="549"/>
    </row>
    <row r="897" spans="2:7">
      <c r="B897" s="936" t="s">
        <v>129</v>
      </c>
      <c r="C897" s="936"/>
      <c r="D897" s="936"/>
      <c r="E897" s="368">
        <f>E895-E894</f>
        <v>2.1208333333378606</v>
      </c>
      <c r="F897" s="549"/>
      <c r="G897" s="549"/>
    </row>
    <row r="898" spans="2:7">
      <c r="B898" s="937" t="s">
        <v>130</v>
      </c>
      <c r="C898" s="938"/>
      <c r="D898" s="939"/>
      <c r="E898" s="370">
        <f>B759/((E895-E894)*24)</f>
        <v>64.302554027367648</v>
      </c>
      <c r="F898" s="549"/>
      <c r="G898" s="549"/>
    </row>
    <row r="899" spans="2:7">
      <c r="B899" s="549"/>
      <c r="C899" s="549"/>
      <c r="D899" s="549"/>
      <c r="E899" s="549"/>
      <c r="F899" s="549"/>
      <c r="G899" s="549"/>
    </row>
    <row r="900" spans="2:7">
      <c r="B900" s="549"/>
      <c r="C900" s="549"/>
      <c r="D900" s="549"/>
      <c r="E900" s="549"/>
      <c r="F900" s="549"/>
      <c r="G900" s="549"/>
    </row>
    <row r="901" spans="2:7" ht="15.75">
      <c r="B901" s="543" t="s">
        <v>844</v>
      </c>
      <c r="C901" s="443"/>
      <c r="D901" s="444"/>
      <c r="E901" s="549"/>
      <c r="F901" s="549"/>
      <c r="G901" s="549"/>
    </row>
  </sheetData>
  <sheetProtection formatCells="0" formatColumns="0" formatRows="0" insertColumns="0" insertRows="0" insertHyperlinks="0" deleteColumns="0" deleteRows="0" sort="0" autoFilter="0" pivotTables="0"/>
  <mergeCells count="90">
    <mergeCell ref="B594:D594"/>
    <mergeCell ref="B595:D595"/>
    <mergeCell ref="B596:D596"/>
    <mergeCell ref="B597:D597"/>
    <mergeCell ref="B598:D598"/>
    <mergeCell ref="B542:E542"/>
    <mergeCell ref="B560:E560"/>
    <mergeCell ref="B584:E584"/>
    <mergeCell ref="B592:D592"/>
    <mergeCell ref="B593:D593"/>
    <mergeCell ref="B455:B457"/>
    <mergeCell ref="C455:C457"/>
    <mergeCell ref="B458:E458"/>
    <mergeCell ref="B467:E467"/>
    <mergeCell ref="B515:E515"/>
    <mergeCell ref="B445:D445"/>
    <mergeCell ref="B446:D446"/>
    <mergeCell ref="B447:D447"/>
    <mergeCell ref="B448:D448"/>
    <mergeCell ref="B449:D449"/>
    <mergeCell ref="B360:E360"/>
    <mergeCell ref="B386:E386"/>
    <mergeCell ref="B434:E434"/>
    <mergeCell ref="B443:D443"/>
    <mergeCell ref="B444:D444"/>
    <mergeCell ref="B306:B308"/>
    <mergeCell ref="C306:C308"/>
    <mergeCell ref="B309:E309"/>
    <mergeCell ref="B317:E317"/>
    <mergeCell ref="B341:E341"/>
    <mergeCell ref="C4:C6"/>
    <mergeCell ref="C153:C155"/>
    <mergeCell ref="B4:B6"/>
    <mergeCell ref="B153:B155"/>
    <mergeCell ref="B7:E7"/>
    <mergeCell ref="B141:D141"/>
    <mergeCell ref="B132:E132"/>
    <mergeCell ref="B15:E15"/>
    <mergeCell ref="B39:E39"/>
    <mergeCell ref="B58:E58"/>
    <mergeCell ref="B84:E84"/>
    <mergeCell ref="B142:D142"/>
    <mergeCell ref="B143:D143"/>
    <mergeCell ref="B147:D147"/>
    <mergeCell ref="B144:D144"/>
    <mergeCell ref="B145:D145"/>
    <mergeCell ref="B146:D146"/>
    <mergeCell ref="B296:D296"/>
    <mergeCell ref="B294:D294"/>
    <mergeCell ref="B295:D295"/>
    <mergeCell ref="B156:E156"/>
    <mergeCell ref="B165:E165"/>
    <mergeCell ref="B213:E213"/>
    <mergeCell ref="B240:E240"/>
    <mergeCell ref="B258:E258"/>
    <mergeCell ref="B282:E282"/>
    <mergeCell ref="B290:D290"/>
    <mergeCell ref="B291:D291"/>
    <mergeCell ref="B292:D292"/>
    <mergeCell ref="B293:D293"/>
    <mergeCell ref="B606:B608"/>
    <mergeCell ref="C606:C608"/>
    <mergeCell ref="B609:E609"/>
    <mergeCell ref="B617:E617"/>
    <mergeCell ref="B641:E641"/>
    <mergeCell ref="B660:E660"/>
    <mergeCell ref="B686:E686"/>
    <mergeCell ref="B734:E734"/>
    <mergeCell ref="B743:D743"/>
    <mergeCell ref="B744:D744"/>
    <mergeCell ref="B745:D745"/>
    <mergeCell ref="B746:D746"/>
    <mergeCell ref="B747:D747"/>
    <mergeCell ref="B748:D748"/>
    <mergeCell ref="B749:D749"/>
    <mergeCell ref="B755:B757"/>
    <mergeCell ref="C755:C757"/>
    <mergeCell ref="B758:E758"/>
    <mergeCell ref="B767:E767"/>
    <mergeCell ref="B815:E815"/>
    <mergeCell ref="B842:E842"/>
    <mergeCell ref="B860:E860"/>
    <mergeCell ref="B884:E884"/>
    <mergeCell ref="B892:D892"/>
    <mergeCell ref="B893:D893"/>
    <mergeCell ref="B894:D894"/>
    <mergeCell ref="B895:D895"/>
    <mergeCell ref="B896:D896"/>
    <mergeCell ref="B897:D897"/>
    <mergeCell ref="B898:D898"/>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D2B52BB948C39F45A2CA1B7C803EAE4A" ma:contentTypeVersion="4" ma:contentTypeDescription="Kurkite naują dokumentą." ma:contentTypeScope="" ma:versionID="d3b69df0f292f98dbaff362c985f8de4">
  <xsd:schema xmlns:xsd="http://www.w3.org/2001/XMLSchema" xmlns:xs="http://www.w3.org/2001/XMLSchema" xmlns:p="http://schemas.microsoft.com/office/2006/metadata/properties" xmlns:ns2="37db5171-da99-4e5d-a77a-45258aedb954" xmlns:ns3="ba864b85-1196-47ed-8460-bc785b86dc7e" targetNamespace="http://schemas.microsoft.com/office/2006/metadata/properties" ma:root="true" ma:fieldsID="3f683abee9f042b1cc5b0f2a01b14bd2" ns2:_="" ns3:_="">
    <xsd:import namespace="37db5171-da99-4e5d-a77a-45258aedb954"/>
    <xsd:import namespace="ba864b85-1196-47ed-8460-bc785b86dc7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db5171-da99-4e5d-a77a-45258aedb9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864b85-1196-47ed-8460-bc785b86dc7e"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530E17-5A97-4DF0-BE64-D80B3E3967A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DF00576-1233-431C-8BFA-483BFA5CE02E}">
  <ds:schemaRefs>
    <ds:schemaRef ds:uri="http://schemas.microsoft.com/sharepoint/v3/contenttype/forms"/>
  </ds:schemaRefs>
</ds:datastoreItem>
</file>

<file path=customXml/itemProps3.xml><?xml version="1.0" encoding="utf-8"?>
<ds:datastoreItem xmlns:ds="http://schemas.openxmlformats.org/officeDocument/2006/customXml" ds:itemID="{1C1779D0-F818-440D-BF29-C4E2148BFC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db5171-da99-4e5d-a77a-45258aedb954"/>
    <ds:schemaRef ds:uri="ba864b85-1196-47ed-8460-bc785b86dc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18</vt:i4>
      </vt:variant>
      <vt:variant>
        <vt:lpstr>Įvardytieji diapazonai</vt:lpstr>
      </vt:variant>
      <vt:variant>
        <vt:i4>38</vt:i4>
      </vt:variant>
    </vt:vector>
  </HeadingPairs>
  <TitlesOfParts>
    <vt:vector size="56" baseType="lpstr">
      <vt:lpstr>2020-2021 m.</vt:lpstr>
      <vt:lpstr>Žemėlapis</vt:lpstr>
      <vt:lpstr>19-16, 17-20 vietiniai traukini</vt:lpstr>
      <vt:lpstr>Klaipėda-Kretinga</vt:lpstr>
      <vt:lpstr>30-29,148-147,220-219</vt:lpstr>
      <vt:lpstr>Tr.schemos G30-29,148-147</vt:lpstr>
      <vt:lpstr>360-359</vt:lpstr>
      <vt:lpstr>Tr.schema 360-359</vt:lpstr>
      <vt:lpstr>426-425</vt:lpstr>
      <vt:lpstr>Tr.schema 426-425</vt:lpstr>
      <vt:lpstr>80-79</vt:lpstr>
      <vt:lpstr>Tr.schema 80-79</vt:lpstr>
      <vt:lpstr>34-31</vt:lpstr>
      <vt:lpstr>Tr.schema 34-31</vt:lpstr>
      <vt:lpstr>Paaiškinimai</vt:lpstr>
      <vt:lpstr>Laiko palyginimo lentele</vt:lpstr>
      <vt:lpstr>Siaul-Rokisk NAUJAS</vt:lpstr>
      <vt:lpstr>Galimybė Radv-Šiaul</vt:lpstr>
      <vt:lpstr>'360-359'!_Toc435692503</vt:lpstr>
      <vt:lpstr>'360-359'!_Toc435692504</vt:lpstr>
      <vt:lpstr>'360-359'!_Toc435692507</vt:lpstr>
      <vt:lpstr>'360-359'!_Toc435692508</vt:lpstr>
      <vt:lpstr>'360-359'!_Toc435692509</vt:lpstr>
      <vt:lpstr>'360-359'!_Toc435692510</vt:lpstr>
      <vt:lpstr>'360-359'!_Toc435692511</vt:lpstr>
      <vt:lpstr>'360-359'!_Toc435692512</vt:lpstr>
      <vt:lpstr>'360-359'!_Toc435692513</vt:lpstr>
      <vt:lpstr>'360-359'!_Toc435692514</vt:lpstr>
      <vt:lpstr>'360-359'!_Toc435692515</vt:lpstr>
      <vt:lpstr>'360-359'!_Toc435692516</vt:lpstr>
      <vt:lpstr>'360-359'!_Toc435692517</vt:lpstr>
      <vt:lpstr>'360-359'!_Toc435692518</vt:lpstr>
      <vt:lpstr>'360-359'!_Toc435692519</vt:lpstr>
      <vt:lpstr>'360-359'!_Toc435692520</vt:lpstr>
      <vt:lpstr>'360-359'!_Toc435692521</vt:lpstr>
      <vt:lpstr>'360-359'!_Toc435692522</vt:lpstr>
      <vt:lpstr>'360-359'!_Toc435692523</vt:lpstr>
      <vt:lpstr>'360-359'!_Toc435692524</vt:lpstr>
      <vt:lpstr>'360-359'!_Toc435692525</vt:lpstr>
      <vt:lpstr>'360-359'!_Toc435692526</vt:lpstr>
      <vt:lpstr>'360-359'!_Toc435692527</vt:lpstr>
      <vt:lpstr>'360-359'!_Toc435692528</vt:lpstr>
      <vt:lpstr>'360-359'!_Toc435692529</vt:lpstr>
      <vt:lpstr>'360-359'!_Toc435692530</vt:lpstr>
      <vt:lpstr>'360-359'!_Toc435692531</vt:lpstr>
      <vt:lpstr>'426-425'!_Toc435692532</vt:lpstr>
      <vt:lpstr>'426-425'!_Toc435692533</vt:lpstr>
      <vt:lpstr>'426-425'!_Toc435692534</vt:lpstr>
      <vt:lpstr>'426-425'!_Toc435692535</vt:lpstr>
      <vt:lpstr>'426-425'!_Toc435692536</vt:lpstr>
      <vt:lpstr>'426-425'!_Toc435692537</vt:lpstr>
      <vt:lpstr>'426-425'!_Toc435692538</vt:lpstr>
      <vt:lpstr>'360-359'!_Toc465413208</vt:lpstr>
      <vt:lpstr>'360-359'!_Toc465413209</vt:lpstr>
      <vt:lpstr>Paaiškinimai!_Toc529204057</vt:lpstr>
      <vt:lpstr>'Laiko palyginimo lentele'!_Toc529204058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Valentina Potapovienė</dc:creator>
  <cp:keywords/>
  <dc:description/>
  <cp:lastModifiedBy>Jelena Skėtrienė</cp:lastModifiedBy>
  <cp:revision/>
  <dcterms:created xsi:type="dcterms:W3CDTF">2019-03-13T05:53:39Z</dcterms:created>
  <dcterms:modified xsi:type="dcterms:W3CDTF">2021-04-17T16:11:38Z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iteId">
    <vt:lpwstr>d91d5b65-9d38-4908-9bd1-ebc28a01cade</vt:lpwstr>
  </property>
  <property fmtid="{D5CDD505-2E9C-101B-9397-08002B2CF9AE}" pid="4" name="MSIP_Label_cfcb905c-755b-4fd4-bd20-0d682d4f1d27_SetDate">
    <vt:lpwstr>2019-11-25T07:22:13.5257810Z</vt:lpwstr>
  </property>
  <property fmtid="{D5CDD505-2E9C-101B-9397-08002B2CF9AE}" pid="5" name="MSIP_Label_cfcb905c-755b-4fd4-bd20-0d682d4f1d27_Name">
    <vt:lpwstr>Internal</vt:lpwstr>
  </property>
  <property fmtid="{D5CDD505-2E9C-101B-9397-08002B2CF9AE}" pid="6" name="MSIP_Label_cfcb905c-755b-4fd4-bd20-0d682d4f1d27_ActionId">
    <vt:lpwstr>a27e489e-2e62-4650-bee2-00a1f6e17b7b</vt:lpwstr>
  </property>
  <property fmtid="{D5CDD505-2E9C-101B-9397-08002B2CF9AE}" pid="7" name="MSIP_Label_cfcb905c-755b-4fd4-bd20-0d682d4f1d27_Extended_MSFT_Method">
    <vt:lpwstr>Automatic</vt:lpwstr>
  </property>
  <property fmtid="{D5CDD505-2E9C-101B-9397-08002B2CF9AE}" pid="8" name="Sensitivity">
    <vt:lpwstr>Internal</vt:lpwstr>
  </property>
  <property fmtid="{D5CDD505-2E9C-101B-9397-08002B2CF9AE}" pid="9" name="ContentTypeId">
    <vt:lpwstr>0x010100D2B52BB948C39F45A2CA1B7C803EAE4A</vt:lpwstr>
  </property>
</Properties>
</file>