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letic-my.sharepoint.com/personal/giedre_kauneckiene_eso_lt/Documents/Desktop/40700520843/"/>
    </mc:Choice>
  </mc:AlternateContent>
  <xr:revisionPtr revIDLastSave="31" documentId="8_{3E0DA69E-E895-469E-860E-15A458C25B75}" xr6:coauthVersionLast="47" xr6:coauthVersionMax="47" xr10:uidLastSave="{377868DD-092B-4BF9-960A-65FFCC41478E}"/>
  <bookViews>
    <workbookView xWindow="-120" yWindow="-120" windowWidth="29040" windowHeight="15840" tabRatio="624" activeTab="2"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įkainiai'!$B$4:$H$75</definedName>
    <definedName name="_xlnm._FilterDatabase" localSheetId="0" hidden="1">'Planiniai darbų įkainiai'!$A$4:$H$92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25" l="1"/>
  <c r="I6" i="25"/>
  <c r="I7" i="25"/>
  <c r="I8" i="25"/>
  <c r="I9" i="25"/>
  <c r="I10" i="25"/>
  <c r="I11" i="25"/>
  <c r="I12" i="25"/>
  <c r="I13" i="25"/>
  <c r="I14" i="25"/>
  <c r="I15" i="25"/>
  <c r="I16" i="25"/>
  <c r="I17" i="25"/>
  <c r="I18" i="25"/>
  <c r="I19" i="25"/>
  <c r="I20" i="25"/>
  <c r="I21" i="25"/>
  <c r="I22" i="25"/>
  <c r="I23" i="25"/>
  <c r="I4" i="25"/>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5" i="30"/>
  <c r="I6" i="32"/>
  <c r="I7" i="32"/>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5" i="32"/>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5" i="30"/>
  <c r="H4" i="25"/>
  <c r="H5" i="25"/>
  <c r="H6" i="25"/>
  <c r="H7" i="25"/>
  <c r="H8" i="25"/>
  <c r="H9" i="25"/>
  <c r="H10" i="25"/>
  <c r="H11" i="25"/>
  <c r="H12" i="25"/>
  <c r="H13" i="25"/>
  <c r="H14" i="25"/>
  <c r="H15" i="25"/>
  <c r="H16" i="25"/>
  <c r="H17" i="25"/>
  <c r="H18" i="25"/>
  <c r="H19" i="25"/>
  <c r="H20" i="25"/>
  <c r="H21" i="25"/>
  <c r="H22" i="25"/>
  <c r="H23"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5" i="32"/>
  <c r="R4" i="27"/>
  <c r="Q4" i="27"/>
  <c r="P4" i="27"/>
  <c r="O4" i="27"/>
  <c r="N4" i="27"/>
  <c r="M4" i="27"/>
  <c r="L4" i="27"/>
  <c r="K4" i="27"/>
  <c r="J4" i="27"/>
  <c r="I4" i="27"/>
  <c r="H4" i="27"/>
  <c r="G4" i="27"/>
  <c r="F4" i="27"/>
  <c r="D4" i="27"/>
  <c r="C4" i="27"/>
  <c r="B4" i="27"/>
  <c r="S3" i="27" l="1"/>
  <c r="H93" i="32"/>
  <c r="C2" i="26" s="1"/>
  <c r="H24" i="25"/>
  <c r="C4" i="26" s="1"/>
  <c r="H76" i="30"/>
  <c r="C7" i="27" s="1"/>
  <c r="A9" i="27" s="1"/>
  <c r="B7" i="27" l="1"/>
  <c r="B11" i="27" s="1"/>
  <c r="C5" i="26" s="1"/>
  <c r="C3" i="26"/>
  <c r="A8" i="27" l="1"/>
  <c r="B8" i="27" s="1"/>
  <c r="C6" i="26"/>
  <c r="C7" i="26" s="1"/>
  <c r="C8" i="26" s="1"/>
</calcChain>
</file>

<file path=xl/sharedStrings.xml><?xml version="1.0" encoding="utf-8"?>
<sst xmlns="http://schemas.openxmlformats.org/spreadsheetml/2006/main" count="453" uniqueCount="255">
  <si>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</si>
  <si>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</si>
  <si>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</si>
  <si>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</si>
  <si>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</si>
  <si>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</si>
  <si>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</si>
  <si>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</si>
  <si>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</si>
  <si>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</si>
  <si>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</si>
  <si>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</si>
  <si>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</si>
  <si>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</si>
  <si>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</si>
  <si>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</si>
  <si>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</si>
  <si>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</si>
  <si>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</si>
  <si>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</si>
  <si>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</si>
  <si>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</si>
  <si>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</si>
  <si>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</si>
  <si>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</si>
  <si>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</si>
  <si>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</si>
  <si>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</si>
  <si>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</si>
  <si>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</si>
  <si>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</si>
  <si>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</si>
  <si>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</si>
  <si>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</si>
  <si>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</si>
  <si>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</si>
  <si>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</si>
  <si>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</si>
  <si>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</si>
  <si>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</si>
  <si>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</si>
  <si>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</si>
  <si>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</si>
  <si>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</si>
  <si>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</si>
  <si>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</si>
  <si>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</si>
  <si>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</si>
  <si>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</si>
  <si>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</si>
  <si>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</si>
  <si>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</si>
  <si>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</si>
  <si>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</si>
  <si>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</si>
  <si>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</si>
  <si>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</si>
  <si>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</si>
  <si>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</si>
  <si>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</si>
  <si>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</si>
  <si>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</si>
  <si>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</si>
  <si>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</si>
  <si>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</si>
  <si>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</si>
  <si>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</si>
  <si>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</si>
  <si>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</si>
  <si>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</si>
  <si>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</si>
  <si>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</si>
  <si>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</si>
  <si>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</si>
  <si>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</si>
  <si>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</si>
  <si>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</si>
  <si>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</si>
  <si>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</si>
  <si>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</si>
  <si>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</si>
  <si>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</si>
  <si>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</si>
  <si>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</si>
  <si>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</si>
  <si>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</si>
  <si>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</si>
  <si>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</si>
  <si>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Atšakų perjungiklio pavaros keitimas kita (medžiagas teikia  ESO)</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</si>
  <si>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</si>
  <si>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</si>
  <si>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</si>
  <si>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</si>
  <si>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</si>
  <si>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</si>
  <si>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</si>
  <si>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</si>
  <si>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</si>
  <si>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</si>
  <si>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</si>
  <si>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</si>
  <si>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</si>
  <si>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</si>
  <si>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</si>
  <si>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</si>
  <si>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</si>
  <si>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</si>
  <si>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</si>
  <si>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</si>
  <si>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</si>
  <si>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</si>
  <si>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</si>
  <si>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</si>
  <si>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</si>
  <si>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</si>
  <si>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</si>
  <si>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</si>
  <si>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</si>
  <si>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</si>
  <si>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</si>
  <si>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</si>
  <si>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</si>
  <si>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</si>
  <si>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</si>
  <si>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</si>
  <si>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</si>
  <si>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</si>
  <si>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</si>
  <si>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</si>
  <si>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</si>
  <si>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</si>
  <si>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</si>
  <si>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</si>
  <si>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</si>
  <si>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</si>
  <si>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</si>
  <si>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</si>
  <si>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</si>
  <si>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</si>
  <si>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</si>
  <si>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</si>
  <si>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</si>
  <si>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</si>
  <si>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</si>
  <si>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</si>
  <si>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</si>
  <si>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</si>
  <si>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</si>
  <si>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</si>
  <si>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</si>
  <si>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</si>
  <si>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</si>
  <si>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</si>
  <si>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</si>
  <si>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</si>
  <si>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Pereinamųjų izoliatorių tarpinių keitimas (medžiagos 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</si>
  <si>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</si>
  <si>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</si>
  <si>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</si>
  <si>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</si>
  <si>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</si>
  <si>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</si>
  <si>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</si>
  <si>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</si>
  <si>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</si>
  <si>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</si>
  <si>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Atšakų perjungiklio pavaros keitimas buvusia eksploacijoje (medžiagas pateikia ESO)</t>
  </si>
  <si>
    <t>Izoliacinės alyvos parametrų atstatymas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</si>
  <si>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</si>
  <si>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</si>
  <si>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</si>
  <si>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</si>
  <si>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</si>
  <si>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</si>
  <si>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</si>
  <si>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</si>
  <si>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</si>
  <si>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</si>
  <si>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</si>
  <si>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</si>
  <si>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</si>
  <si>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</si>
  <si>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</si>
  <si>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</si>
  <si>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</si>
  <si>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</si>
  <si>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</si>
  <si>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</si>
  <si>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</si>
  <si>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</si>
  <si>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</si>
  <si>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</si>
  <si>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</si>
  <si>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</si>
  <si>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Gofruotas vamzdis- valdymo ir kontrolinių kabelių apsaugai (1m)</t>
  </si>
  <si>
    <t>Cinkuota juosta įžeminimui</t>
  </si>
  <si>
    <t>Neplaniniai bandymai ir matavimai</t>
  </si>
  <si>
    <t>Planiniai bandymai ir matavimai</t>
  </si>
  <si>
    <t>Planiniai darbai pagal technologines kortas</t>
  </si>
  <si>
    <t>m^2</t>
  </si>
  <si>
    <t>Metaliniai loveliai su tvirtinimo elementais valdymo ir kontrolinių kavelių apsaugai (1m)</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</si>
  <si>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</si>
  <si>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</si>
  <si>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</si>
  <si>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</si>
  <si>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</si>
  <si>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</si>
  <si>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</si>
  <si>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</si>
  <si>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</si>
  <si>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</si>
  <si>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</si>
  <si>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</si>
  <si>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</si>
  <si>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</si>
  <si>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</si>
  <si>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</si>
  <si>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</si>
  <si>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</si>
  <si>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</si>
  <si>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</si>
  <si>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alyvos bandinių paėmimo sklendę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</si>
  <si>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</si>
  <si>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</si>
  <si>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</si>
  <si>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</si>
  <si>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</si>
  <si>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</si>
  <si>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</si>
  <si>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</si>
  <si>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</si>
  <si>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</si>
  <si>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</si>
  <si>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</si>
  <si>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</si>
  <si>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</si>
  <si>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</si>
  <si>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</si>
  <si>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</si>
  <si>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</si>
  <si>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</si>
  <si>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</si>
  <si>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</si>
  <si>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</si>
  <si>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</si>
  <si>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</si>
  <si>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</si>
  <si>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Viso:</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</si>
  <si>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</si>
  <si>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</si>
  <si>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</si>
  <si>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</si>
  <si>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</si>
  <si>
    <t>Perskaičiuota darbų kaina, EUR be PVM</t>
  </si>
  <si>
    <t>Perskaičiuota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</si>
</sst>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4"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
      <sz val="8"/>
      <color theme="1"/>
      <name val="Arial"/>
      <family val="2"/>
      <charset val="186"/>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200">
    <xf numFmtId="0" fontId="0" fillId="0" borderId="0" xfId="0"/>
    <xf numFmtId="0" fontId="2" fillId="0" borderId="0" xfId="0" applyFont="1" applyFill="1" applyProtection="1">
      <protection locked="0"/>
    </xf>
    <xf numFmtId="0" fontId="2"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locked="0"/>
    </xf>
    <xf numFmtId="165" fontId="13" fillId="5" borderId="2" xfId="3" applyNumberFormat="1" applyFont="1" applyFill="1" applyBorder="1" applyAlignment="1" applyProtection="1">
      <alignment horizontal="center" vertical="center"/>
      <protection locked="0"/>
    </xf>
    <xf numFmtId="167" fontId="3" fillId="0" borderId="0" xfId="0" applyNumberFormat="1" applyFont="1" applyFill="1" applyAlignment="1" applyProtection="1">
      <alignment horizontal="center" vertical="center"/>
      <protection locked="0"/>
    </xf>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10"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9" borderId="5" xfId="0" applyNumberFormat="1" applyFont="1" applyFill="1" applyBorder="1" applyAlignment="1">
      <alignment horizontal="right"/>
    </xf>
    <xf numFmtId="44" fontId="7" fillId="11"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20" fillId="2" borderId="0" xfId="0" applyFont="1" applyFill="1"/>
    <xf numFmtId="167" fontId="2" fillId="0" borderId="0" xfId="0" applyNumberFormat="1" applyFont="1" applyFill="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1" fillId="0" borderId="6" xfId="0" applyFont="1" applyBorder="1" applyAlignment="1">
      <alignment horizontal="left" vertical="center" wrapText="1"/>
    </xf>
    <xf numFmtId="0" fontId="1" fillId="2" borderId="0" xfId="0" applyFont="1" applyFill="1"/>
    <xf numFmtId="44" fontId="7" fillId="12" borderId="5" xfId="0" applyNumberFormat="1" applyFont="1" applyFill="1" applyBorder="1" applyAlignment="1">
      <alignment horizontal="right"/>
    </xf>
    <xf numFmtId="0" fontId="3" fillId="13" borderId="18" xfId="0" applyFont="1" applyFill="1" applyBorder="1" applyAlignment="1" applyProtection="1">
      <alignment horizontal="center" vertical="center" wrapText="1"/>
    </xf>
    <xf numFmtId="0" fontId="3" fillId="13" borderId="20" xfId="0" applyFont="1" applyFill="1" applyBorder="1" applyAlignment="1" applyProtection="1">
      <alignment horizontal="center" vertical="center" wrapText="1"/>
    </xf>
    <xf numFmtId="0" fontId="3" fillId="13" borderId="18" xfId="0" applyNumberFormat="1" applyFont="1" applyFill="1" applyBorder="1" applyAlignment="1" applyProtection="1">
      <alignment horizontal="center" vertical="center" wrapText="1"/>
    </xf>
    <xf numFmtId="167" fontId="5" fillId="13" borderId="18" xfId="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44" fontId="3" fillId="0" borderId="0" xfId="0" applyNumberFormat="1" applyFont="1" applyFill="1" applyProtection="1"/>
    <xf numFmtId="164" fontId="2" fillId="0" borderId="22" xfId="0" applyNumberFormat="1" applyFont="1" applyFill="1" applyBorder="1" applyAlignment="1" applyProtection="1">
      <alignment horizontal="center" vertical="center"/>
    </xf>
    <xf numFmtId="164" fontId="2" fillId="0" borderId="3" xfId="0" applyNumberFormat="1" applyFont="1" applyFill="1" applyBorder="1" applyAlignment="1" applyProtection="1">
      <alignment horizontal="center" vertical="center"/>
    </xf>
    <xf numFmtId="164" fontId="2" fillId="0" borderId="2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8" fillId="0" borderId="2" xfId="0" applyFont="1" applyBorder="1" applyAlignment="1" applyProtection="1">
      <alignment vertical="center" wrapText="1"/>
    </xf>
    <xf numFmtId="165" fontId="11" fillId="0" borderId="2" xfId="0" applyNumberFormat="1" applyFont="1" applyBorder="1" applyAlignment="1" applyProtection="1">
      <alignment horizontal="center" vertical="center" wrapText="1"/>
    </xf>
    <xf numFmtId="0" fontId="10" fillId="0" borderId="0" xfId="0" applyFont="1" applyProtection="1"/>
    <xf numFmtId="167" fontId="2" fillId="4" borderId="31" xfId="0" applyNumberFormat="1" applyFont="1" applyFill="1" applyBorder="1" applyAlignment="1" applyProtection="1">
      <alignment horizontal="center" vertical="center"/>
      <protection locked="0"/>
    </xf>
    <xf numFmtId="167" fontId="2" fillId="4" borderId="32" xfId="0" applyNumberFormat="1" applyFont="1" applyFill="1" applyBorder="1" applyAlignment="1" applyProtection="1">
      <alignment horizontal="center" vertical="center"/>
      <protection locked="0"/>
    </xf>
    <xf numFmtId="0" fontId="22" fillId="0" borderId="0" xfId="0" applyFont="1" applyProtection="1">
      <protection locked="0"/>
    </xf>
    <xf numFmtId="167" fontId="2" fillId="4" borderId="33" xfId="0" applyNumberFormat="1" applyFont="1" applyFill="1" applyBorder="1" applyAlignment="1" applyProtection="1">
      <alignment horizontal="center" vertical="center"/>
      <protection locked="0"/>
    </xf>
    <xf numFmtId="167" fontId="2" fillId="4" borderId="34" xfId="0" applyNumberFormat="1" applyFont="1" applyFill="1" applyBorder="1" applyAlignment="1" applyProtection="1">
      <alignment horizontal="center" vertical="center"/>
      <protection locked="0"/>
    </xf>
    <xf numFmtId="0" fontId="3" fillId="0" borderId="0" xfId="0" applyFont="1" applyFill="1" applyAlignment="1" applyProtection="1">
      <alignment horizontal="left" vertical="center" indent="1"/>
    </xf>
    <xf numFmtId="0" fontId="3" fillId="0" borderId="0" xfId="0" applyFont="1" applyFill="1" applyAlignment="1" applyProtection="1">
      <alignment horizontal="left" vertical="center" wrapText="1"/>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0" fontId="2" fillId="13" borderId="25"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13" borderId="26"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13" borderId="27" xfId="0" applyFont="1" applyFill="1" applyBorder="1" applyAlignment="1" applyProtection="1">
      <alignment horizontal="center" vertical="center"/>
    </xf>
    <xf numFmtId="0" fontId="2" fillId="0" borderId="18" xfId="0" applyFont="1" applyFill="1" applyBorder="1" applyAlignment="1" applyProtection="1">
      <alignment horizontal="left" vertical="center" wrapText="1"/>
    </xf>
    <xf numFmtId="0" fontId="2" fillId="13" borderId="7" xfId="0" applyFont="1" applyFill="1" applyBorder="1" applyAlignment="1" applyProtection="1">
      <alignment horizontal="center"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xf>
    <xf numFmtId="0" fontId="2" fillId="0" borderId="22" xfId="0" applyNumberFormat="1" applyFont="1" applyFill="1" applyBorder="1" applyAlignment="1" applyProtection="1">
      <alignment horizontal="center" vertical="center"/>
    </xf>
    <xf numFmtId="0" fontId="2" fillId="13" borderId="6" xfId="0"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2" fillId="0" borderId="3" xfId="0" applyNumberFormat="1" applyFont="1" applyFill="1" applyBorder="1" applyAlignment="1" applyProtection="1">
      <alignment horizontal="center" vertical="center"/>
    </xf>
    <xf numFmtId="0" fontId="2" fillId="13" borderId="28"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2" fillId="0" borderId="20" xfId="0" applyNumberFormat="1" applyFont="1" applyFill="1" applyBorder="1" applyAlignment="1" applyProtection="1">
      <alignment horizontal="center" vertical="center"/>
    </xf>
    <xf numFmtId="0" fontId="2" fillId="13" borderId="8" xfId="0" applyFont="1" applyFill="1" applyBorder="1" applyAlignment="1" applyProtection="1">
      <alignment horizontal="center" vertical="center"/>
    </xf>
    <xf numFmtId="0" fontId="2" fillId="0" borderId="4" xfId="0" applyFont="1" applyFill="1" applyBorder="1" applyAlignment="1" applyProtection="1">
      <alignment vertical="center" wrapText="1"/>
    </xf>
    <xf numFmtId="0" fontId="2" fillId="0" borderId="4" xfId="0"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vertical="center" wrapText="1"/>
    </xf>
    <xf numFmtId="167" fontId="3" fillId="0" borderId="0" xfId="0" applyNumberFormat="1" applyFont="1" applyFill="1" applyAlignment="1" applyProtection="1">
      <alignment horizontal="center" vertical="center"/>
    </xf>
    <xf numFmtId="0" fontId="3" fillId="0" borderId="0" xfId="0" applyNumberFormat="1" applyFont="1" applyFill="1" applyProtection="1"/>
    <xf numFmtId="167" fontId="2" fillId="0" borderId="0" xfId="0" applyNumberFormat="1" applyFont="1" applyFill="1" applyAlignment="1" applyProtection="1">
      <alignment horizontal="right" vertical="center" wrapText="1"/>
    </xf>
    <xf numFmtId="167" fontId="2" fillId="0" borderId="0" xfId="0" applyNumberFormat="1" applyFont="1" applyFill="1" applyAlignment="1" applyProtection="1">
      <alignment horizontal="center" vertical="center" wrapText="1"/>
    </xf>
    <xf numFmtId="0" fontId="2" fillId="0" borderId="0" xfId="0" applyFont="1" applyProtection="1">
      <protection locked="0"/>
    </xf>
    <xf numFmtId="44" fontId="2" fillId="4" borderId="1" xfId="2" applyFont="1" applyFill="1" applyBorder="1" applyAlignment="1" applyProtection="1">
      <alignment horizontal="center"/>
      <protection locked="0"/>
    </xf>
    <xf numFmtId="44" fontId="2" fillId="4" borderId="2" xfId="2" applyFont="1" applyFill="1" applyBorder="1" applyAlignment="1" applyProtection="1">
      <alignment horizontal="center"/>
      <protection locked="0"/>
    </xf>
    <xf numFmtId="44" fontId="2" fillId="4" borderId="18" xfId="2" applyFont="1" applyFill="1" applyBorder="1" applyAlignment="1" applyProtection="1">
      <alignment horizontal="center"/>
      <protection locked="0"/>
    </xf>
    <xf numFmtId="44" fontId="2" fillId="4" borderId="4" xfId="2" applyFont="1" applyFill="1" applyBorder="1" applyAlignment="1" applyProtection="1">
      <alignment horizontal="center"/>
      <protection locked="0"/>
    </xf>
    <xf numFmtId="44" fontId="2" fillId="0" borderId="0" xfId="0" applyNumberFormat="1"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Protection="1"/>
    <xf numFmtId="0" fontId="3" fillId="0" borderId="0" xfId="0" applyFont="1" applyFill="1" applyBorder="1" applyAlignment="1" applyProtection="1">
      <alignment vertical="center"/>
    </xf>
    <xf numFmtId="0" fontId="3"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0" fontId="2" fillId="0" borderId="22" xfId="0" applyFont="1" applyBorder="1" applyAlignment="1" applyProtection="1">
      <alignment wrapText="1"/>
    </xf>
    <xf numFmtId="0" fontId="2" fillId="0" borderId="1" xfId="0" applyFont="1" applyBorder="1" applyAlignment="1" applyProtection="1">
      <alignment horizontal="center"/>
    </xf>
    <xf numFmtId="0" fontId="2" fillId="0" borderId="3" xfId="0" applyFont="1" applyBorder="1" applyAlignment="1" applyProtection="1">
      <alignment wrapText="1"/>
    </xf>
    <xf numFmtId="0" fontId="2" fillId="0" borderId="2" xfId="0" applyFont="1" applyBorder="1" applyAlignment="1" applyProtection="1">
      <alignment horizontal="center"/>
    </xf>
    <xf numFmtId="0" fontId="2" fillId="0" borderId="20" xfId="0" applyFont="1" applyBorder="1" applyAlignment="1" applyProtection="1">
      <alignment wrapText="1"/>
    </xf>
    <xf numFmtId="0" fontId="2" fillId="0" borderId="18" xfId="0" applyFont="1" applyBorder="1" applyAlignment="1" applyProtection="1">
      <alignment horizontal="center"/>
    </xf>
    <xf numFmtId="0" fontId="2" fillId="0" borderId="3" xfId="0" applyFont="1" applyFill="1" applyBorder="1" applyAlignment="1" applyProtection="1">
      <alignment wrapText="1"/>
    </xf>
    <xf numFmtId="0" fontId="2" fillId="0" borderId="2" xfId="0" applyFont="1" applyFill="1" applyBorder="1" applyAlignment="1" applyProtection="1">
      <alignment horizontal="center"/>
    </xf>
    <xf numFmtId="0" fontId="21" fillId="0" borderId="2" xfId="0" applyFont="1" applyBorder="1" applyAlignment="1" applyProtection="1">
      <alignment horizontal="left" vertical="center" wrapText="1"/>
    </xf>
    <xf numFmtId="0" fontId="21" fillId="0" borderId="2" xfId="0" applyFont="1" applyBorder="1" applyAlignment="1" applyProtection="1">
      <alignment horizontal="center" vertical="center"/>
    </xf>
    <xf numFmtId="0" fontId="2" fillId="0" borderId="15" xfId="0" applyFont="1" applyBorder="1" applyAlignment="1" applyProtection="1">
      <alignment wrapText="1"/>
    </xf>
    <xf numFmtId="0" fontId="2" fillId="0" borderId="14" xfId="0" applyFont="1" applyBorder="1" applyAlignment="1" applyProtection="1">
      <alignment horizontal="center"/>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4" xfId="0" applyFont="1" applyBorder="1" applyAlignment="1" applyProtection="1">
      <alignment horizontal="center"/>
    </xf>
    <xf numFmtId="0" fontId="2" fillId="0" borderId="0" xfId="0" applyFont="1" applyAlignment="1" applyProtection="1">
      <alignment wrapText="1"/>
    </xf>
    <xf numFmtId="0" fontId="2" fillId="0" borderId="0" xfId="0" applyFont="1" applyBorder="1" applyAlignment="1" applyProtection="1"/>
    <xf numFmtId="167"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vertical="center"/>
    </xf>
    <xf numFmtId="167" fontId="2" fillId="0" borderId="0" xfId="0" applyNumberFormat="1" applyFont="1" applyFill="1" applyBorder="1" applyAlignment="1" applyProtection="1">
      <alignment horizontal="center" vertical="center" wrapText="1"/>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29" xfId="2" applyFont="1" applyBorder="1" applyAlignment="1" applyProtection="1">
      <alignment horizontal="center"/>
    </xf>
    <xf numFmtId="44" fontId="2" fillId="0" borderId="2" xfId="2" applyFont="1" applyFill="1" applyBorder="1" applyAlignment="1" applyProtection="1">
      <alignment horizontal="center"/>
    </xf>
    <xf numFmtId="44" fontId="2" fillId="0" borderId="10" xfId="2" applyFont="1" applyBorder="1" applyAlignment="1" applyProtection="1">
      <alignment horizontal="center"/>
    </xf>
    <xf numFmtId="0" fontId="2" fillId="0" borderId="0" xfId="0" applyFont="1" applyBorder="1" applyAlignment="1" applyProtection="1">
      <alignment horizontal="right"/>
    </xf>
    <xf numFmtId="4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44" fontId="2" fillId="4" borderId="2" xfId="0" applyNumberFormat="1" applyFont="1" applyFill="1" applyBorder="1" applyAlignment="1" applyProtection="1">
      <alignment horizontal="center" vertical="center"/>
      <protection locked="0"/>
    </xf>
    <xf numFmtId="0" fontId="2" fillId="0" borderId="0" xfId="0" applyFont="1" applyAlignment="1" applyProtection="1">
      <alignment vertical="center"/>
    </xf>
    <xf numFmtId="0" fontId="2"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xf>
    <xf numFmtId="0" fontId="2" fillId="0" borderId="2" xfId="0" applyFont="1" applyFill="1" applyBorder="1" applyAlignment="1" applyProtection="1">
      <alignment wrapText="1"/>
    </xf>
    <xf numFmtId="0" fontId="2" fillId="0" borderId="0" xfId="0" applyFont="1" applyAlignment="1" applyProtection="1">
      <alignment horizontal="center" vertical="center"/>
    </xf>
    <xf numFmtId="44" fontId="2" fillId="0" borderId="2" xfId="0" applyNumberFormat="1" applyFont="1" applyFill="1" applyBorder="1" applyAlignment="1" applyProtection="1">
      <alignment horizontal="center" vertical="center"/>
    </xf>
    <xf numFmtId="0" fontId="2" fillId="0" borderId="0" xfId="0" applyFont="1" applyAlignment="1" applyProtection="1">
      <alignment horizontal="right"/>
    </xf>
    <xf numFmtId="44" fontId="2" fillId="0" borderId="0" xfId="0" applyNumberFormat="1" applyFont="1" applyAlignment="1" applyProtection="1">
      <alignment horizontal="center" vertical="center"/>
    </xf>
    <xf numFmtId="0" fontId="10" fillId="0" borderId="0" xfId="0" applyFont="1" applyAlignment="1" applyProtection="1">
      <alignment vertical="center" wrapText="1"/>
    </xf>
    <xf numFmtId="0" fontId="8" fillId="0" borderId="0" xfId="0" applyFont="1" applyAlignment="1" applyProtection="1">
      <alignment horizontal="center" vertical="center" wrapText="1"/>
    </xf>
    <xf numFmtId="0" fontId="15" fillId="0" borderId="0" xfId="0" applyFont="1" applyAlignment="1" applyProtection="1">
      <alignment horizontal="center" vertical="center"/>
    </xf>
    <xf numFmtId="0" fontId="8" fillId="0" borderId="2"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65" fontId="14" fillId="0" borderId="0" xfId="3" applyNumberFormat="1" applyFont="1" applyAlignment="1" applyProtection="1">
      <alignment horizontal="left" vertical="center" wrapText="1"/>
    </xf>
    <xf numFmtId="0" fontId="13" fillId="0" borderId="0" xfId="3" applyFont="1" applyAlignment="1" applyProtection="1">
      <alignment vertical="center"/>
    </xf>
    <xf numFmtId="0" fontId="13" fillId="0" borderId="0" xfId="3" applyFont="1" applyAlignment="1" applyProtection="1">
      <alignment vertical="center" wrapText="1"/>
    </xf>
    <xf numFmtId="0" fontId="10" fillId="0" borderId="0" xfId="0" applyFont="1" applyAlignment="1" applyProtection="1">
      <alignment vertical="center"/>
    </xf>
    <xf numFmtId="0" fontId="9" fillId="0" borderId="0" xfId="0" applyFont="1" applyAlignment="1" applyProtection="1">
      <alignment horizontal="center" vertical="center" wrapText="1"/>
    </xf>
    <xf numFmtId="165" fontId="11" fillId="0" borderId="0" xfId="0" applyNumberFormat="1" applyFont="1" applyAlignment="1" applyProtection="1">
      <alignment horizontal="center" vertical="center" wrapText="1"/>
    </xf>
    <xf numFmtId="4" fontId="13" fillId="6" borderId="2" xfId="3"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left" vertical="center"/>
    </xf>
    <xf numFmtId="4" fontId="8" fillId="7" borderId="2" xfId="0" applyNumberFormat="1" applyFont="1" applyFill="1" applyBorder="1" applyAlignment="1" applyProtection="1">
      <alignment horizontal="center" vertical="center"/>
    </xf>
    <xf numFmtId="3" fontId="10" fillId="0" borderId="0" xfId="0" applyNumberFormat="1" applyFont="1" applyAlignment="1" applyProtection="1">
      <alignment horizontal="center" vertical="center"/>
    </xf>
    <xf numFmtId="167" fontId="5" fillId="13" borderId="20" xfId="1" applyNumberFormat="1" applyFont="1" applyFill="1" applyBorder="1" applyAlignment="1" applyProtection="1">
      <alignment horizontal="center" vertical="center" wrapText="1"/>
    </xf>
    <xf numFmtId="0" fontId="3" fillId="13" borderId="30" xfId="0" applyNumberFormat="1" applyFont="1" applyFill="1" applyBorder="1" applyAlignment="1" applyProtection="1">
      <alignment vertical="center" wrapText="1"/>
    </xf>
    <xf numFmtId="167" fontId="2" fillId="14" borderId="14" xfId="0" applyNumberFormat="1" applyFont="1" applyFill="1" applyBorder="1" applyAlignment="1" applyProtection="1">
      <alignment horizontal="center" vertical="center"/>
    </xf>
    <xf numFmtId="167" fontId="2" fillId="14" borderId="2" xfId="0" applyNumberFormat="1" applyFont="1" applyFill="1" applyBorder="1" applyAlignment="1" applyProtection="1">
      <alignment horizontal="center" vertical="center"/>
    </xf>
    <xf numFmtId="167" fontId="2" fillId="14" borderId="4" xfId="0" applyNumberFormat="1" applyFont="1" applyFill="1" applyBorder="1" applyAlignment="1" applyProtection="1">
      <alignment horizontal="center" vertical="center"/>
    </xf>
    <xf numFmtId="44" fontId="2" fillId="0" borderId="4" xfId="2" applyFont="1" applyFill="1" applyBorder="1" applyAlignment="1" applyProtection="1">
      <alignment horizontal="center"/>
    </xf>
    <xf numFmtId="44" fontId="2" fillId="0" borderId="14" xfId="2" applyFont="1" applyFill="1" applyBorder="1" applyAlignment="1" applyProtection="1">
      <alignment horizontal="center"/>
    </xf>
    <xf numFmtId="0" fontId="3" fillId="0" borderId="0" xfId="0" applyFont="1" applyFill="1" applyAlignment="1" applyProtection="1">
      <alignment horizontal="left" vertical="center" indent="1"/>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vertical="center" wrapText="1"/>
      <protection locked="0"/>
    </xf>
    <xf numFmtId="167" fontId="5" fillId="13" borderId="18" xfId="1"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center" vertical="center"/>
      <protection locked="0"/>
    </xf>
    <xf numFmtId="0" fontId="2" fillId="0" borderId="0" xfId="0" applyNumberFormat="1" applyFont="1" applyFill="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13" borderId="7" xfId="0" applyFont="1" applyFill="1" applyBorder="1" applyAlignment="1" applyProtection="1">
      <alignment horizontal="center" vertical="center" wrapText="1"/>
    </xf>
    <xf numFmtId="0" fontId="2" fillId="13" borderId="6" xfId="0" applyFont="1" applyFill="1" applyBorder="1" applyAlignment="1" applyProtection="1">
      <alignment horizontal="center" vertical="center" wrapText="1"/>
    </xf>
    <xf numFmtId="0" fontId="2" fillId="13" borderId="28" xfId="0" applyFont="1" applyFill="1" applyBorder="1" applyAlignment="1" applyProtection="1">
      <alignment horizontal="center" vertical="center" wrapText="1"/>
    </xf>
    <xf numFmtId="0" fontId="2" fillId="13" borderId="1" xfId="0" applyFont="1" applyFill="1" applyBorder="1" applyAlignment="1" applyProtection="1">
      <alignment horizontal="center" vertical="center" wrapText="1"/>
    </xf>
    <xf numFmtId="0" fontId="2" fillId="13" borderId="2"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0" fontId="2" fillId="13" borderId="1" xfId="0" applyFont="1" applyFill="1" applyBorder="1" applyAlignment="1" applyProtection="1">
      <alignment horizontal="center" vertical="center"/>
    </xf>
    <xf numFmtId="0" fontId="2" fillId="13" borderId="2" xfId="0" applyFont="1" applyFill="1" applyBorder="1" applyAlignment="1" applyProtection="1">
      <alignment horizontal="center" vertical="center"/>
    </xf>
    <xf numFmtId="0" fontId="2" fillId="13" borderId="4" xfId="0" applyFont="1" applyFill="1" applyBorder="1" applyAlignment="1" applyProtection="1">
      <alignment horizontal="center" vertical="center"/>
    </xf>
    <xf numFmtId="0" fontId="2" fillId="13" borderId="21" xfId="0" applyFont="1" applyFill="1" applyBorder="1" applyAlignment="1" applyProtection="1">
      <alignment horizontal="center" vertical="center" wrapText="1"/>
    </xf>
    <xf numFmtId="0" fontId="2" fillId="13" borderId="19" xfId="0" applyFont="1" applyFill="1" applyBorder="1" applyAlignment="1" applyProtection="1">
      <alignment horizontal="center" vertical="center" wrapText="1"/>
    </xf>
    <xf numFmtId="0" fontId="2" fillId="13" borderId="23" xfId="0" applyFont="1" applyFill="1" applyBorder="1" applyAlignment="1" applyProtection="1">
      <alignment horizontal="center" vertical="center" wrapText="1"/>
    </xf>
    <xf numFmtId="0" fontId="10" fillId="0" borderId="2" xfId="0" applyFont="1" applyBorder="1" applyAlignment="1" applyProtection="1">
      <alignment horizontal="left"/>
    </xf>
    <xf numFmtId="0" fontId="10" fillId="0" borderId="3" xfId="0" applyFont="1" applyBorder="1" applyAlignment="1" applyProtection="1">
      <alignment horizontal="center" vertical="center"/>
    </xf>
    <xf numFmtId="0" fontId="10" fillId="0" borderId="13" xfId="0" applyFont="1" applyBorder="1" applyAlignment="1" applyProtection="1">
      <alignment horizontal="center" vertical="center"/>
    </xf>
    <xf numFmtId="0" fontId="16" fillId="0" borderId="2" xfId="0" applyFont="1" applyBorder="1" applyAlignment="1" applyProtection="1">
      <alignment horizontal="center" vertical="center" wrapText="1"/>
    </xf>
    <xf numFmtId="0" fontId="8" fillId="0" borderId="0" xfId="0" applyFont="1" applyAlignment="1" applyProtection="1">
      <alignment horizontal="right" wrapText="1"/>
    </xf>
    <xf numFmtId="166" fontId="17" fillId="5" borderId="0" xfId="0" applyNumberFormat="1" applyFont="1" applyFill="1" applyAlignment="1" applyProtection="1">
      <alignment horizontal="left" vertical="center"/>
    </xf>
    <xf numFmtId="49" fontId="1" fillId="7" borderId="0" xfId="0" applyNumberFormat="1" applyFont="1" applyFill="1" applyAlignment="1" applyProtection="1">
      <alignment horizontal="left" vertical="top" wrapText="1"/>
    </xf>
    <xf numFmtId="49" fontId="18" fillId="8" borderId="0" xfId="0" applyNumberFormat="1" applyFont="1" applyFill="1" applyAlignment="1" applyProtection="1">
      <alignment horizontal="left" vertical="top" wrapText="1"/>
    </xf>
    <xf numFmtId="0" fontId="14" fillId="0" borderId="16" xfId="0" applyFont="1" applyBorder="1" applyAlignment="1" applyProtection="1">
      <alignment horizontal="center" vertical="center"/>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44" fontId="3" fillId="0" borderId="22" xfId="2" applyFont="1" applyFill="1" applyBorder="1" applyAlignment="1" applyProtection="1">
      <alignment horizontal="center" vertical="center"/>
    </xf>
    <xf numFmtId="44" fontId="3" fillId="0" borderId="3" xfId="2" applyFont="1" applyFill="1" applyBorder="1" applyAlignment="1" applyProtection="1">
      <alignment horizontal="center" vertical="center"/>
    </xf>
    <xf numFmtId="44" fontId="3" fillId="0" borderId="20" xfId="2" applyFont="1" applyFill="1" applyBorder="1" applyAlignment="1" applyProtection="1">
      <alignment horizontal="center" vertical="center"/>
    </xf>
    <xf numFmtId="44" fontId="3" fillId="0" borderId="24" xfId="2" applyFont="1" applyFill="1" applyBorder="1" applyAlignment="1" applyProtection="1">
      <alignment horizontal="center" vertical="center"/>
    </xf>
    <xf numFmtId="167" fontId="23" fillId="15" borderId="2" xfId="0" applyNumberFormat="1" applyFont="1" applyFill="1" applyBorder="1" applyAlignment="1" applyProtection="1">
      <alignment vertical="center"/>
      <protection locked="0"/>
    </xf>
  </cellXfs>
  <cellStyles count="4">
    <cellStyle name="Currency" xfId="2" builtinId="4"/>
    <cellStyle name="Įprastas 2" xfId="1" xr:uid="{00000000-0005-0000-0000-000001000000}"/>
    <cellStyle name="Normal" xfId="0" builtinId="0"/>
    <cellStyle name="Normal 2" xfId="3" xr:uid="{6BA61D88-60C1-4EC3-8D7E-8B42A3AC0D48}"/>
  </cellStyles>
  <dxfs count="41">
    <dxf>
      <font>
        <color rgb="FF9C0006"/>
      </font>
      <fill>
        <patternFill>
          <bgColor rgb="FFFFC7CE"/>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93"/>
  <sheetViews>
    <sheetView zoomScale="115" zoomScaleNormal="115" workbookViewId="0">
      <pane ySplit="4" topLeftCell="A5" activePane="bottomLeft" state="frozen"/>
      <selection activeCell="B1" sqref="B1"/>
      <selection pane="bottomLeft" activeCell="I4" sqref="I4:I5"/>
    </sheetView>
  </sheetViews>
  <sheetFormatPr defaultColWidth="9.140625" defaultRowHeight="11.25" x14ac:dyDescent="0.2"/>
  <cols>
    <col min="1" max="1" width="4.7109375" style="1" customWidth="1"/>
    <col min="2" max="2" width="15.42578125" style="163" customWidth="1"/>
    <col min="3" max="3" width="66" style="164" customWidth="1"/>
    <col min="4" max="4" width="7.7109375" style="165" customWidth="1"/>
    <col min="5" max="5" width="12.85546875" style="166" customWidth="1"/>
    <col min="6" max="6" width="12.85546875" style="22" customWidth="1"/>
    <col min="7" max="7" width="11.7109375" style="81" customWidth="1"/>
    <col min="8" max="8" width="17.85546875" style="79" bestFit="1" customWidth="1"/>
    <col min="9" max="9" width="13.42578125" style="1" customWidth="1"/>
    <col min="10" max="16384" width="9.140625" style="1"/>
  </cols>
  <sheetData>
    <row r="1" spans="1:12" x14ac:dyDescent="0.2">
      <c r="B1" s="156"/>
      <c r="C1" s="157"/>
      <c r="D1" s="158"/>
      <c r="E1" s="159"/>
      <c r="F1" s="5"/>
      <c r="G1" s="78"/>
    </row>
    <row r="2" spans="1:12" ht="10.5" customHeight="1" x14ac:dyDescent="0.2">
      <c r="B2" s="160" t="s">
        <v>202</v>
      </c>
      <c r="C2" s="161"/>
      <c r="D2" s="161"/>
      <c r="E2" s="23"/>
      <c r="F2" s="23"/>
      <c r="G2" s="54"/>
      <c r="H2" s="53"/>
    </row>
    <row r="4" spans="1:12" ht="80.25" customHeight="1" thickBot="1" x14ac:dyDescent="0.25">
      <c r="A4" s="27" t="s">
        <v>104</v>
      </c>
      <c r="B4" s="27" t="s">
        <v>6</v>
      </c>
      <c r="C4" s="27" t="s">
        <v>0</v>
      </c>
      <c r="D4" s="27" t="s">
        <v>8</v>
      </c>
      <c r="E4" s="29" t="s">
        <v>249</v>
      </c>
      <c r="F4" s="162" t="s">
        <v>74</v>
      </c>
      <c r="G4" s="149" t="s">
        <v>75</v>
      </c>
      <c r="H4" s="150" t="s">
        <v>251</v>
      </c>
      <c r="I4" s="162" t="s">
        <v>253</v>
      </c>
    </row>
    <row r="5" spans="1:12" ht="24.75" customHeight="1" x14ac:dyDescent="0.2">
      <c r="A5" s="55">
        <v>1</v>
      </c>
      <c r="B5" s="168" t="s">
        <v>198</v>
      </c>
      <c r="C5" s="56" t="s">
        <v>91</v>
      </c>
      <c r="D5" s="31" t="s">
        <v>9</v>
      </c>
      <c r="E5" s="34">
        <v>10</v>
      </c>
      <c r="F5" s="45">
        <v>1476</v>
      </c>
      <c r="G5" s="151">
        <v>1476</v>
      </c>
      <c r="H5" s="195">
        <f>F5*E5</f>
        <v>14760</v>
      </c>
      <c r="I5" s="199">
        <f>+ROUND(F5*(1+(14.5-7)/100),2)</f>
        <v>1586.7</v>
      </c>
    </row>
    <row r="6" spans="1:12" ht="22.5" x14ac:dyDescent="0.2">
      <c r="A6" s="57">
        <v>2</v>
      </c>
      <c r="B6" s="169"/>
      <c r="C6" s="58" t="s">
        <v>92</v>
      </c>
      <c r="D6" s="2" t="s">
        <v>9</v>
      </c>
      <c r="E6" s="35">
        <v>1</v>
      </c>
      <c r="F6" s="46">
        <v>1968</v>
      </c>
      <c r="G6" s="152">
        <v>1968</v>
      </c>
      <c r="H6" s="196">
        <f t="shared" ref="H6:H68" si="0">F6*E6</f>
        <v>1968</v>
      </c>
      <c r="I6" s="199">
        <f t="shared" ref="I6:I69" si="1">+ROUND(F6*(1+(14.5-7)/100),2)</f>
        <v>2115.6</v>
      </c>
    </row>
    <row r="7" spans="1:12" ht="22.5" x14ac:dyDescent="0.2">
      <c r="A7" s="57">
        <v>3</v>
      </c>
      <c r="B7" s="169"/>
      <c r="C7" s="58" t="s">
        <v>93</v>
      </c>
      <c r="D7" s="2" t="s">
        <v>9</v>
      </c>
      <c r="E7" s="35">
        <v>3</v>
      </c>
      <c r="F7" s="46">
        <v>1476</v>
      </c>
      <c r="G7" s="152">
        <v>1476</v>
      </c>
      <c r="H7" s="196">
        <f t="shared" si="0"/>
        <v>4428</v>
      </c>
      <c r="I7" s="199">
        <f t="shared" si="1"/>
        <v>1586.7</v>
      </c>
    </row>
    <row r="8" spans="1:12" ht="22.5" x14ac:dyDescent="0.2">
      <c r="A8" s="57">
        <v>4</v>
      </c>
      <c r="B8" s="169"/>
      <c r="C8" s="58" t="s">
        <v>94</v>
      </c>
      <c r="D8" s="2" t="s">
        <v>9</v>
      </c>
      <c r="E8" s="35">
        <v>2</v>
      </c>
      <c r="F8" s="46">
        <v>1968</v>
      </c>
      <c r="G8" s="152">
        <v>1968</v>
      </c>
      <c r="H8" s="196">
        <f t="shared" si="0"/>
        <v>3936</v>
      </c>
      <c r="I8" s="199">
        <f t="shared" si="1"/>
        <v>2115.6</v>
      </c>
    </row>
    <row r="9" spans="1:12" ht="22.5" x14ac:dyDescent="0.2">
      <c r="A9" s="57">
        <v>5</v>
      </c>
      <c r="B9" s="169"/>
      <c r="C9" s="58" t="s">
        <v>208</v>
      </c>
      <c r="D9" s="2" t="s">
        <v>9</v>
      </c>
      <c r="E9" s="35">
        <v>2</v>
      </c>
      <c r="F9" s="46">
        <v>1968</v>
      </c>
      <c r="G9" s="152">
        <v>1968</v>
      </c>
      <c r="H9" s="196">
        <f t="shared" si="0"/>
        <v>3936</v>
      </c>
      <c r="I9" s="199">
        <f t="shared" si="1"/>
        <v>2115.6</v>
      </c>
    </row>
    <row r="10" spans="1:12" ht="22.5" x14ac:dyDescent="0.2">
      <c r="A10" s="57">
        <v>6</v>
      </c>
      <c r="B10" s="169"/>
      <c r="C10" s="58" t="s">
        <v>95</v>
      </c>
      <c r="D10" s="2" t="s">
        <v>9</v>
      </c>
      <c r="E10" s="35">
        <v>10</v>
      </c>
      <c r="F10" s="46">
        <v>2337</v>
      </c>
      <c r="G10" s="152">
        <v>2337</v>
      </c>
      <c r="H10" s="196">
        <f t="shared" si="0"/>
        <v>23370</v>
      </c>
      <c r="I10" s="199">
        <f t="shared" si="1"/>
        <v>2512.2800000000002</v>
      </c>
    </row>
    <row r="11" spans="1:12" ht="22.5" x14ac:dyDescent="0.2">
      <c r="A11" s="57">
        <v>7</v>
      </c>
      <c r="B11" s="169"/>
      <c r="C11" s="58" t="s">
        <v>96</v>
      </c>
      <c r="D11" s="2" t="s">
        <v>9</v>
      </c>
      <c r="E11" s="35">
        <v>14</v>
      </c>
      <c r="F11" s="46">
        <v>246</v>
      </c>
      <c r="G11" s="152">
        <v>246</v>
      </c>
      <c r="H11" s="196">
        <f t="shared" si="0"/>
        <v>3444</v>
      </c>
      <c r="I11" s="199">
        <f t="shared" si="1"/>
        <v>264.45</v>
      </c>
    </row>
    <row r="12" spans="1:12" ht="22.5" x14ac:dyDescent="0.2">
      <c r="A12" s="57">
        <v>8</v>
      </c>
      <c r="B12" s="169"/>
      <c r="C12" s="58" t="s">
        <v>97</v>
      </c>
      <c r="D12" s="2" t="s">
        <v>9</v>
      </c>
      <c r="E12" s="35">
        <v>42</v>
      </c>
      <c r="F12" s="46">
        <v>246</v>
      </c>
      <c r="G12" s="152">
        <v>246</v>
      </c>
      <c r="H12" s="196">
        <f t="shared" si="0"/>
        <v>10332</v>
      </c>
      <c r="I12" s="199">
        <f t="shared" si="1"/>
        <v>264.45</v>
      </c>
    </row>
    <row r="13" spans="1:12" ht="22.5" x14ac:dyDescent="0.2">
      <c r="A13" s="57">
        <v>9</v>
      </c>
      <c r="B13" s="169"/>
      <c r="C13" s="58" t="s">
        <v>98</v>
      </c>
      <c r="D13" s="2" t="s">
        <v>9</v>
      </c>
      <c r="E13" s="35">
        <v>6</v>
      </c>
      <c r="F13" s="46">
        <v>246</v>
      </c>
      <c r="G13" s="152">
        <v>246</v>
      </c>
      <c r="H13" s="196">
        <f t="shared" si="0"/>
        <v>1476</v>
      </c>
      <c r="I13" s="199">
        <f t="shared" si="1"/>
        <v>264.45</v>
      </c>
    </row>
    <row r="14" spans="1:12" ht="22.5" x14ac:dyDescent="0.2">
      <c r="A14" s="57">
        <v>10</v>
      </c>
      <c r="B14" s="169"/>
      <c r="C14" s="58" t="s">
        <v>209</v>
      </c>
      <c r="D14" s="2" t="s">
        <v>9</v>
      </c>
      <c r="E14" s="35">
        <v>2</v>
      </c>
      <c r="F14" s="46">
        <v>615</v>
      </c>
      <c r="G14" s="152">
        <v>615</v>
      </c>
      <c r="H14" s="196">
        <f t="shared" si="0"/>
        <v>1230</v>
      </c>
      <c r="I14" s="199">
        <f t="shared" si="1"/>
        <v>661.13</v>
      </c>
    </row>
    <row r="15" spans="1:12" ht="22.5" x14ac:dyDescent="0.25">
      <c r="A15" s="57">
        <v>11</v>
      </c>
      <c r="B15" s="169"/>
      <c r="C15" s="58" t="s">
        <v>210</v>
      </c>
      <c r="D15" s="2" t="s">
        <v>9</v>
      </c>
      <c r="E15" s="35">
        <v>5</v>
      </c>
      <c r="F15" s="46">
        <v>492</v>
      </c>
      <c r="G15" s="152">
        <v>492</v>
      </c>
      <c r="H15" s="196">
        <f t="shared" si="0"/>
        <v>2460</v>
      </c>
      <c r="I15" s="199">
        <f t="shared" si="1"/>
        <v>528.9</v>
      </c>
      <c r="L15" s="47"/>
    </row>
    <row r="16" spans="1:12" ht="22.5" x14ac:dyDescent="0.2">
      <c r="A16" s="57">
        <v>12</v>
      </c>
      <c r="B16" s="169"/>
      <c r="C16" s="58" t="s">
        <v>211</v>
      </c>
      <c r="D16" s="2" t="s">
        <v>9</v>
      </c>
      <c r="E16" s="35">
        <v>2</v>
      </c>
      <c r="F16" s="46">
        <v>123</v>
      </c>
      <c r="G16" s="152">
        <v>123</v>
      </c>
      <c r="H16" s="196">
        <f t="shared" si="0"/>
        <v>246</v>
      </c>
      <c r="I16" s="199">
        <f t="shared" si="1"/>
        <v>132.22999999999999</v>
      </c>
    </row>
    <row r="17" spans="1:9" ht="22.5" customHeight="1" x14ac:dyDescent="0.2">
      <c r="A17" s="57">
        <v>13</v>
      </c>
      <c r="B17" s="169"/>
      <c r="C17" s="58" t="s">
        <v>212</v>
      </c>
      <c r="D17" s="2" t="s">
        <v>9</v>
      </c>
      <c r="E17" s="35">
        <v>2</v>
      </c>
      <c r="F17" s="46">
        <v>246</v>
      </c>
      <c r="G17" s="152">
        <v>246</v>
      </c>
      <c r="H17" s="196">
        <f t="shared" si="0"/>
        <v>492</v>
      </c>
      <c r="I17" s="199">
        <f t="shared" si="1"/>
        <v>264.45</v>
      </c>
    </row>
    <row r="18" spans="1:9" ht="22.5" x14ac:dyDescent="0.2">
      <c r="A18" s="57">
        <v>14</v>
      </c>
      <c r="B18" s="169"/>
      <c r="C18" s="58" t="s">
        <v>213</v>
      </c>
      <c r="D18" s="2" t="s">
        <v>9</v>
      </c>
      <c r="E18" s="35">
        <v>2</v>
      </c>
      <c r="F18" s="46">
        <v>123</v>
      </c>
      <c r="G18" s="152">
        <v>123</v>
      </c>
      <c r="H18" s="196">
        <f t="shared" si="0"/>
        <v>246</v>
      </c>
      <c r="I18" s="199">
        <f t="shared" si="1"/>
        <v>132.22999999999999</v>
      </c>
    </row>
    <row r="19" spans="1:9" ht="22.5" x14ac:dyDescent="0.2">
      <c r="A19" s="57">
        <v>15</v>
      </c>
      <c r="B19" s="169"/>
      <c r="C19" s="58" t="s">
        <v>214</v>
      </c>
      <c r="D19" s="2" t="s">
        <v>9</v>
      </c>
      <c r="E19" s="35">
        <v>2</v>
      </c>
      <c r="F19" s="46">
        <v>148</v>
      </c>
      <c r="G19" s="152">
        <v>148</v>
      </c>
      <c r="H19" s="196">
        <f t="shared" si="0"/>
        <v>296</v>
      </c>
      <c r="I19" s="199">
        <f t="shared" si="1"/>
        <v>159.1</v>
      </c>
    </row>
    <row r="20" spans="1:9" ht="22.5" x14ac:dyDescent="0.2">
      <c r="A20" s="57">
        <v>16</v>
      </c>
      <c r="B20" s="169"/>
      <c r="C20" s="58" t="s">
        <v>215</v>
      </c>
      <c r="D20" s="2" t="s">
        <v>9</v>
      </c>
      <c r="E20" s="35">
        <v>2</v>
      </c>
      <c r="F20" s="46">
        <v>148</v>
      </c>
      <c r="G20" s="152">
        <v>148</v>
      </c>
      <c r="H20" s="196">
        <f t="shared" si="0"/>
        <v>296</v>
      </c>
      <c r="I20" s="199">
        <f t="shared" si="1"/>
        <v>159.1</v>
      </c>
    </row>
    <row r="21" spans="1:9" ht="22.5" customHeight="1" x14ac:dyDescent="0.2">
      <c r="A21" s="57">
        <v>17</v>
      </c>
      <c r="B21" s="169"/>
      <c r="C21" s="58" t="s">
        <v>216</v>
      </c>
      <c r="D21" s="59" t="s">
        <v>199</v>
      </c>
      <c r="E21" s="35">
        <v>2</v>
      </c>
      <c r="F21" s="46">
        <v>21</v>
      </c>
      <c r="G21" s="152">
        <v>21</v>
      </c>
      <c r="H21" s="196">
        <f t="shared" si="0"/>
        <v>42</v>
      </c>
      <c r="I21" s="199">
        <f t="shared" si="1"/>
        <v>22.58</v>
      </c>
    </row>
    <row r="22" spans="1:9" ht="22.5" x14ac:dyDescent="0.2">
      <c r="A22" s="57">
        <v>18</v>
      </c>
      <c r="B22" s="169"/>
      <c r="C22" s="58" t="s">
        <v>99</v>
      </c>
      <c r="D22" s="2" t="s">
        <v>9</v>
      </c>
      <c r="E22" s="35">
        <v>2</v>
      </c>
      <c r="F22" s="46">
        <v>1230</v>
      </c>
      <c r="G22" s="152">
        <v>1230</v>
      </c>
      <c r="H22" s="196">
        <f t="shared" si="0"/>
        <v>2460</v>
      </c>
      <c r="I22" s="199">
        <f t="shared" si="1"/>
        <v>1322.25</v>
      </c>
    </row>
    <row r="23" spans="1:9" ht="22.5" x14ac:dyDescent="0.2">
      <c r="A23" s="57">
        <v>19</v>
      </c>
      <c r="B23" s="169"/>
      <c r="C23" s="58" t="s">
        <v>100</v>
      </c>
      <c r="D23" s="2" t="s">
        <v>9</v>
      </c>
      <c r="E23" s="35">
        <v>2</v>
      </c>
      <c r="F23" s="46">
        <v>1722</v>
      </c>
      <c r="G23" s="152">
        <v>1722</v>
      </c>
      <c r="H23" s="196">
        <f t="shared" si="0"/>
        <v>3444</v>
      </c>
      <c r="I23" s="199">
        <f t="shared" si="1"/>
        <v>1851.15</v>
      </c>
    </row>
    <row r="24" spans="1:9" ht="22.5" x14ac:dyDescent="0.2">
      <c r="A24" s="57">
        <v>20</v>
      </c>
      <c r="B24" s="169"/>
      <c r="C24" s="58" t="s">
        <v>101</v>
      </c>
      <c r="D24" s="2" t="s">
        <v>9</v>
      </c>
      <c r="E24" s="35">
        <v>2</v>
      </c>
      <c r="F24" s="46">
        <v>1230</v>
      </c>
      <c r="G24" s="152">
        <v>1230</v>
      </c>
      <c r="H24" s="196">
        <f t="shared" si="0"/>
        <v>2460</v>
      </c>
      <c r="I24" s="199">
        <f t="shared" si="1"/>
        <v>1322.25</v>
      </c>
    </row>
    <row r="25" spans="1:9" ht="22.5" x14ac:dyDescent="0.2">
      <c r="A25" s="57">
        <v>21</v>
      </c>
      <c r="B25" s="169"/>
      <c r="C25" s="58" t="s">
        <v>102</v>
      </c>
      <c r="D25" s="2" t="s">
        <v>9</v>
      </c>
      <c r="E25" s="35">
        <v>2</v>
      </c>
      <c r="F25" s="46">
        <v>1230</v>
      </c>
      <c r="G25" s="152">
        <v>1230</v>
      </c>
      <c r="H25" s="196">
        <f t="shared" si="0"/>
        <v>2460</v>
      </c>
      <c r="I25" s="199">
        <f t="shared" si="1"/>
        <v>1322.25</v>
      </c>
    </row>
    <row r="26" spans="1:9" ht="23.25" thickBot="1" x14ac:dyDescent="0.25">
      <c r="A26" s="60">
        <v>22</v>
      </c>
      <c r="B26" s="170"/>
      <c r="C26" s="61" t="s">
        <v>103</v>
      </c>
      <c r="D26" s="32" t="s">
        <v>9</v>
      </c>
      <c r="E26" s="36">
        <v>2</v>
      </c>
      <c r="F26" s="46">
        <v>1230</v>
      </c>
      <c r="G26" s="153">
        <v>1230</v>
      </c>
      <c r="H26" s="197">
        <f t="shared" si="0"/>
        <v>2460</v>
      </c>
      <c r="I26" s="199">
        <f t="shared" si="1"/>
        <v>1322.25</v>
      </c>
    </row>
    <row r="27" spans="1:9" ht="22.5" x14ac:dyDescent="0.2">
      <c r="A27" s="62">
        <v>23</v>
      </c>
      <c r="B27" s="171" t="s">
        <v>197</v>
      </c>
      <c r="C27" s="63" t="s">
        <v>21</v>
      </c>
      <c r="D27" s="64" t="s">
        <v>22</v>
      </c>
      <c r="E27" s="65">
        <v>126</v>
      </c>
      <c r="F27" s="46">
        <v>96</v>
      </c>
      <c r="G27" s="151">
        <v>96</v>
      </c>
      <c r="H27" s="195">
        <f t="shared" si="0"/>
        <v>12096</v>
      </c>
      <c r="I27" s="199">
        <f t="shared" si="1"/>
        <v>103.2</v>
      </c>
    </row>
    <row r="28" spans="1:9" x14ac:dyDescent="0.2">
      <c r="A28" s="66">
        <v>24</v>
      </c>
      <c r="B28" s="172"/>
      <c r="C28" s="67" t="s">
        <v>17</v>
      </c>
      <c r="D28" s="2" t="s">
        <v>9</v>
      </c>
      <c r="E28" s="68">
        <v>152</v>
      </c>
      <c r="F28" s="46">
        <v>83</v>
      </c>
      <c r="G28" s="152">
        <v>83</v>
      </c>
      <c r="H28" s="196">
        <f t="shared" si="0"/>
        <v>12616</v>
      </c>
      <c r="I28" s="199">
        <f t="shared" si="1"/>
        <v>89.23</v>
      </c>
    </row>
    <row r="29" spans="1:9" x14ac:dyDescent="0.2">
      <c r="A29" s="66">
        <v>25</v>
      </c>
      <c r="B29" s="172"/>
      <c r="C29" s="67" t="s">
        <v>16</v>
      </c>
      <c r="D29" s="2" t="s">
        <v>9</v>
      </c>
      <c r="E29" s="68">
        <v>161</v>
      </c>
      <c r="F29" s="46">
        <v>76</v>
      </c>
      <c r="G29" s="152">
        <v>76</v>
      </c>
      <c r="H29" s="196">
        <f t="shared" si="0"/>
        <v>12236</v>
      </c>
      <c r="I29" s="199">
        <f t="shared" si="1"/>
        <v>81.7</v>
      </c>
    </row>
    <row r="30" spans="1:9" x14ac:dyDescent="0.2">
      <c r="A30" s="66">
        <v>26</v>
      </c>
      <c r="B30" s="172"/>
      <c r="C30" s="67" t="s">
        <v>20</v>
      </c>
      <c r="D30" s="2" t="s">
        <v>9</v>
      </c>
      <c r="E30" s="68">
        <v>104</v>
      </c>
      <c r="F30" s="46">
        <v>86</v>
      </c>
      <c r="G30" s="152">
        <v>86</v>
      </c>
      <c r="H30" s="196">
        <f t="shared" si="0"/>
        <v>8944</v>
      </c>
      <c r="I30" s="199">
        <f t="shared" si="1"/>
        <v>92.45</v>
      </c>
    </row>
    <row r="31" spans="1:9" x14ac:dyDescent="0.2">
      <c r="A31" s="66">
        <v>27</v>
      </c>
      <c r="B31" s="172"/>
      <c r="C31" s="67" t="s">
        <v>162</v>
      </c>
      <c r="D31" s="2" t="s">
        <v>9</v>
      </c>
      <c r="E31" s="68">
        <v>164</v>
      </c>
      <c r="F31" s="46">
        <v>9</v>
      </c>
      <c r="G31" s="152">
        <v>9</v>
      </c>
      <c r="H31" s="196">
        <f t="shared" si="0"/>
        <v>1476</v>
      </c>
      <c r="I31" s="199">
        <f t="shared" si="1"/>
        <v>9.68</v>
      </c>
    </row>
    <row r="32" spans="1:9" x14ac:dyDescent="0.2">
      <c r="A32" s="66">
        <v>28</v>
      </c>
      <c r="B32" s="172"/>
      <c r="C32" s="67" t="s">
        <v>31</v>
      </c>
      <c r="D32" s="2" t="s">
        <v>9</v>
      </c>
      <c r="E32" s="68">
        <v>84</v>
      </c>
      <c r="F32" s="46">
        <v>77</v>
      </c>
      <c r="G32" s="152">
        <v>77</v>
      </c>
      <c r="H32" s="196">
        <f t="shared" si="0"/>
        <v>6468</v>
      </c>
      <c r="I32" s="199">
        <f t="shared" si="1"/>
        <v>82.78</v>
      </c>
    </row>
    <row r="33" spans="1:9" x14ac:dyDescent="0.2">
      <c r="A33" s="66">
        <v>29</v>
      </c>
      <c r="B33" s="172"/>
      <c r="C33" s="67" t="s">
        <v>32</v>
      </c>
      <c r="D33" s="2" t="s">
        <v>9</v>
      </c>
      <c r="E33" s="68">
        <v>66</v>
      </c>
      <c r="F33" s="46">
        <v>99</v>
      </c>
      <c r="G33" s="152">
        <v>99</v>
      </c>
      <c r="H33" s="196">
        <f t="shared" si="0"/>
        <v>6534</v>
      </c>
      <c r="I33" s="199">
        <f t="shared" si="1"/>
        <v>106.43</v>
      </c>
    </row>
    <row r="34" spans="1:9" x14ac:dyDescent="0.2">
      <c r="A34" s="66">
        <v>30</v>
      </c>
      <c r="B34" s="172"/>
      <c r="C34" s="67" t="s">
        <v>33</v>
      </c>
      <c r="D34" s="2" t="s">
        <v>9</v>
      </c>
      <c r="E34" s="68">
        <v>32</v>
      </c>
      <c r="F34" s="46">
        <v>99</v>
      </c>
      <c r="G34" s="152">
        <v>99</v>
      </c>
      <c r="H34" s="196">
        <f t="shared" si="0"/>
        <v>3168</v>
      </c>
      <c r="I34" s="199">
        <f t="shared" si="1"/>
        <v>106.43</v>
      </c>
    </row>
    <row r="35" spans="1:9" x14ac:dyDescent="0.2">
      <c r="A35" s="66">
        <v>31</v>
      </c>
      <c r="B35" s="172"/>
      <c r="C35" s="67" t="s">
        <v>37</v>
      </c>
      <c r="D35" s="59" t="s">
        <v>24</v>
      </c>
      <c r="E35" s="68">
        <v>357</v>
      </c>
      <c r="F35" s="46">
        <v>19</v>
      </c>
      <c r="G35" s="152">
        <v>19</v>
      </c>
      <c r="H35" s="196">
        <f t="shared" si="0"/>
        <v>6783</v>
      </c>
      <c r="I35" s="199">
        <f t="shared" si="1"/>
        <v>20.43</v>
      </c>
    </row>
    <row r="36" spans="1:9" x14ac:dyDescent="0.2">
      <c r="A36" s="66">
        <v>32</v>
      </c>
      <c r="B36" s="172"/>
      <c r="C36" s="67" t="s">
        <v>163</v>
      </c>
      <c r="D36" s="2" t="s">
        <v>9</v>
      </c>
      <c r="E36" s="68">
        <v>95</v>
      </c>
      <c r="F36" s="46">
        <v>16</v>
      </c>
      <c r="G36" s="152">
        <v>16</v>
      </c>
      <c r="H36" s="196">
        <f t="shared" si="0"/>
        <v>1520</v>
      </c>
      <c r="I36" s="199">
        <f t="shared" si="1"/>
        <v>17.2</v>
      </c>
    </row>
    <row r="37" spans="1:9" x14ac:dyDescent="0.2">
      <c r="A37" s="66">
        <v>33</v>
      </c>
      <c r="B37" s="172"/>
      <c r="C37" s="67" t="s">
        <v>45</v>
      </c>
      <c r="D37" s="2" t="s">
        <v>9</v>
      </c>
      <c r="E37" s="68">
        <v>46</v>
      </c>
      <c r="F37" s="46">
        <v>10</v>
      </c>
      <c r="G37" s="152">
        <v>10</v>
      </c>
      <c r="H37" s="196">
        <f t="shared" si="0"/>
        <v>460</v>
      </c>
      <c r="I37" s="199">
        <f t="shared" si="1"/>
        <v>10.75</v>
      </c>
    </row>
    <row r="38" spans="1:9" x14ac:dyDescent="0.2">
      <c r="A38" s="66">
        <v>34</v>
      </c>
      <c r="B38" s="172"/>
      <c r="C38" s="67" t="s">
        <v>27</v>
      </c>
      <c r="D38" s="2" t="s">
        <v>9</v>
      </c>
      <c r="E38" s="68">
        <v>43</v>
      </c>
      <c r="F38" s="46">
        <v>10</v>
      </c>
      <c r="G38" s="152">
        <v>10</v>
      </c>
      <c r="H38" s="196">
        <f t="shared" si="0"/>
        <v>430</v>
      </c>
      <c r="I38" s="199">
        <f t="shared" si="1"/>
        <v>10.75</v>
      </c>
    </row>
    <row r="39" spans="1:9" x14ac:dyDescent="0.2">
      <c r="A39" s="66">
        <v>35</v>
      </c>
      <c r="B39" s="172"/>
      <c r="C39" s="67" t="s">
        <v>28</v>
      </c>
      <c r="D39" s="59" t="s">
        <v>29</v>
      </c>
      <c r="E39" s="68">
        <v>143</v>
      </c>
      <c r="F39" s="46">
        <v>9</v>
      </c>
      <c r="G39" s="152">
        <v>9</v>
      </c>
      <c r="H39" s="196">
        <f t="shared" si="0"/>
        <v>1287</v>
      </c>
      <c r="I39" s="199">
        <f t="shared" si="1"/>
        <v>9.68</v>
      </c>
    </row>
    <row r="40" spans="1:9" x14ac:dyDescent="0.2">
      <c r="A40" s="66">
        <v>36</v>
      </c>
      <c r="B40" s="172"/>
      <c r="C40" s="67" t="s">
        <v>164</v>
      </c>
      <c r="D40" s="2" t="s">
        <v>9</v>
      </c>
      <c r="E40" s="68">
        <v>89</v>
      </c>
      <c r="F40" s="46">
        <v>16</v>
      </c>
      <c r="G40" s="152">
        <v>16</v>
      </c>
      <c r="H40" s="196">
        <f t="shared" si="0"/>
        <v>1424</v>
      </c>
      <c r="I40" s="199">
        <f t="shared" si="1"/>
        <v>17.2</v>
      </c>
    </row>
    <row r="41" spans="1:9" x14ac:dyDescent="0.2">
      <c r="A41" s="66">
        <v>37</v>
      </c>
      <c r="B41" s="172"/>
      <c r="C41" s="67" t="s">
        <v>48</v>
      </c>
      <c r="D41" s="2" t="s">
        <v>9</v>
      </c>
      <c r="E41" s="68">
        <v>16</v>
      </c>
      <c r="F41" s="46">
        <v>123</v>
      </c>
      <c r="G41" s="152">
        <v>123</v>
      </c>
      <c r="H41" s="196">
        <f t="shared" si="0"/>
        <v>1968</v>
      </c>
      <c r="I41" s="199">
        <f t="shared" si="1"/>
        <v>132.22999999999999</v>
      </c>
    </row>
    <row r="42" spans="1:9" ht="22.5" x14ac:dyDescent="0.2">
      <c r="A42" s="66">
        <v>38</v>
      </c>
      <c r="B42" s="172"/>
      <c r="C42" s="67" t="s">
        <v>23</v>
      </c>
      <c r="D42" s="59" t="s">
        <v>24</v>
      </c>
      <c r="E42" s="68">
        <v>162</v>
      </c>
      <c r="F42" s="46">
        <v>85</v>
      </c>
      <c r="G42" s="152">
        <v>85</v>
      </c>
      <c r="H42" s="196">
        <f t="shared" si="0"/>
        <v>13770</v>
      </c>
      <c r="I42" s="199">
        <f t="shared" si="1"/>
        <v>91.38</v>
      </c>
    </row>
    <row r="43" spans="1:9" ht="22.5" x14ac:dyDescent="0.2">
      <c r="A43" s="66">
        <v>39</v>
      </c>
      <c r="B43" s="172"/>
      <c r="C43" s="67" t="s">
        <v>25</v>
      </c>
      <c r="D43" s="59" t="s">
        <v>24</v>
      </c>
      <c r="E43" s="68">
        <v>223</v>
      </c>
      <c r="F43" s="46">
        <v>68</v>
      </c>
      <c r="G43" s="152">
        <v>68</v>
      </c>
      <c r="H43" s="196">
        <f t="shared" si="0"/>
        <v>15164</v>
      </c>
      <c r="I43" s="199">
        <f t="shared" si="1"/>
        <v>73.099999999999994</v>
      </c>
    </row>
    <row r="44" spans="1:9" x14ac:dyDescent="0.2">
      <c r="A44" s="66">
        <v>40</v>
      </c>
      <c r="B44" s="172"/>
      <c r="C44" s="67" t="s">
        <v>173</v>
      </c>
      <c r="D44" s="59" t="s">
        <v>24</v>
      </c>
      <c r="E44" s="68">
        <v>126</v>
      </c>
      <c r="F44" s="46">
        <v>59</v>
      </c>
      <c r="G44" s="152">
        <v>59</v>
      </c>
      <c r="H44" s="196">
        <f t="shared" si="0"/>
        <v>7434</v>
      </c>
      <c r="I44" s="199">
        <f t="shared" si="1"/>
        <v>63.43</v>
      </c>
    </row>
    <row r="45" spans="1:9" ht="12" thickBot="1" x14ac:dyDescent="0.25">
      <c r="A45" s="66">
        <v>41</v>
      </c>
      <c r="B45" s="173"/>
      <c r="C45" s="70" t="s">
        <v>18</v>
      </c>
      <c r="D45" s="32" t="s">
        <v>9</v>
      </c>
      <c r="E45" s="71">
        <v>80</v>
      </c>
      <c r="F45" s="48">
        <v>86</v>
      </c>
      <c r="G45" s="153">
        <v>86</v>
      </c>
      <c r="H45" s="197">
        <f t="shared" si="0"/>
        <v>6880</v>
      </c>
      <c r="I45" s="199">
        <f t="shared" si="1"/>
        <v>92.45</v>
      </c>
    </row>
    <row r="46" spans="1:9" x14ac:dyDescent="0.2">
      <c r="A46" s="66">
        <v>42</v>
      </c>
      <c r="B46" s="174" t="s">
        <v>225</v>
      </c>
      <c r="C46" s="63" t="s">
        <v>72</v>
      </c>
      <c r="D46" s="31" t="s">
        <v>9</v>
      </c>
      <c r="E46" s="65">
        <v>24</v>
      </c>
      <c r="F46" s="49">
        <v>185</v>
      </c>
      <c r="G46" s="151">
        <v>185</v>
      </c>
      <c r="H46" s="195">
        <f t="shared" si="0"/>
        <v>4440</v>
      </c>
      <c r="I46" s="199">
        <f t="shared" si="1"/>
        <v>198.88</v>
      </c>
    </row>
    <row r="47" spans="1:9" x14ac:dyDescent="0.2">
      <c r="A47" s="66">
        <v>43</v>
      </c>
      <c r="B47" s="175"/>
      <c r="C47" s="67" t="s">
        <v>76</v>
      </c>
      <c r="D47" s="2" t="s">
        <v>9</v>
      </c>
      <c r="E47" s="68">
        <v>110</v>
      </c>
      <c r="F47" s="46">
        <v>246</v>
      </c>
      <c r="G47" s="152">
        <v>246</v>
      </c>
      <c r="H47" s="196">
        <f t="shared" si="0"/>
        <v>27060</v>
      </c>
      <c r="I47" s="199">
        <f t="shared" si="1"/>
        <v>264.45</v>
      </c>
    </row>
    <row r="48" spans="1:9" x14ac:dyDescent="0.2">
      <c r="A48" s="66">
        <v>44</v>
      </c>
      <c r="B48" s="175"/>
      <c r="C48" s="67" t="s">
        <v>66</v>
      </c>
      <c r="D48" s="2" t="s">
        <v>9</v>
      </c>
      <c r="E48" s="68">
        <v>104</v>
      </c>
      <c r="F48" s="46">
        <v>97</v>
      </c>
      <c r="G48" s="152">
        <v>97</v>
      </c>
      <c r="H48" s="196">
        <f t="shared" si="0"/>
        <v>10088</v>
      </c>
      <c r="I48" s="199">
        <f t="shared" si="1"/>
        <v>104.28</v>
      </c>
    </row>
    <row r="49" spans="1:9" x14ac:dyDescent="0.2">
      <c r="A49" s="66">
        <v>45</v>
      </c>
      <c r="B49" s="175"/>
      <c r="C49" s="67" t="s">
        <v>185</v>
      </c>
      <c r="D49" s="2" t="s">
        <v>9</v>
      </c>
      <c r="E49" s="68">
        <v>5</v>
      </c>
      <c r="F49" s="46">
        <v>74</v>
      </c>
      <c r="G49" s="152">
        <v>74</v>
      </c>
      <c r="H49" s="196">
        <f t="shared" si="0"/>
        <v>370</v>
      </c>
      <c r="I49" s="199">
        <f t="shared" si="1"/>
        <v>79.55</v>
      </c>
    </row>
    <row r="50" spans="1:9" ht="22.5" x14ac:dyDescent="0.2">
      <c r="A50" s="66">
        <v>46</v>
      </c>
      <c r="B50" s="175"/>
      <c r="C50" s="67" t="s">
        <v>56</v>
      </c>
      <c r="D50" s="59" t="s">
        <v>10</v>
      </c>
      <c r="E50" s="68">
        <v>16</v>
      </c>
      <c r="F50" s="46">
        <v>79</v>
      </c>
      <c r="G50" s="152">
        <v>79</v>
      </c>
      <c r="H50" s="196">
        <f t="shared" si="0"/>
        <v>1264</v>
      </c>
      <c r="I50" s="199">
        <f t="shared" si="1"/>
        <v>84.93</v>
      </c>
    </row>
    <row r="51" spans="1:9" x14ac:dyDescent="0.2">
      <c r="A51" s="66">
        <v>47</v>
      </c>
      <c r="B51" s="175"/>
      <c r="C51" s="67" t="s">
        <v>68</v>
      </c>
      <c r="D51" s="2" t="s">
        <v>9</v>
      </c>
      <c r="E51" s="68">
        <v>9</v>
      </c>
      <c r="F51" s="46">
        <v>246</v>
      </c>
      <c r="G51" s="152">
        <v>246</v>
      </c>
      <c r="H51" s="196">
        <f t="shared" si="0"/>
        <v>2214</v>
      </c>
      <c r="I51" s="199">
        <f t="shared" si="1"/>
        <v>264.45</v>
      </c>
    </row>
    <row r="52" spans="1:9" x14ac:dyDescent="0.2">
      <c r="A52" s="66">
        <v>48</v>
      </c>
      <c r="B52" s="175"/>
      <c r="C52" s="67" t="s">
        <v>166</v>
      </c>
      <c r="D52" s="2" t="s">
        <v>9</v>
      </c>
      <c r="E52" s="68">
        <v>2</v>
      </c>
      <c r="F52" s="46">
        <v>295</v>
      </c>
      <c r="G52" s="152">
        <v>295</v>
      </c>
      <c r="H52" s="196">
        <f t="shared" si="0"/>
        <v>590</v>
      </c>
      <c r="I52" s="199">
        <f t="shared" si="1"/>
        <v>317.13</v>
      </c>
    </row>
    <row r="53" spans="1:9" x14ac:dyDescent="0.2">
      <c r="A53" s="66">
        <v>49</v>
      </c>
      <c r="B53" s="175"/>
      <c r="C53" s="67" t="s">
        <v>88</v>
      </c>
      <c r="D53" s="2" t="s">
        <v>9</v>
      </c>
      <c r="E53" s="68">
        <v>5</v>
      </c>
      <c r="F53" s="46">
        <v>615</v>
      </c>
      <c r="G53" s="152">
        <v>615</v>
      </c>
      <c r="H53" s="196">
        <f t="shared" si="0"/>
        <v>3075</v>
      </c>
      <c r="I53" s="199">
        <f t="shared" si="1"/>
        <v>661.13</v>
      </c>
    </row>
    <row r="54" spans="1:9" x14ac:dyDescent="0.2">
      <c r="A54" s="66">
        <v>50</v>
      </c>
      <c r="B54" s="175"/>
      <c r="C54" s="67" t="s">
        <v>217</v>
      </c>
      <c r="D54" s="2" t="s">
        <v>9</v>
      </c>
      <c r="E54" s="68">
        <v>38</v>
      </c>
      <c r="F54" s="46">
        <v>82</v>
      </c>
      <c r="G54" s="152">
        <v>82</v>
      </c>
      <c r="H54" s="196">
        <f t="shared" si="0"/>
        <v>3116</v>
      </c>
      <c r="I54" s="199">
        <f t="shared" si="1"/>
        <v>88.15</v>
      </c>
    </row>
    <row r="55" spans="1:9" ht="22.5" x14ac:dyDescent="0.2">
      <c r="A55" s="66">
        <v>51</v>
      </c>
      <c r="B55" s="175"/>
      <c r="C55" s="67" t="s">
        <v>67</v>
      </c>
      <c r="D55" s="2" t="s">
        <v>9</v>
      </c>
      <c r="E55" s="68">
        <v>17</v>
      </c>
      <c r="F55" s="46">
        <v>350</v>
      </c>
      <c r="G55" s="152">
        <v>350</v>
      </c>
      <c r="H55" s="196">
        <f t="shared" si="0"/>
        <v>5950</v>
      </c>
      <c r="I55" s="199">
        <f t="shared" si="1"/>
        <v>376.25</v>
      </c>
    </row>
    <row r="56" spans="1:9" x14ac:dyDescent="0.2">
      <c r="A56" s="66">
        <v>52</v>
      </c>
      <c r="B56" s="175"/>
      <c r="C56" s="67" t="s">
        <v>62</v>
      </c>
      <c r="D56" s="59" t="s">
        <v>199</v>
      </c>
      <c r="E56" s="68">
        <v>81</v>
      </c>
      <c r="F56" s="46">
        <v>18</v>
      </c>
      <c r="G56" s="152">
        <v>18</v>
      </c>
      <c r="H56" s="196">
        <f t="shared" si="0"/>
        <v>1458</v>
      </c>
      <c r="I56" s="199">
        <f t="shared" si="1"/>
        <v>19.350000000000001</v>
      </c>
    </row>
    <row r="57" spans="1:9" ht="21.95" customHeight="1" x14ac:dyDescent="0.2">
      <c r="A57" s="66">
        <v>53</v>
      </c>
      <c r="B57" s="175"/>
      <c r="C57" s="67" t="s">
        <v>218</v>
      </c>
      <c r="D57" s="2" t="s">
        <v>9</v>
      </c>
      <c r="E57" s="68">
        <v>1</v>
      </c>
      <c r="F57" s="46">
        <v>25</v>
      </c>
      <c r="G57" s="152">
        <v>25</v>
      </c>
      <c r="H57" s="196">
        <f t="shared" si="0"/>
        <v>25</v>
      </c>
      <c r="I57" s="199">
        <f t="shared" si="1"/>
        <v>26.88</v>
      </c>
    </row>
    <row r="58" spans="1:9" x14ac:dyDescent="0.2">
      <c r="A58" s="66">
        <v>54</v>
      </c>
      <c r="B58" s="175"/>
      <c r="C58" s="67" t="s">
        <v>61</v>
      </c>
      <c r="D58" s="2" t="s">
        <v>9</v>
      </c>
      <c r="E58" s="68">
        <v>9</v>
      </c>
      <c r="F58" s="46">
        <v>307</v>
      </c>
      <c r="G58" s="152">
        <v>307</v>
      </c>
      <c r="H58" s="196">
        <f t="shared" si="0"/>
        <v>2763</v>
      </c>
      <c r="I58" s="199">
        <f t="shared" si="1"/>
        <v>330.03</v>
      </c>
    </row>
    <row r="59" spans="1:9" ht="22.5" x14ac:dyDescent="0.2">
      <c r="A59" s="66">
        <v>55</v>
      </c>
      <c r="B59" s="175"/>
      <c r="C59" s="67" t="s">
        <v>50</v>
      </c>
      <c r="D59" s="2" t="s">
        <v>9</v>
      </c>
      <c r="E59" s="68">
        <v>12</v>
      </c>
      <c r="F59" s="46">
        <v>111</v>
      </c>
      <c r="G59" s="152">
        <v>111</v>
      </c>
      <c r="H59" s="196">
        <f t="shared" si="0"/>
        <v>1332</v>
      </c>
      <c r="I59" s="199">
        <f t="shared" si="1"/>
        <v>119.33</v>
      </c>
    </row>
    <row r="60" spans="1:9" x14ac:dyDescent="0.2">
      <c r="A60" s="66">
        <v>56</v>
      </c>
      <c r="B60" s="175"/>
      <c r="C60" s="67" t="s">
        <v>5</v>
      </c>
      <c r="D60" s="2" t="s">
        <v>9</v>
      </c>
      <c r="E60" s="68">
        <v>2</v>
      </c>
      <c r="F60" s="46">
        <v>295</v>
      </c>
      <c r="G60" s="152">
        <v>295</v>
      </c>
      <c r="H60" s="196">
        <f t="shared" si="0"/>
        <v>590</v>
      </c>
      <c r="I60" s="199">
        <f t="shared" si="1"/>
        <v>317.13</v>
      </c>
    </row>
    <row r="61" spans="1:9" x14ac:dyDescent="0.2">
      <c r="A61" s="66">
        <v>57</v>
      </c>
      <c r="B61" s="175"/>
      <c r="C61" s="67" t="s">
        <v>70</v>
      </c>
      <c r="D61" s="59" t="s">
        <v>44</v>
      </c>
      <c r="E61" s="68">
        <v>4615</v>
      </c>
      <c r="F61" s="46">
        <v>3</v>
      </c>
      <c r="G61" s="152">
        <v>3</v>
      </c>
      <c r="H61" s="196">
        <f t="shared" si="0"/>
        <v>13845</v>
      </c>
      <c r="I61" s="199">
        <f t="shared" si="1"/>
        <v>3.23</v>
      </c>
    </row>
    <row r="62" spans="1:9" x14ac:dyDescent="0.2">
      <c r="A62" s="66">
        <v>58</v>
      </c>
      <c r="B62" s="175"/>
      <c r="C62" s="67" t="s">
        <v>167</v>
      </c>
      <c r="D62" s="59" t="s">
        <v>44</v>
      </c>
      <c r="E62" s="68">
        <v>14500</v>
      </c>
      <c r="F62" s="46">
        <v>0.08</v>
      </c>
      <c r="G62" s="152">
        <v>0.08</v>
      </c>
      <c r="H62" s="196">
        <f t="shared" si="0"/>
        <v>1160</v>
      </c>
      <c r="I62" s="199">
        <f t="shared" si="1"/>
        <v>0.09</v>
      </c>
    </row>
    <row r="63" spans="1:9" x14ac:dyDescent="0.2">
      <c r="A63" s="66">
        <v>59</v>
      </c>
      <c r="B63" s="175"/>
      <c r="C63" s="67" t="s">
        <v>184</v>
      </c>
      <c r="D63" s="59" t="s">
        <v>38</v>
      </c>
      <c r="E63" s="68">
        <v>8</v>
      </c>
      <c r="F63" s="46">
        <v>5</v>
      </c>
      <c r="G63" s="152">
        <v>5</v>
      </c>
      <c r="H63" s="196">
        <f t="shared" si="0"/>
        <v>40</v>
      </c>
      <c r="I63" s="199">
        <f t="shared" si="1"/>
        <v>5.38</v>
      </c>
    </row>
    <row r="64" spans="1:9" x14ac:dyDescent="0.2">
      <c r="A64" s="66">
        <v>60</v>
      </c>
      <c r="B64" s="175"/>
      <c r="C64" s="67" t="s">
        <v>219</v>
      </c>
      <c r="D64" s="59" t="s">
        <v>199</v>
      </c>
      <c r="E64" s="68">
        <v>720</v>
      </c>
      <c r="F64" s="46">
        <v>11</v>
      </c>
      <c r="G64" s="152">
        <v>11</v>
      </c>
      <c r="H64" s="196">
        <f t="shared" si="0"/>
        <v>7920</v>
      </c>
      <c r="I64" s="199">
        <f t="shared" si="1"/>
        <v>11.83</v>
      </c>
    </row>
    <row r="65" spans="1:9" ht="22.5" x14ac:dyDescent="0.2">
      <c r="A65" s="66">
        <v>61</v>
      </c>
      <c r="B65" s="175"/>
      <c r="C65" s="67" t="s">
        <v>58</v>
      </c>
      <c r="D65" s="2" t="s">
        <v>9</v>
      </c>
      <c r="E65" s="68">
        <v>14</v>
      </c>
      <c r="F65" s="46">
        <v>984</v>
      </c>
      <c r="G65" s="152">
        <v>984</v>
      </c>
      <c r="H65" s="196">
        <f t="shared" si="0"/>
        <v>13776</v>
      </c>
      <c r="I65" s="199">
        <f t="shared" si="1"/>
        <v>1057.8</v>
      </c>
    </row>
    <row r="66" spans="1:9" x14ac:dyDescent="0.2">
      <c r="A66" s="66">
        <v>62</v>
      </c>
      <c r="B66" s="175"/>
      <c r="C66" s="67" t="s">
        <v>57</v>
      </c>
      <c r="D66" s="59" t="s">
        <v>38</v>
      </c>
      <c r="E66" s="68">
        <v>82</v>
      </c>
      <c r="F66" s="46">
        <v>185</v>
      </c>
      <c r="G66" s="152">
        <v>185</v>
      </c>
      <c r="H66" s="196">
        <f t="shared" si="0"/>
        <v>15170</v>
      </c>
      <c r="I66" s="199">
        <f t="shared" si="1"/>
        <v>198.88</v>
      </c>
    </row>
    <row r="67" spans="1:9" x14ac:dyDescent="0.2">
      <c r="A67" s="66">
        <v>63</v>
      </c>
      <c r="B67" s="175"/>
      <c r="C67" s="67" t="s">
        <v>220</v>
      </c>
      <c r="D67" s="2" t="s">
        <v>9</v>
      </c>
      <c r="E67" s="68">
        <v>1</v>
      </c>
      <c r="F67" s="46">
        <v>155</v>
      </c>
      <c r="G67" s="152">
        <v>155</v>
      </c>
      <c r="H67" s="196">
        <f t="shared" si="0"/>
        <v>155</v>
      </c>
      <c r="I67" s="199">
        <f t="shared" si="1"/>
        <v>166.63</v>
      </c>
    </row>
    <row r="68" spans="1:9" x14ac:dyDescent="0.2">
      <c r="A68" s="66">
        <v>64</v>
      </c>
      <c r="B68" s="175"/>
      <c r="C68" s="67" t="s">
        <v>221</v>
      </c>
      <c r="D68" s="2" t="s">
        <v>9</v>
      </c>
      <c r="E68" s="68">
        <v>33</v>
      </c>
      <c r="F68" s="46">
        <v>148</v>
      </c>
      <c r="G68" s="152">
        <v>148</v>
      </c>
      <c r="H68" s="196">
        <f t="shared" si="0"/>
        <v>4884</v>
      </c>
      <c r="I68" s="199">
        <f t="shared" si="1"/>
        <v>159.1</v>
      </c>
    </row>
    <row r="69" spans="1:9" x14ac:dyDescent="0.2">
      <c r="A69" s="66">
        <v>65</v>
      </c>
      <c r="B69" s="175"/>
      <c r="C69" s="67" t="s">
        <v>168</v>
      </c>
      <c r="D69" s="59" t="s">
        <v>38</v>
      </c>
      <c r="E69" s="68">
        <v>49</v>
      </c>
      <c r="F69" s="46">
        <v>15</v>
      </c>
      <c r="G69" s="152">
        <v>15</v>
      </c>
      <c r="H69" s="196">
        <f t="shared" ref="H69:H92" si="2">F69*E69</f>
        <v>735</v>
      </c>
      <c r="I69" s="199">
        <f t="shared" si="1"/>
        <v>16.13</v>
      </c>
    </row>
    <row r="70" spans="1:9" x14ac:dyDescent="0.2">
      <c r="A70" s="66">
        <v>66</v>
      </c>
      <c r="B70" s="175"/>
      <c r="C70" s="67" t="s">
        <v>169</v>
      </c>
      <c r="D70" s="2" t="s">
        <v>9</v>
      </c>
      <c r="E70" s="68">
        <v>1</v>
      </c>
      <c r="F70" s="46">
        <v>13</v>
      </c>
      <c r="G70" s="152">
        <v>13</v>
      </c>
      <c r="H70" s="196">
        <f t="shared" si="2"/>
        <v>13</v>
      </c>
      <c r="I70" s="199">
        <f t="shared" ref="I70:I92" si="3">+ROUND(F70*(1+(14.5-7)/100),2)</f>
        <v>13.98</v>
      </c>
    </row>
    <row r="71" spans="1:9" x14ac:dyDescent="0.2">
      <c r="A71" s="66">
        <v>67</v>
      </c>
      <c r="B71" s="175"/>
      <c r="C71" s="67" t="s">
        <v>154</v>
      </c>
      <c r="D71" s="2" t="s">
        <v>9</v>
      </c>
      <c r="E71" s="68">
        <v>1</v>
      </c>
      <c r="F71" s="46">
        <v>19</v>
      </c>
      <c r="G71" s="152">
        <v>19</v>
      </c>
      <c r="H71" s="196">
        <f t="shared" si="2"/>
        <v>19</v>
      </c>
      <c r="I71" s="199">
        <f t="shared" si="3"/>
        <v>20.43</v>
      </c>
    </row>
    <row r="72" spans="1:9" x14ac:dyDescent="0.2">
      <c r="A72" s="66">
        <v>68</v>
      </c>
      <c r="B72" s="175"/>
      <c r="C72" s="67" t="s">
        <v>65</v>
      </c>
      <c r="D72" s="2" t="s">
        <v>9</v>
      </c>
      <c r="E72" s="68">
        <v>45</v>
      </c>
      <c r="F72" s="46">
        <v>14</v>
      </c>
      <c r="G72" s="152">
        <v>14</v>
      </c>
      <c r="H72" s="196">
        <f t="shared" si="2"/>
        <v>630</v>
      </c>
      <c r="I72" s="199">
        <f t="shared" si="3"/>
        <v>15.05</v>
      </c>
    </row>
    <row r="73" spans="1:9" ht="22.5" x14ac:dyDescent="0.2">
      <c r="A73" s="66">
        <v>69</v>
      </c>
      <c r="B73" s="175"/>
      <c r="C73" s="67" t="s">
        <v>63</v>
      </c>
      <c r="D73" s="59" t="s">
        <v>38</v>
      </c>
      <c r="E73" s="68">
        <v>240</v>
      </c>
      <c r="F73" s="46">
        <v>10</v>
      </c>
      <c r="G73" s="152">
        <v>10</v>
      </c>
      <c r="H73" s="196">
        <f t="shared" si="2"/>
        <v>2400</v>
      </c>
      <c r="I73" s="199">
        <f t="shared" si="3"/>
        <v>10.75</v>
      </c>
    </row>
    <row r="74" spans="1:9" x14ac:dyDescent="0.2">
      <c r="A74" s="66">
        <v>70</v>
      </c>
      <c r="B74" s="175"/>
      <c r="C74" s="67" t="s">
        <v>64</v>
      </c>
      <c r="D74" s="59" t="s">
        <v>38</v>
      </c>
      <c r="E74" s="68">
        <v>251</v>
      </c>
      <c r="F74" s="46">
        <v>11</v>
      </c>
      <c r="G74" s="152">
        <v>11</v>
      </c>
      <c r="H74" s="196">
        <f t="shared" si="2"/>
        <v>2761</v>
      </c>
      <c r="I74" s="199">
        <f t="shared" si="3"/>
        <v>11.83</v>
      </c>
    </row>
    <row r="75" spans="1:9" x14ac:dyDescent="0.2">
      <c r="A75" s="66">
        <v>71</v>
      </c>
      <c r="B75" s="175"/>
      <c r="C75" s="67" t="s">
        <v>222</v>
      </c>
      <c r="D75" s="2" t="s">
        <v>9</v>
      </c>
      <c r="E75" s="68">
        <v>26</v>
      </c>
      <c r="F75" s="46">
        <v>332</v>
      </c>
      <c r="G75" s="152">
        <v>332.1</v>
      </c>
      <c r="H75" s="196">
        <f t="shared" si="2"/>
        <v>8632</v>
      </c>
      <c r="I75" s="199">
        <f t="shared" si="3"/>
        <v>356.9</v>
      </c>
    </row>
    <row r="76" spans="1:9" x14ac:dyDescent="0.2">
      <c r="A76" s="66">
        <v>72</v>
      </c>
      <c r="B76" s="175"/>
      <c r="C76" s="67" t="s">
        <v>170</v>
      </c>
      <c r="D76" s="2" t="s">
        <v>9</v>
      </c>
      <c r="E76" s="68">
        <v>2</v>
      </c>
      <c r="F76" s="46">
        <v>1287</v>
      </c>
      <c r="G76" s="152">
        <v>1287</v>
      </c>
      <c r="H76" s="196">
        <f t="shared" si="2"/>
        <v>2574</v>
      </c>
      <c r="I76" s="199">
        <f t="shared" si="3"/>
        <v>1383.53</v>
      </c>
    </row>
    <row r="77" spans="1:9" ht="22.5" x14ac:dyDescent="0.2">
      <c r="A77" s="66">
        <v>73</v>
      </c>
      <c r="B77" s="175"/>
      <c r="C77" s="67" t="s">
        <v>43</v>
      </c>
      <c r="D77" s="2" t="s">
        <v>9</v>
      </c>
      <c r="E77" s="68">
        <v>168</v>
      </c>
      <c r="F77" s="46">
        <v>7</v>
      </c>
      <c r="G77" s="152">
        <v>7</v>
      </c>
      <c r="H77" s="196">
        <f t="shared" si="2"/>
        <v>1176</v>
      </c>
      <c r="I77" s="199">
        <f t="shared" si="3"/>
        <v>7.53</v>
      </c>
    </row>
    <row r="78" spans="1:9" x14ac:dyDescent="0.2">
      <c r="A78" s="66">
        <v>74</v>
      </c>
      <c r="B78" s="175"/>
      <c r="C78" s="67" t="s">
        <v>69</v>
      </c>
      <c r="D78" s="2" t="s">
        <v>9</v>
      </c>
      <c r="E78" s="68">
        <v>9</v>
      </c>
      <c r="F78" s="46">
        <v>768</v>
      </c>
      <c r="G78" s="152">
        <v>768</v>
      </c>
      <c r="H78" s="196">
        <f t="shared" si="2"/>
        <v>6912</v>
      </c>
      <c r="I78" s="199">
        <f t="shared" si="3"/>
        <v>825.6</v>
      </c>
    </row>
    <row r="79" spans="1:9" ht="22.5" x14ac:dyDescent="0.2">
      <c r="A79" s="66">
        <v>75</v>
      </c>
      <c r="B79" s="175"/>
      <c r="C79" s="67" t="s">
        <v>47</v>
      </c>
      <c r="D79" s="2" t="s">
        <v>9</v>
      </c>
      <c r="E79" s="68">
        <v>17</v>
      </c>
      <c r="F79" s="46">
        <v>984</v>
      </c>
      <c r="G79" s="152">
        <v>984</v>
      </c>
      <c r="H79" s="196">
        <f t="shared" si="2"/>
        <v>16728</v>
      </c>
      <c r="I79" s="199">
        <f t="shared" si="3"/>
        <v>1057.8</v>
      </c>
    </row>
    <row r="80" spans="1:9" x14ac:dyDescent="0.2">
      <c r="A80" s="66">
        <v>76</v>
      </c>
      <c r="B80" s="175"/>
      <c r="C80" s="67" t="s">
        <v>171</v>
      </c>
      <c r="D80" s="2" t="s">
        <v>9</v>
      </c>
      <c r="E80" s="68">
        <v>2</v>
      </c>
      <c r="F80" s="46">
        <v>266</v>
      </c>
      <c r="G80" s="152">
        <v>266</v>
      </c>
      <c r="H80" s="196">
        <f t="shared" si="2"/>
        <v>532</v>
      </c>
      <c r="I80" s="199">
        <f t="shared" si="3"/>
        <v>285.95</v>
      </c>
    </row>
    <row r="81" spans="1:9" ht="22.5" x14ac:dyDescent="0.2">
      <c r="A81" s="66">
        <v>77</v>
      </c>
      <c r="B81" s="175"/>
      <c r="C81" s="67" t="s">
        <v>59</v>
      </c>
      <c r="D81" s="2" t="s">
        <v>9</v>
      </c>
      <c r="E81" s="68">
        <v>52</v>
      </c>
      <c r="F81" s="46">
        <v>984</v>
      </c>
      <c r="G81" s="152">
        <v>984</v>
      </c>
      <c r="H81" s="196">
        <f t="shared" si="2"/>
        <v>51168</v>
      </c>
      <c r="I81" s="199">
        <f t="shared" si="3"/>
        <v>1057.8</v>
      </c>
    </row>
    <row r="82" spans="1:9" ht="22.5" x14ac:dyDescent="0.2">
      <c r="A82" s="66">
        <v>78</v>
      </c>
      <c r="B82" s="175"/>
      <c r="C82" s="67" t="s">
        <v>89</v>
      </c>
      <c r="D82" s="2" t="s">
        <v>9</v>
      </c>
      <c r="E82" s="68">
        <v>9</v>
      </c>
      <c r="F82" s="46">
        <v>350</v>
      </c>
      <c r="G82" s="152">
        <v>350</v>
      </c>
      <c r="H82" s="196">
        <f t="shared" si="2"/>
        <v>3150</v>
      </c>
      <c r="I82" s="199">
        <f t="shared" si="3"/>
        <v>376.25</v>
      </c>
    </row>
    <row r="83" spans="1:9" x14ac:dyDescent="0.2">
      <c r="A83" s="66">
        <v>79</v>
      </c>
      <c r="B83" s="175"/>
      <c r="C83" s="67" t="s">
        <v>87</v>
      </c>
      <c r="D83" s="2" t="s">
        <v>22</v>
      </c>
      <c r="E83" s="68">
        <v>63</v>
      </c>
      <c r="F83" s="46">
        <v>13</v>
      </c>
      <c r="G83" s="152">
        <v>13</v>
      </c>
      <c r="H83" s="196">
        <f t="shared" si="2"/>
        <v>819</v>
      </c>
      <c r="I83" s="199">
        <f t="shared" si="3"/>
        <v>13.98</v>
      </c>
    </row>
    <row r="84" spans="1:9" x14ac:dyDescent="0.2">
      <c r="A84" s="66">
        <v>80</v>
      </c>
      <c r="B84" s="175"/>
      <c r="C84" s="67" t="s">
        <v>60</v>
      </c>
      <c r="D84" s="2" t="s">
        <v>22</v>
      </c>
      <c r="E84" s="68">
        <v>70</v>
      </c>
      <c r="F84" s="46">
        <v>13</v>
      </c>
      <c r="G84" s="152">
        <v>13</v>
      </c>
      <c r="H84" s="196">
        <f t="shared" si="2"/>
        <v>910</v>
      </c>
      <c r="I84" s="199">
        <f t="shared" si="3"/>
        <v>13.98</v>
      </c>
    </row>
    <row r="85" spans="1:9" x14ac:dyDescent="0.2">
      <c r="A85" s="66">
        <v>81</v>
      </c>
      <c r="B85" s="175"/>
      <c r="C85" s="67" t="s">
        <v>172</v>
      </c>
      <c r="D85" s="2" t="s">
        <v>9</v>
      </c>
      <c r="E85" s="68">
        <v>2</v>
      </c>
      <c r="F85" s="46">
        <v>33</v>
      </c>
      <c r="G85" s="152">
        <v>33</v>
      </c>
      <c r="H85" s="196">
        <f t="shared" si="2"/>
        <v>66</v>
      </c>
      <c r="I85" s="199">
        <f t="shared" si="3"/>
        <v>35.479999999999997</v>
      </c>
    </row>
    <row r="86" spans="1:9" x14ac:dyDescent="0.2">
      <c r="A86" s="66">
        <v>82</v>
      </c>
      <c r="B86" s="175"/>
      <c r="C86" s="67" t="s">
        <v>48</v>
      </c>
      <c r="D86" s="2" t="s">
        <v>9</v>
      </c>
      <c r="E86" s="68">
        <v>16</v>
      </c>
      <c r="F86" s="46">
        <v>123</v>
      </c>
      <c r="G86" s="152">
        <v>123</v>
      </c>
      <c r="H86" s="196">
        <f t="shared" si="2"/>
        <v>1968</v>
      </c>
      <c r="I86" s="199">
        <f t="shared" si="3"/>
        <v>132.22999999999999</v>
      </c>
    </row>
    <row r="87" spans="1:9" x14ac:dyDescent="0.2">
      <c r="A87" s="66">
        <v>83</v>
      </c>
      <c r="B87" s="175"/>
      <c r="C87" s="67" t="s">
        <v>174</v>
      </c>
      <c r="D87" s="59" t="s">
        <v>199</v>
      </c>
      <c r="E87" s="68">
        <v>7</v>
      </c>
      <c r="F87" s="46">
        <v>7</v>
      </c>
      <c r="G87" s="152">
        <v>7</v>
      </c>
      <c r="H87" s="196">
        <f t="shared" si="2"/>
        <v>49</v>
      </c>
      <c r="I87" s="199">
        <f t="shared" si="3"/>
        <v>7.53</v>
      </c>
    </row>
    <row r="88" spans="1:9" x14ac:dyDescent="0.2">
      <c r="A88" s="66">
        <v>84</v>
      </c>
      <c r="B88" s="175"/>
      <c r="C88" s="67" t="s">
        <v>175</v>
      </c>
      <c r="D88" s="2" t="s">
        <v>9</v>
      </c>
      <c r="E88" s="68">
        <v>1</v>
      </c>
      <c r="F88" s="46">
        <v>23</v>
      </c>
      <c r="G88" s="152">
        <v>23</v>
      </c>
      <c r="H88" s="196">
        <f t="shared" si="2"/>
        <v>23</v>
      </c>
      <c r="I88" s="199">
        <f t="shared" si="3"/>
        <v>24.73</v>
      </c>
    </row>
    <row r="89" spans="1:9" x14ac:dyDescent="0.2">
      <c r="A89" s="66">
        <v>85</v>
      </c>
      <c r="B89" s="175"/>
      <c r="C89" s="67" t="s">
        <v>49</v>
      </c>
      <c r="D89" s="59" t="s">
        <v>9</v>
      </c>
      <c r="E89" s="68">
        <v>163</v>
      </c>
      <c r="F89" s="46">
        <v>325</v>
      </c>
      <c r="G89" s="152">
        <v>325</v>
      </c>
      <c r="H89" s="196">
        <f t="shared" si="2"/>
        <v>52975</v>
      </c>
      <c r="I89" s="199">
        <f t="shared" si="3"/>
        <v>349.38</v>
      </c>
    </row>
    <row r="90" spans="1:9" ht="17.45" customHeight="1" x14ac:dyDescent="0.2">
      <c r="A90" s="66">
        <v>86</v>
      </c>
      <c r="B90" s="175"/>
      <c r="C90" s="67" t="s">
        <v>54</v>
      </c>
      <c r="D90" s="59" t="s">
        <v>44</v>
      </c>
      <c r="E90" s="68">
        <v>629</v>
      </c>
      <c r="F90" s="46">
        <v>14</v>
      </c>
      <c r="G90" s="152">
        <v>14</v>
      </c>
      <c r="H90" s="196">
        <f t="shared" si="2"/>
        <v>8806</v>
      </c>
      <c r="I90" s="199">
        <f t="shared" si="3"/>
        <v>15.05</v>
      </c>
    </row>
    <row r="91" spans="1:9" ht="33.6" customHeight="1" x14ac:dyDescent="0.2">
      <c r="A91" s="66">
        <v>87</v>
      </c>
      <c r="B91" s="175"/>
      <c r="C91" s="67" t="s">
        <v>90</v>
      </c>
      <c r="D91" s="2" t="s">
        <v>9</v>
      </c>
      <c r="E91" s="68">
        <v>3</v>
      </c>
      <c r="F91" s="46">
        <v>2460</v>
      </c>
      <c r="G91" s="152">
        <v>2460</v>
      </c>
      <c r="H91" s="196">
        <f t="shared" si="2"/>
        <v>7380</v>
      </c>
      <c r="I91" s="199">
        <f t="shared" si="3"/>
        <v>2644.5</v>
      </c>
    </row>
    <row r="92" spans="1:9" ht="12" thickBot="1" x14ac:dyDescent="0.25">
      <c r="A92" s="66">
        <v>88</v>
      </c>
      <c r="B92" s="176"/>
      <c r="C92" s="73" t="s">
        <v>55</v>
      </c>
      <c r="D92" s="74" t="s">
        <v>44</v>
      </c>
      <c r="E92" s="75">
        <v>3386</v>
      </c>
      <c r="F92" s="48">
        <v>3</v>
      </c>
      <c r="G92" s="153">
        <v>3</v>
      </c>
      <c r="H92" s="198">
        <f t="shared" si="2"/>
        <v>10158</v>
      </c>
      <c r="I92" s="199">
        <f t="shared" si="3"/>
        <v>3.23</v>
      </c>
    </row>
    <row r="93" spans="1:9" x14ac:dyDescent="0.2">
      <c r="G93" s="80" t="s">
        <v>247</v>
      </c>
      <c r="H93" s="33">
        <f>SUM(H5:H92)</f>
        <v>508769</v>
      </c>
    </row>
  </sheetData>
  <sheetProtection autoFilter="0"/>
  <autoFilter ref="A4:H92" xr:uid="{23854AB6-726A-4822-A4E5-E8FD6D4C31A8}"/>
  <mergeCells count="3">
    <mergeCell ref="B5:B26"/>
    <mergeCell ref="B27:B45"/>
    <mergeCell ref="B46:B92"/>
  </mergeCells>
  <phoneticPr fontId="2" type="noConversion"/>
  <conditionalFormatting sqref="F5:F92">
    <cfRule type="cellIs" dxfId="40" priority="1"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76"/>
  <sheetViews>
    <sheetView zoomScale="130" zoomScaleNormal="130" workbookViewId="0">
      <selection activeCell="I4" sqref="I4:I5"/>
    </sheetView>
  </sheetViews>
  <sheetFormatPr defaultColWidth="9.140625" defaultRowHeight="11.25" x14ac:dyDescent="0.2"/>
  <cols>
    <col min="1" max="1" width="9.140625" style="89"/>
    <col min="2" max="2" width="11.140625" style="89" customWidth="1"/>
    <col min="3" max="3" width="74.42578125" style="109" customWidth="1"/>
    <col min="4" max="4" width="8.7109375" style="110"/>
    <col min="5" max="5" width="9.5703125" style="110" customWidth="1"/>
    <col min="6" max="6" width="13.42578125" style="88" bestFit="1" customWidth="1"/>
    <col min="7" max="7" width="11.7109375" style="122" bestFit="1" customWidth="1"/>
    <col min="8" max="8" width="16.5703125" style="122" bestFit="1" customWidth="1"/>
    <col min="9" max="9" width="11.28515625" style="82" customWidth="1"/>
    <col min="10" max="16384" width="9.140625" style="82"/>
  </cols>
  <sheetData>
    <row r="1" spans="1:9" x14ac:dyDescent="0.2">
      <c r="B1" s="50"/>
      <c r="C1" s="51"/>
      <c r="D1" s="90"/>
      <c r="E1" s="91"/>
      <c r="F1" s="37"/>
      <c r="G1" s="111"/>
      <c r="H1" s="112"/>
    </row>
    <row r="2" spans="1:9" ht="12.6" customHeight="1" x14ac:dyDescent="0.2">
      <c r="B2" s="52" t="s">
        <v>201</v>
      </c>
      <c r="C2" s="52"/>
      <c r="D2" s="90"/>
      <c r="E2" s="90"/>
      <c r="F2" s="3"/>
      <c r="G2" s="113"/>
      <c r="H2" s="113"/>
    </row>
    <row r="3" spans="1:9" x14ac:dyDescent="0.2">
      <c r="B3" s="76"/>
      <c r="C3" s="77"/>
      <c r="D3" s="92"/>
      <c r="E3" s="93"/>
      <c r="F3" s="38"/>
      <c r="G3" s="114"/>
      <c r="H3" s="112"/>
    </row>
    <row r="4" spans="1:9" ht="57" thickBot="1" x14ac:dyDescent="0.25">
      <c r="A4" s="27" t="s">
        <v>104</v>
      </c>
      <c r="B4" s="27" t="s">
        <v>6</v>
      </c>
      <c r="C4" s="28" t="s">
        <v>0</v>
      </c>
      <c r="D4" s="27" t="s">
        <v>8</v>
      </c>
      <c r="E4" s="29" t="s">
        <v>250</v>
      </c>
      <c r="F4" s="162" t="s">
        <v>74</v>
      </c>
      <c r="G4" s="30" t="s">
        <v>75</v>
      </c>
      <c r="H4" s="29" t="s">
        <v>252</v>
      </c>
      <c r="I4" s="162" t="s">
        <v>253</v>
      </c>
    </row>
    <row r="5" spans="1:9" ht="22.5" x14ac:dyDescent="0.2">
      <c r="A5" s="62">
        <v>1</v>
      </c>
      <c r="B5" s="177" t="s">
        <v>196</v>
      </c>
      <c r="C5" s="94" t="s">
        <v>21</v>
      </c>
      <c r="D5" s="95" t="s">
        <v>22</v>
      </c>
      <c r="E5" s="95">
        <v>76</v>
      </c>
      <c r="F5" s="83">
        <v>100</v>
      </c>
      <c r="G5" s="118">
        <v>103</v>
      </c>
      <c r="H5" s="115">
        <f>E5*F5</f>
        <v>7600</v>
      </c>
      <c r="I5" s="199">
        <f>+ROUND(F5*(1+(14.5-7)/100),2)</f>
        <v>107.5</v>
      </c>
    </row>
    <row r="6" spans="1:9" x14ac:dyDescent="0.2">
      <c r="A6" s="66">
        <v>2</v>
      </c>
      <c r="B6" s="178"/>
      <c r="C6" s="96" t="s">
        <v>30</v>
      </c>
      <c r="D6" s="97" t="s">
        <v>9</v>
      </c>
      <c r="E6" s="97">
        <v>91</v>
      </c>
      <c r="F6" s="84">
        <v>238</v>
      </c>
      <c r="G6" s="118">
        <v>238</v>
      </c>
      <c r="H6" s="116">
        <f t="shared" ref="H6:H69" si="0">E6*F6</f>
        <v>21658</v>
      </c>
      <c r="I6" s="199">
        <f t="shared" ref="I6:I69" si="1">+ROUND(F6*(1+(14.5-7)/100),2)</f>
        <v>255.85</v>
      </c>
    </row>
    <row r="7" spans="1:9" x14ac:dyDescent="0.2">
      <c r="A7" s="66">
        <v>3</v>
      </c>
      <c r="B7" s="178"/>
      <c r="C7" s="96" t="s">
        <v>17</v>
      </c>
      <c r="D7" s="97" t="s">
        <v>9</v>
      </c>
      <c r="E7" s="97">
        <v>27</v>
      </c>
      <c r="F7" s="84">
        <v>96</v>
      </c>
      <c r="G7" s="118">
        <v>96</v>
      </c>
      <c r="H7" s="116">
        <f t="shared" si="0"/>
        <v>2592</v>
      </c>
      <c r="I7" s="199">
        <f t="shared" si="1"/>
        <v>103.2</v>
      </c>
    </row>
    <row r="8" spans="1:9" x14ac:dyDescent="0.2">
      <c r="A8" s="66">
        <v>4</v>
      </c>
      <c r="B8" s="178"/>
      <c r="C8" s="96" t="s">
        <v>16</v>
      </c>
      <c r="D8" s="97" t="s">
        <v>9</v>
      </c>
      <c r="E8" s="97">
        <v>36</v>
      </c>
      <c r="F8" s="84">
        <v>90</v>
      </c>
      <c r="G8" s="118">
        <v>90</v>
      </c>
      <c r="H8" s="116">
        <f t="shared" si="0"/>
        <v>3240</v>
      </c>
      <c r="I8" s="199">
        <f t="shared" si="1"/>
        <v>96.75</v>
      </c>
    </row>
    <row r="9" spans="1:9" x14ac:dyDescent="0.2">
      <c r="A9" s="66">
        <v>5</v>
      </c>
      <c r="B9" s="178"/>
      <c r="C9" s="96" t="s">
        <v>20</v>
      </c>
      <c r="D9" s="97" t="s">
        <v>9</v>
      </c>
      <c r="E9" s="97">
        <v>28</v>
      </c>
      <c r="F9" s="84">
        <v>132</v>
      </c>
      <c r="G9" s="118">
        <v>132</v>
      </c>
      <c r="H9" s="116">
        <f t="shared" si="0"/>
        <v>3696</v>
      </c>
      <c r="I9" s="199">
        <f t="shared" si="1"/>
        <v>141.9</v>
      </c>
    </row>
    <row r="10" spans="1:9" x14ac:dyDescent="0.2">
      <c r="A10" s="66">
        <v>6</v>
      </c>
      <c r="B10" s="178"/>
      <c r="C10" s="96" t="s">
        <v>31</v>
      </c>
      <c r="D10" s="97" t="s">
        <v>9</v>
      </c>
      <c r="E10" s="97">
        <v>17</v>
      </c>
      <c r="F10" s="84">
        <v>90</v>
      </c>
      <c r="G10" s="118">
        <v>90</v>
      </c>
      <c r="H10" s="116">
        <f t="shared" si="0"/>
        <v>1530</v>
      </c>
      <c r="I10" s="199">
        <f t="shared" si="1"/>
        <v>96.75</v>
      </c>
    </row>
    <row r="11" spans="1:9" x14ac:dyDescent="0.2">
      <c r="A11" s="66">
        <v>7</v>
      </c>
      <c r="B11" s="178"/>
      <c r="C11" s="96" t="s">
        <v>32</v>
      </c>
      <c r="D11" s="97" t="s">
        <v>9</v>
      </c>
      <c r="E11" s="97">
        <v>19</v>
      </c>
      <c r="F11" s="84">
        <v>118</v>
      </c>
      <c r="G11" s="118">
        <v>118</v>
      </c>
      <c r="H11" s="116">
        <f t="shared" si="0"/>
        <v>2242</v>
      </c>
      <c r="I11" s="199">
        <f t="shared" si="1"/>
        <v>126.85</v>
      </c>
    </row>
    <row r="12" spans="1:9" x14ac:dyDescent="0.2">
      <c r="A12" s="66">
        <v>8</v>
      </c>
      <c r="B12" s="178"/>
      <c r="C12" s="96" t="s">
        <v>33</v>
      </c>
      <c r="D12" s="97" t="s">
        <v>9</v>
      </c>
      <c r="E12" s="97">
        <v>21</v>
      </c>
      <c r="F12" s="84">
        <v>132</v>
      </c>
      <c r="G12" s="118">
        <v>132</v>
      </c>
      <c r="H12" s="116">
        <f t="shared" si="0"/>
        <v>2772</v>
      </c>
      <c r="I12" s="199">
        <f t="shared" si="1"/>
        <v>141.9</v>
      </c>
    </row>
    <row r="13" spans="1:9" x14ac:dyDescent="0.2">
      <c r="A13" s="66">
        <v>9</v>
      </c>
      <c r="B13" s="178"/>
      <c r="C13" s="96" t="s">
        <v>37</v>
      </c>
      <c r="D13" s="97" t="s">
        <v>24</v>
      </c>
      <c r="E13" s="97">
        <v>90</v>
      </c>
      <c r="F13" s="84">
        <v>20</v>
      </c>
      <c r="G13" s="118">
        <v>20</v>
      </c>
      <c r="H13" s="116">
        <f t="shared" si="0"/>
        <v>1800</v>
      </c>
      <c r="I13" s="199">
        <f t="shared" si="1"/>
        <v>21.5</v>
      </c>
    </row>
    <row r="14" spans="1:9" x14ac:dyDescent="0.2">
      <c r="A14" s="66">
        <v>10</v>
      </c>
      <c r="B14" s="178"/>
      <c r="C14" s="96" t="s">
        <v>27</v>
      </c>
      <c r="D14" s="97" t="s">
        <v>9</v>
      </c>
      <c r="E14" s="97">
        <v>26</v>
      </c>
      <c r="F14" s="84">
        <v>51</v>
      </c>
      <c r="G14" s="118">
        <v>51</v>
      </c>
      <c r="H14" s="116">
        <f t="shared" si="0"/>
        <v>1326</v>
      </c>
      <c r="I14" s="199">
        <f t="shared" si="1"/>
        <v>54.83</v>
      </c>
    </row>
    <row r="15" spans="1:9" x14ac:dyDescent="0.2">
      <c r="A15" s="66">
        <v>11</v>
      </c>
      <c r="B15" s="178"/>
      <c r="C15" s="96" t="s">
        <v>28</v>
      </c>
      <c r="D15" s="97" t="s">
        <v>29</v>
      </c>
      <c r="E15" s="97">
        <v>79</v>
      </c>
      <c r="F15" s="84">
        <v>33</v>
      </c>
      <c r="G15" s="118">
        <v>33</v>
      </c>
      <c r="H15" s="116">
        <f t="shared" si="0"/>
        <v>2607</v>
      </c>
      <c r="I15" s="199">
        <f t="shared" si="1"/>
        <v>35.479999999999997</v>
      </c>
    </row>
    <row r="16" spans="1:9" x14ac:dyDescent="0.2">
      <c r="A16" s="66">
        <v>12</v>
      </c>
      <c r="B16" s="178"/>
      <c r="C16" s="96" t="s">
        <v>26</v>
      </c>
      <c r="D16" s="97" t="s">
        <v>10</v>
      </c>
      <c r="E16" s="97">
        <v>64</v>
      </c>
      <c r="F16" s="84">
        <v>84</v>
      </c>
      <c r="G16" s="118">
        <v>84</v>
      </c>
      <c r="H16" s="116">
        <f t="shared" si="0"/>
        <v>5376</v>
      </c>
      <c r="I16" s="199">
        <f t="shared" si="1"/>
        <v>90.3</v>
      </c>
    </row>
    <row r="17" spans="1:9" x14ac:dyDescent="0.2">
      <c r="A17" s="66">
        <v>13</v>
      </c>
      <c r="B17" s="178"/>
      <c r="C17" s="96" t="s">
        <v>165</v>
      </c>
      <c r="D17" s="97" t="s">
        <v>9</v>
      </c>
      <c r="E17" s="97">
        <v>3</v>
      </c>
      <c r="F17" s="84">
        <v>132</v>
      </c>
      <c r="G17" s="118">
        <v>132</v>
      </c>
      <c r="H17" s="116">
        <f t="shared" si="0"/>
        <v>396</v>
      </c>
      <c r="I17" s="199">
        <f t="shared" si="1"/>
        <v>141.9</v>
      </c>
    </row>
    <row r="18" spans="1:9" x14ac:dyDescent="0.2">
      <c r="A18" s="66">
        <v>14</v>
      </c>
      <c r="B18" s="178"/>
      <c r="C18" s="96" t="s">
        <v>19</v>
      </c>
      <c r="D18" s="97" t="s">
        <v>9</v>
      </c>
      <c r="E18" s="97">
        <v>13</v>
      </c>
      <c r="F18" s="84">
        <v>132</v>
      </c>
      <c r="G18" s="118">
        <v>132</v>
      </c>
      <c r="H18" s="116">
        <f t="shared" si="0"/>
        <v>1716</v>
      </c>
      <c r="I18" s="199">
        <f t="shared" si="1"/>
        <v>141.9</v>
      </c>
    </row>
    <row r="19" spans="1:9" ht="22.5" x14ac:dyDescent="0.2">
      <c r="A19" s="66">
        <v>15</v>
      </c>
      <c r="B19" s="178"/>
      <c r="C19" s="96" t="s">
        <v>23</v>
      </c>
      <c r="D19" s="97" t="s">
        <v>24</v>
      </c>
      <c r="E19" s="97">
        <v>26</v>
      </c>
      <c r="F19" s="84">
        <v>101</v>
      </c>
      <c r="G19" s="118">
        <v>101</v>
      </c>
      <c r="H19" s="116">
        <f t="shared" si="0"/>
        <v>2626</v>
      </c>
      <c r="I19" s="199">
        <f t="shared" si="1"/>
        <v>108.58</v>
      </c>
    </row>
    <row r="20" spans="1:9" ht="17.25" customHeight="1" x14ac:dyDescent="0.2">
      <c r="A20" s="66">
        <v>16</v>
      </c>
      <c r="B20" s="178"/>
      <c r="C20" s="96" t="s">
        <v>25</v>
      </c>
      <c r="D20" s="97" t="s">
        <v>24</v>
      </c>
      <c r="E20" s="97">
        <v>50</v>
      </c>
      <c r="F20" s="84">
        <v>81</v>
      </c>
      <c r="G20" s="118">
        <v>81</v>
      </c>
      <c r="H20" s="116">
        <f t="shared" si="0"/>
        <v>4050</v>
      </c>
      <c r="I20" s="199">
        <f t="shared" si="1"/>
        <v>87.08</v>
      </c>
    </row>
    <row r="21" spans="1:9" ht="12" thickBot="1" x14ac:dyDescent="0.25">
      <c r="A21" s="69">
        <v>17</v>
      </c>
      <c r="B21" s="178"/>
      <c r="C21" s="98" t="s">
        <v>18</v>
      </c>
      <c r="D21" s="99" t="s">
        <v>9</v>
      </c>
      <c r="E21" s="99">
        <v>13</v>
      </c>
      <c r="F21" s="85">
        <v>101</v>
      </c>
      <c r="G21" s="154">
        <v>101</v>
      </c>
      <c r="H21" s="117">
        <f t="shared" si="0"/>
        <v>1313</v>
      </c>
      <c r="I21" s="199">
        <f t="shared" si="1"/>
        <v>108.58</v>
      </c>
    </row>
    <row r="22" spans="1:9" x14ac:dyDescent="0.2">
      <c r="A22" s="62">
        <v>18</v>
      </c>
      <c r="B22" s="177" t="s">
        <v>1</v>
      </c>
      <c r="C22" s="94" t="s">
        <v>42</v>
      </c>
      <c r="D22" s="95" t="s">
        <v>9</v>
      </c>
      <c r="E22" s="95">
        <v>11</v>
      </c>
      <c r="F22" s="83">
        <v>315</v>
      </c>
      <c r="G22" s="155">
        <v>317</v>
      </c>
      <c r="H22" s="115">
        <f t="shared" si="0"/>
        <v>3465</v>
      </c>
      <c r="I22" s="199">
        <f t="shared" si="1"/>
        <v>338.63</v>
      </c>
    </row>
    <row r="23" spans="1:9" x14ac:dyDescent="0.2">
      <c r="A23" s="66">
        <v>19</v>
      </c>
      <c r="B23" s="178"/>
      <c r="C23" s="96" t="s">
        <v>78</v>
      </c>
      <c r="D23" s="97" t="s">
        <v>9</v>
      </c>
      <c r="E23" s="97">
        <v>25</v>
      </c>
      <c r="F23" s="84">
        <v>790</v>
      </c>
      <c r="G23" s="118">
        <v>792</v>
      </c>
      <c r="H23" s="116">
        <f t="shared" si="0"/>
        <v>19750</v>
      </c>
      <c r="I23" s="199">
        <f t="shared" si="1"/>
        <v>849.25</v>
      </c>
    </row>
    <row r="24" spans="1:9" x14ac:dyDescent="0.2">
      <c r="A24" s="66">
        <v>20</v>
      </c>
      <c r="B24" s="178"/>
      <c r="C24" s="96" t="s">
        <v>41</v>
      </c>
      <c r="D24" s="97" t="s">
        <v>9</v>
      </c>
      <c r="E24" s="97">
        <v>11</v>
      </c>
      <c r="F24" s="84">
        <v>460</v>
      </c>
      <c r="G24" s="118">
        <v>462</v>
      </c>
      <c r="H24" s="116">
        <f t="shared" si="0"/>
        <v>5060</v>
      </c>
      <c r="I24" s="199">
        <f t="shared" si="1"/>
        <v>494.5</v>
      </c>
    </row>
    <row r="25" spans="1:9" x14ac:dyDescent="0.2">
      <c r="A25" s="66">
        <v>21</v>
      </c>
      <c r="B25" s="178"/>
      <c r="C25" s="96" t="s">
        <v>149</v>
      </c>
      <c r="D25" s="97" t="s">
        <v>9</v>
      </c>
      <c r="E25" s="97">
        <v>1</v>
      </c>
      <c r="F25" s="84">
        <v>278</v>
      </c>
      <c r="G25" s="118">
        <v>278</v>
      </c>
      <c r="H25" s="116">
        <f t="shared" si="0"/>
        <v>278</v>
      </c>
      <c r="I25" s="199">
        <f t="shared" si="1"/>
        <v>298.85000000000002</v>
      </c>
    </row>
    <row r="26" spans="1:9" x14ac:dyDescent="0.2">
      <c r="A26" s="66">
        <v>22</v>
      </c>
      <c r="B26" s="178"/>
      <c r="C26" s="96" t="s">
        <v>150</v>
      </c>
      <c r="D26" s="97" t="s">
        <v>9</v>
      </c>
      <c r="E26" s="97">
        <v>1</v>
      </c>
      <c r="F26" s="84">
        <v>132</v>
      </c>
      <c r="G26" s="118">
        <v>132</v>
      </c>
      <c r="H26" s="116">
        <f t="shared" si="0"/>
        <v>132</v>
      </c>
      <c r="I26" s="199">
        <f t="shared" si="1"/>
        <v>141.9</v>
      </c>
    </row>
    <row r="27" spans="1:9" x14ac:dyDescent="0.2">
      <c r="A27" s="66">
        <v>23</v>
      </c>
      <c r="B27" s="178"/>
      <c r="C27" s="96" t="s">
        <v>40</v>
      </c>
      <c r="D27" s="97" t="s">
        <v>13</v>
      </c>
      <c r="E27" s="97">
        <v>60</v>
      </c>
      <c r="F27" s="84">
        <v>330</v>
      </c>
      <c r="G27" s="118">
        <v>330</v>
      </c>
      <c r="H27" s="116">
        <f t="shared" si="0"/>
        <v>19800</v>
      </c>
      <c r="I27" s="199">
        <f t="shared" si="1"/>
        <v>354.75</v>
      </c>
    </row>
    <row r="28" spans="1:9" x14ac:dyDescent="0.2">
      <c r="A28" s="66">
        <v>24</v>
      </c>
      <c r="B28" s="178"/>
      <c r="C28" s="96" t="s">
        <v>224</v>
      </c>
      <c r="D28" s="97" t="s">
        <v>9</v>
      </c>
      <c r="E28" s="97">
        <v>9</v>
      </c>
      <c r="F28" s="84">
        <v>264</v>
      </c>
      <c r="G28" s="118">
        <v>264</v>
      </c>
      <c r="H28" s="116">
        <f t="shared" si="0"/>
        <v>2376</v>
      </c>
      <c r="I28" s="199">
        <f t="shared" si="1"/>
        <v>283.8</v>
      </c>
    </row>
    <row r="29" spans="1:9" x14ac:dyDescent="0.2">
      <c r="A29" s="66">
        <v>25</v>
      </c>
      <c r="B29" s="178"/>
      <c r="C29" s="96" t="s">
        <v>76</v>
      </c>
      <c r="D29" s="97" t="s">
        <v>9</v>
      </c>
      <c r="E29" s="97">
        <v>32</v>
      </c>
      <c r="F29" s="84">
        <v>330</v>
      </c>
      <c r="G29" s="118">
        <v>330</v>
      </c>
      <c r="H29" s="116">
        <f t="shared" si="0"/>
        <v>10560</v>
      </c>
      <c r="I29" s="199">
        <f t="shared" si="1"/>
        <v>354.75</v>
      </c>
    </row>
    <row r="30" spans="1:9" x14ac:dyDescent="0.2">
      <c r="A30" s="66">
        <v>26</v>
      </c>
      <c r="B30" s="178"/>
      <c r="C30" s="96" t="s">
        <v>85</v>
      </c>
      <c r="D30" s="97" t="s">
        <v>9</v>
      </c>
      <c r="E30" s="97">
        <v>9</v>
      </c>
      <c r="F30" s="84">
        <v>436</v>
      </c>
      <c r="G30" s="118">
        <v>436</v>
      </c>
      <c r="H30" s="116">
        <f t="shared" si="0"/>
        <v>3924</v>
      </c>
      <c r="I30" s="199">
        <f t="shared" si="1"/>
        <v>468.7</v>
      </c>
    </row>
    <row r="31" spans="1:9" x14ac:dyDescent="0.2">
      <c r="A31" s="66">
        <v>27</v>
      </c>
      <c r="B31" s="178"/>
      <c r="C31" s="96" t="s">
        <v>83</v>
      </c>
      <c r="D31" s="97" t="s">
        <v>9</v>
      </c>
      <c r="E31" s="97">
        <v>9</v>
      </c>
      <c r="F31" s="84">
        <v>175</v>
      </c>
      <c r="G31" s="118">
        <v>175</v>
      </c>
      <c r="H31" s="116">
        <f t="shared" si="0"/>
        <v>1575</v>
      </c>
      <c r="I31" s="199">
        <f t="shared" si="1"/>
        <v>188.13</v>
      </c>
    </row>
    <row r="32" spans="1:9" x14ac:dyDescent="0.2">
      <c r="A32" s="66">
        <v>28</v>
      </c>
      <c r="B32" s="178"/>
      <c r="C32" s="96" t="s">
        <v>84</v>
      </c>
      <c r="D32" s="97" t="s">
        <v>9</v>
      </c>
      <c r="E32" s="97">
        <v>9</v>
      </c>
      <c r="F32" s="84">
        <v>291</v>
      </c>
      <c r="G32" s="118">
        <v>291</v>
      </c>
      <c r="H32" s="116">
        <f t="shared" si="0"/>
        <v>2619</v>
      </c>
      <c r="I32" s="199">
        <f t="shared" si="1"/>
        <v>312.83</v>
      </c>
    </row>
    <row r="33" spans="1:9" ht="22.5" x14ac:dyDescent="0.2">
      <c r="A33" s="66">
        <v>29</v>
      </c>
      <c r="B33" s="178"/>
      <c r="C33" s="96" t="s">
        <v>56</v>
      </c>
      <c r="D33" s="97" t="s">
        <v>9</v>
      </c>
      <c r="E33" s="97">
        <v>1</v>
      </c>
      <c r="F33" s="84">
        <v>198</v>
      </c>
      <c r="G33" s="118">
        <v>198</v>
      </c>
      <c r="H33" s="116">
        <f t="shared" si="0"/>
        <v>198</v>
      </c>
      <c r="I33" s="199">
        <f t="shared" si="1"/>
        <v>212.85</v>
      </c>
    </row>
    <row r="34" spans="1:9" x14ac:dyDescent="0.2">
      <c r="A34" s="66">
        <v>30</v>
      </c>
      <c r="B34" s="178"/>
      <c r="C34" s="96" t="s">
        <v>79</v>
      </c>
      <c r="D34" s="97" t="s">
        <v>22</v>
      </c>
      <c r="E34" s="97">
        <v>12</v>
      </c>
      <c r="F34" s="84">
        <v>33</v>
      </c>
      <c r="G34" s="118">
        <v>33</v>
      </c>
      <c r="H34" s="116">
        <f t="shared" si="0"/>
        <v>396</v>
      </c>
      <c r="I34" s="199">
        <f t="shared" si="1"/>
        <v>35.479999999999997</v>
      </c>
    </row>
    <row r="35" spans="1:9" s="1" customFormat="1" x14ac:dyDescent="0.2">
      <c r="A35" s="66">
        <v>31</v>
      </c>
      <c r="B35" s="178"/>
      <c r="C35" s="100" t="s">
        <v>151</v>
      </c>
      <c r="D35" s="101" t="s">
        <v>9</v>
      </c>
      <c r="E35" s="101">
        <v>19</v>
      </c>
      <c r="F35" s="84">
        <v>1000</v>
      </c>
      <c r="G35" s="118">
        <v>1030</v>
      </c>
      <c r="H35" s="116">
        <f t="shared" si="0"/>
        <v>19000</v>
      </c>
      <c r="I35" s="199">
        <f t="shared" si="1"/>
        <v>1075</v>
      </c>
    </row>
    <row r="36" spans="1:9" x14ac:dyDescent="0.2">
      <c r="A36" s="66">
        <v>32</v>
      </c>
      <c r="B36" s="178"/>
      <c r="C36" s="96" t="s">
        <v>2</v>
      </c>
      <c r="D36" s="97" t="s">
        <v>9</v>
      </c>
      <c r="E36" s="97">
        <v>22</v>
      </c>
      <c r="F36" s="84">
        <v>500</v>
      </c>
      <c r="G36" s="118">
        <v>502</v>
      </c>
      <c r="H36" s="116">
        <f t="shared" si="0"/>
        <v>11000</v>
      </c>
      <c r="I36" s="199">
        <f t="shared" si="1"/>
        <v>537.5</v>
      </c>
    </row>
    <row r="37" spans="1:9" x14ac:dyDescent="0.2">
      <c r="A37" s="66">
        <v>33</v>
      </c>
      <c r="B37" s="178"/>
      <c r="C37" s="96" t="s">
        <v>186</v>
      </c>
      <c r="D37" s="97" t="s">
        <v>10</v>
      </c>
      <c r="E37" s="97">
        <v>17</v>
      </c>
      <c r="F37" s="84">
        <v>360</v>
      </c>
      <c r="G37" s="118">
        <v>363</v>
      </c>
      <c r="H37" s="116">
        <f t="shared" si="0"/>
        <v>6120</v>
      </c>
      <c r="I37" s="199">
        <f t="shared" si="1"/>
        <v>387</v>
      </c>
    </row>
    <row r="38" spans="1:9" x14ac:dyDescent="0.2">
      <c r="A38" s="66">
        <v>34</v>
      </c>
      <c r="B38" s="178"/>
      <c r="C38" s="96" t="s">
        <v>152</v>
      </c>
      <c r="D38" s="97" t="s">
        <v>9</v>
      </c>
      <c r="E38" s="97">
        <v>8</v>
      </c>
      <c r="F38" s="84">
        <v>132</v>
      </c>
      <c r="G38" s="118">
        <v>132</v>
      </c>
      <c r="H38" s="116">
        <f t="shared" si="0"/>
        <v>1056</v>
      </c>
      <c r="I38" s="199">
        <f t="shared" si="1"/>
        <v>141.9</v>
      </c>
    </row>
    <row r="39" spans="1:9" x14ac:dyDescent="0.2">
      <c r="A39" s="66">
        <v>35</v>
      </c>
      <c r="B39" s="178"/>
      <c r="C39" s="96" t="s">
        <v>80</v>
      </c>
      <c r="D39" s="97" t="s">
        <v>9</v>
      </c>
      <c r="E39" s="97">
        <v>25</v>
      </c>
      <c r="F39" s="84">
        <v>500</v>
      </c>
      <c r="G39" s="118">
        <v>509</v>
      </c>
      <c r="H39" s="116">
        <f t="shared" si="0"/>
        <v>12500</v>
      </c>
      <c r="I39" s="199">
        <f t="shared" si="1"/>
        <v>537.5</v>
      </c>
    </row>
    <row r="40" spans="1:9" x14ac:dyDescent="0.2">
      <c r="A40" s="66">
        <v>36</v>
      </c>
      <c r="B40" s="178"/>
      <c r="C40" s="96" t="s">
        <v>187</v>
      </c>
      <c r="D40" s="97" t="s">
        <v>38</v>
      </c>
      <c r="E40" s="97">
        <v>37</v>
      </c>
      <c r="F40" s="84">
        <v>30</v>
      </c>
      <c r="G40" s="118">
        <v>30</v>
      </c>
      <c r="H40" s="116">
        <f t="shared" si="0"/>
        <v>1110</v>
      </c>
      <c r="I40" s="199">
        <f t="shared" si="1"/>
        <v>32.25</v>
      </c>
    </row>
    <row r="41" spans="1:9" x14ac:dyDescent="0.2">
      <c r="A41" s="66">
        <v>37</v>
      </c>
      <c r="B41" s="178"/>
      <c r="C41" s="96" t="s">
        <v>5</v>
      </c>
      <c r="D41" s="97" t="s">
        <v>9</v>
      </c>
      <c r="E41" s="97">
        <v>14</v>
      </c>
      <c r="F41" s="84">
        <v>500</v>
      </c>
      <c r="G41" s="118">
        <v>509</v>
      </c>
      <c r="H41" s="116">
        <f t="shared" si="0"/>
        <v>7000</v>
      </c>
      <c r="I41" s="199">
        <f t="shared" si="1"/>
        <v>537.5</v>
      </c>
    </row>
    <row r="42" spans="1:9" x14ac:dyDescent="0.2">
      <c r="A42" s="66">
        <v>38</v>
      </c>
      <c r="B42" s="178"/>
      <c r="C42" s="96" t="s">
        <v>153</v>
      </c>
      <c r="D42" s="97" t="s">
        <v>9</v>
      </c>
      <c r="E42" s="97">
        <v>3</v>
      </c>
      <c r="F42" s="84">
        <v>132</v>
      </c>
      <c r="G42" s="118">
        <v>132</v>
      </c>
      <c r="H42" s="116">
        <f t="shared" si="0"/>
        <v>396</v>
      </c>
      <c r="I42" s="199">
        <f t="shared" si="1"/>
        <v>141.9</v>
      </c>
    </row>
    <row r="43" spans="1:9" x14ac:dyDescent="0.2">
      <c r="A43" s="66">
        <v>39</v>
      </c>
      <c r="B43" s="178"/>
      <c r="C43" s="96" t="s">
        <v>54</v>
      </c>
      <c r="D43" s="97" t="s">
        <v>44</v>
      </c>
      <c r="E43" s="97">
        <v>98</v>
      </c>
      <c r="F43" s="84">
        <v>19</v>
      </c>
      <c r="G43" s="118">
        <v>19</v>
      </c>
      <c r="H43" s="116">
        <f t="shared" si="0"/>
        <v>1862</v>
      </c>
      <c r="I43" s="199">
        <f t="shared" si="1"/>
        <v>20.43</v>
      </c>
    </row>
    <row r="44" spans="1:9" x14ac:dyDescent="0.2">
      <c r="A44" s="66">
        <v>40</v>
      </c>
      <c r="B44" s="178"/>
      <c r="C44" s="96" t="s">
        <v>188</v>
      </c>
      <c r="D44" s="97" t="s">
        <v>9</v>
      </c>
      <c r="E44" s="97">
        <v>13</v>
      </c>
      <c r="F44" s="84">
        <v>1160</v>
      </c>
      <c r="G44" s="118">
        <v>1162</v>
      </c>
      <c r="H44" s="116">
        <f t="shared" si="0"/>
        <v>15080</v>
      </c>
      <c r="I44" s="199">
        <f t="shared" si="1"/>
        <v>1247</v>
      </c>
    </row>
    <row r="45" spans="1:9" x14ac:dyDescent="0.2">
      <c r="A45" s="66">
        <v>41</v>
      </c>
      <c r="B45" s="178"/>
      <c r="C45" s="96" t="s">
        <v>46</v>
      </c>
      <c r="D45" s="97" t="s">
        <v>15</v>
      </c>
      <c r="E45" s="97">
        <v>124</v>
      </c>
      <c r="F45" s="84">
        <v>170</v>
      </c>
      <c r="G45" s="118">
        <v>172</v>
      </c>
      <c r="H45" s="116">
        <f t="shared" si="0"/>
        <v>21080</v>
      </c>
      <c r="I45" s="199">
        <f t="shared" si="1"/>
        <v>182.75</v>
      </c>
    </row>
    <row r="46" spans="1:9" x14ac:dyDescent="0.2">
      <c r="A46" s="66">
        <v>42</v>
      </c>
      <c r="B46" s="178"/>
      <c r="C46" s="96" t="s">
        <v>39</v>
      </c>
      <c r="D46" s="97" t="s">
        <v>12</v>
      </c>
      <c r="E46" s="97">
        <v>158</v>
      </c>
      <c r="F46" s="84">
        <v>264</v>
      </c>
      <c r="G46" s="118">
        <v>264</v>
      </c>
      <c r="H46" s="116">
        <f t="shared" si="0"/>
        <v>41712</v>
      </c>
      <c r="I46" s="199">
        <f t="shared" si="1"/>
        <v>283.8</v>
      </c>
    </row>
    <row r="47" spans="1:9" x14ac:dyDescent="0.2">
      <c r="A47" s="66">
        <v>43</v>
      </c>
      <c r="B47" s="178"/>
      <c r="C47" s="96" t="s">
        <v>14</v>
      </c>
      <c r="D47" s="97" t="s">
        <v>15</v>
      </c>
      <c r="E47" s="97">
        <v>129</v>
      </c>
      <c r="F47" s="84">
        <v>250</v>
      </c>
      <c r="G47" s="118">
        <v>251</v>
      </c>
      <c r="H47" s="116">
        <f t="shared" si="0"/>
        <v>32250</v>
      </c>
      <c r="I47" s="199">
        <f t="shared" si="1"/>
        <v>268.75</v>
      </c>
    </row>
    <row r="48" spans="1:9" ht="22.5" x14ac:dyDescent="0.2">
      <c r="A48" s="66">
        <v>44</v>
      </c>
      <c r="B48" s="178"/>
      <c r="C48" s="96" t="s">
        <v>189</v>
      </c>
      <c r="D48" s="97" t="s">
        <v>9</v>
      </c>
      <c r="E48" s="97">
        <v>14</v>
      </c>
      <c r="F48" s="84">
        <v>1320</v>
      </c>
      <c r="G48" s="118">
        <v>1320</v>
      </c>
      <c r="H48" s="116">
        <f t="shared" si="0"/>
        <v>18480</v>
      </c>
      <c r="I48" s="199">
        <f t="shared" si="1"/>
        <v>1419</v>
      </c>
    </row>
    <row r="49" spans="1:9" x14ac:dyDescent="0.2">
      <c r="A49" s="66">
        <v>45</v>
      </c>
      <c r="B49" s="178"/>
      <c r="C49" s="96" t="s">
        <v>154</v>
      </c>
      <c r="D49" s="97" t="s">
        <v>9</v>
      </c>
      <c r="E49" s="97">
        <v>4</v>
      </c>
      <c r="F49" s="84">
        <v>50</v>
      </c>
      <c r="G49" s="118">
        <v>53</v>
      </c>
      <c r="H49" s="116">
        <f t="shared" si="0"/>
        <v>200</v>
      </c>
      <c r="I49" s="199">
        <f t="shared" si="1"/>
        <v>53.75</v>
      </c>
    </row>
    <row r="50" spans="1:9" x14ac:dyDescent="0.2">
      <c r="A50" s="66">
        <v>46</v>
      </c>
      <c r="B50" s="178"/>
      <c r="C50" s="96" t="s">
        <v>155</v>
      </c>
      <c r="D50" s="97" t="s">
        <v>9</v>
      </c>
      <c r="E50" s="97">
        <v>2</v>
      </c>
      <c r="F50" s="84">
        <v>260</v>
      </c>
      <c r="G50" s="118">
        <v>264</v>
      </c>
      <c r="H50" s="116">
        <f t="shared" si="0"/>
        <v>520</v>
      </c>
      <c r="I50" s="199">
        <f t="shared" si="1"/>
        <v>279.5</v>
      </c>
    </row>
    <row r="51" spans="1:9" x14ac:dyDescent="0.2">
      <c r="A51" s="66">
        <v>47</v>
      </c>
      <c r="B51" s="178"/>
      <c r="C51" s="96" t="s">
        <v>7</v>
      </c>
      <c r="D51" s="97" t="s">
        <v>9</v>
      </c>
      <c r="E51" s="97">
        <v>7</v>
      </c>
      <c r="F51" s="84">
        <v>940</v>
      </c>
      <c r="G51" s="118">
        <v>944</v>
      </c>
      <c r="H51" s="116">
        <f t="shared" si="0"/>
        <v>6580</v>
      </c>
      <c r="I51" s="199">
        <f t="shared" si="1"/>
        <v>1010.5</v>
      </c>
    </row>
    <row r="52" spans="1:9" x14ac:dyDescent="0.2">
      <c r="A52" s="66">
        <v>48</v>
      </c>
      <c r="B52" s="178"/>
      <c r="C52" s="96" t="s">
        <v>3</v>
      </c>
      <c r="D52" s="97" t="s">
        <v>9</v>
      </c>
      <c r="E52" s="97">
        <v>9</v>
      </c>
      <c r="F52" s="84">
        <v>1050</v>
      </c>
      <c r="G52" s="118">
        <v>1056</v>
      </c>
      <c r="H52" s="116">
        <f t="shared" si="0"/>
        <v>9450</v>
      </c>
      <c r="I52" s="199">
        <f t="shared" si="1"/>
        <v>1128.75</v>
      </c>
    </row>
    <row r="53" spans="1:9" x14ac:dyDescent="0.2">
      <c r="A53" s="66">
        <v>49</v>
      </c>
      <c r="B53" s="178"/>
      <c r="C53" s="96" t="s">
        <v>4</v>
      </c>
      <c r="D53" s="97" t="s">
        <v>9</v>
      </c>
      <c r="E53" s="97">
        <v>14</v>
      </c>
      <c r="F53" s="84">
        <v>2600</v>
      </c>
      <c r="G53" s="118">
        <v>2640</v>
      </c>
      <c r="H53" s="116">
        <f t="shared" si="0"/>
        <v>36400</v>
      </c>
      <c r="I53" s="199">
        <f t="shared" si="1"/>
        <v>2795</v>
      </c>
    </row>
    <row r="54" spans="1:9" s="1" customFormat="1" x14ac:dyDescent="0.2">
      <c r="A54" s="66">
        <v>50</v>
      </c>
      <c r="B54" s="178"/>
      <c r="C54" s="100" t="s">
        <v>156</v>
      </c>
      <c r="D54" s="101" t="s">
        <v>9</v>
      </c>
      <c r="E54" s="101">
        <v>21</v>
      </c>
      <c r="F54" s="84">
        <v>132</v>
      </c>
      <c r="G54" s="118">
        <v>132</v>
      </c>
      <c r="H54" s="116">
        <f t="shared" si="0"/>
        <v>2772</v>
      </c>
      <c r="I54" s="199">
        <f t="shared" si="1"/>
        <v>141.9</v>
      </c>
    </row>
    <row r="55" spans="1:9" ht="22.5" x14ac:dyDescent="0.2">
      <c r="A55" s="66">
        <v>51</v>
      </c>
      <c r="B55" s="178"/>
      <c r="C55" s="96" t="s">
        <v>190</v>
      </c>
      <c r="D55" s="97" t="s">
        <v>9</v>
      </c>
      <c r="E55" s="97">
        <v>29</v>
      </c>
      <c r="F55" s="84">
        <v>760</v>
      </c>
      <c r="G55" s="118">
        <v>766</v>
      </c>
      <c r="H55" s="116">
        <f t="shared" si="0"/>
        <v>22040</v>
      </c>
      <c r="I55" s="199">
        <f t="shared" si="1"/>
        <v>817</v>
      </c>
    </row>
    <row r="56" spans="1:9" x14ac:dyDescent="0.2">
      <c r="A56" s="66">
        <v>52</v>
      </c>
      <c r="B56" s="178"/>
      <c r="C56" s="96" t="s">
        <v>157</v>
      </c>
      <c r="D56" s="97" t="s">
        <v>9</v>
      </c>
      <c r="E56" s="101">
        <v>2</v>
      </c>
      <c r="F56" s="84">
        <v>2500</v>
      </c>
      <c r="G56" s="118">
        <v>2640</v>
      </c>
      <c r="H56" s="116">
        <f t="shared" si="0"/>
        <v>5000</v>
      </c>
      <c r="I56" s="199">
        <f t="shared" si="1"/>
        <v>2687.5</v>
      </c>
    </row>
    <row r="57" spans="1:9" x14ac:dyDescent="0.2">
      <c r="A57" s="66">
        <v>53</v>
      </c>
      <c r="B57" s="178"/>
      <c r="C57" s="96" t="s">
        <v>191</v>
      </c>
      <c r="D57" s="97" t="s">
        <v>9</v>
      </c>
      <c r="E57" s="97">
        <v>9</v>
      </c>
      <c r="F57" s="84">
        <v>850</v>
      </c>
      <c r="G57" s="118">
        <v>858</v>
      </c>
      <c r="H57" s="116">
        <f t="shared" si="0"/>
        <v>7650</v>
      </c>
      <c r="I57" s="199">
        <f t="shared" si="1"/>
        <v>913.75</v>
      </c>
    </row>
    <row r="58" spans="1:9" x14ac:dyDescent="0.2">
      <c r="A58" s="66">
        <v>54</v>
      </c>
      <c r="B58" s="178"/>
      <c r="C58" s="96" t="s">
        <v>81</v>
      </c>
      <c r="D58" s="97" t="s">
        <v>9</v>
      </c>
      <c r="E58" s="97">
        <v>25</v>
      </c>
      <c r="F58" s="84">
        <v>500</v>
      </c>
      <c r="G58" s="118">
        <v>509</v>
      </c>
      <c r="H58" s="116">
        <f t="shared" si="0"/>
        <v>12500</v>
      </c>
      <c r="I58" s="199">
        <f t="shared" si="1"/>
        <v>537.5</v>
      </c>
    </row>
    <row r="59" spans="1:9" ht="22.5" x14ac:dyDescent="0.2">
      <c r="A59" s="66">
        <v>55</v>
      </c>
      <c r="B59" s="178"/>
      <c r="C59" s="96" t="s">
        <v>158</v>
      </c>
      <c r="D59" s="97" t="s">
        <v>9</v>
      </c>
      <c r="E59" s="97">
        <v>2</v>
      </c>
      <c r="F59" s="84">
        <v>790</v>
      </c>
      <c r="G59" s="118">
        <v>792</v>
      </c>
      <c r="H59" s="116">
        <f t="shared" si="0"/>
        <v>1580</v>
      </c>
      <c r="I59" s="199">
        <f t="shared" si="1"/>
        <v>849.25</v>
      </c>
    </row>
    <row r="60" spans="1:9" x14ac:dyDescent="0.2">
      <c r="A60" s="66">
        <v>56</v>
      </c>
      <c r="B60" s="178"/>
      <c r="C60" s="96" t="s">
        <v>82</v>
      </c>
      <c r="D60" s="97" t="s">
        <v>9</v>
      </c>
      <c r="E60" s="97">
        <v>9</v>
      </c>
      <c r="F60" s="84">
        <v>370</v>
      </c>
      <c r="G60" s="118">
        <v>370</v>
      </c>
      <c r="H60" s="116">
        <f t="shared" si="0"/>
        <v>3330</v>
      </c>
      <c r="I60" s="199">
        <f t="shared" si="1"/>
        <v>397.75</v>
      </c>
    </row>
    <row r="61" spans="1:9" x14ac:dyDescent="0.2">
      <c r="A61" s="66">
        <v>57</v>
      </c>
      <c r="B61" s="178"/>
      <c r="C61" s="96" t="s">
        <v>192</v>
      </c>
      <c r="D61" s="97" t="s">
        <v>9</v>
      </c>
      <c r="E61" s="97">
        <v>19</v>
      </c>
      <c r="F61" s="84">
        <v>500</v>
      </c>
      <c r="G61" s="118">
        <v>509</v>
      </c>
      <c r="H61" s="116">
        <f t="shared" si="0"/>
        <v>9500</v>
      </c>
      <c r="I61" s="199">
        <f t="shared" si="1"/>
        <v>537.5</v>
      </c>
    </row>
    <row r="62" spans="1:9" x14ac:dyDescent="0.2">
      <c r="A62" s="66">
        <v>58</v>
      </c>
      <c r="B62" s="178"/>
      <c r="C62" s="100" t="s">
        <v>235</v>
      </c>
      <c r="D62" s="97" t="s">
        <v>9</v>
      </c>
      <c r="E62" s="97">
        <v>2</v>
      </c>
      <c r="F62" s="84">
        <v>21000</v>
      </c>
      <c r="G62" s="118">
        <v>21120</v>
      </c>
      <c r="H62" s="116">
        <f t="shared" si="0"/>
        <v>42000</v>
      </c>
      <c r="I62" s="199">
        <f t="shared" si="1"/>
        <v>22575</v>
      </c>
    </row>
    <row r="63" spans="1:9" x14ac:dyDescent="0.2">
      <c r="A63" s="66">
        <v>59</v>
      </c>
      <c r="B63" s="178"/>
      <c r="C63" s="100" t="s">
        <v>236</v>
      </c>
      <c r="D63" s="97" t="s">
        <v>9</v>
      </c>
      <c r="E63" s="97">
        <v>2</v>
      </c>
      <c r="F63" s="84">
        <v>15000</v>
      </c>
      <c r="G63" s="118">
        <v>15840</v>
      </c>
      <c r="H63" s="116">
        <f t="shared" si="0"/>
        <v>30000</v>
      </c>
      <c r="I63" s="199">
        <f t="shared" si="1"/>
        <v>16125</v>
      </c>
    </row>
    <row r="64" spans="1:9" x14ac:dyDescent="0.2">
      <c r="A64" s="66">
        <v>60</v>
      </c>
      <c r="B64" s="178"/>
      <c r="C64" s="100" t="s">
        <v>237</v>
      </c>
      <c r="D64" s="97" t="s">
        <v>9</v>
      </c>
      <c r="E64" s="97">
        <v>2</v>
      </c>
      <c r="F64" s="84">
        <v>25000</v>
      </c>
      <c r="G64" s="118">
        <v>26400</v>
      </c>
      <c r="H64" s="116">
        <f t="shared" si="0"/>
        <v>50000</v>
      </c>
      <c r="I64" s="199">
        <f t="shared" si="1"/>
        <v>26875</v>
      </c>
    </row>
    <row r="65" spans="1:9" x14ac:dyDescent="0.2">
      <c r="A65" s="66">
        <v>61</v>
      </c>
      <c r="B65" s="178"/>
      <c r="C65" s="100" t="s">
        <v>238</v>
      </c>
      <c r="D65" s="97" t="s">
        <v>9</v>
      </c>
      <c r="E65" s="97">
        <v>2</v>
      </c>
      <c r="F65" s="84">
        <v>20000</v>
      </c>
      <c r="G65" s="118">
        <v>21120</v>
      </c>
      <c r="H65" s="116">
        <f t="shared" si="0"/>
        <v>40000</v>
      </c>
      <c r="I65" s="199">
        <f t="shared" si="1"/>
        <v>21500</v>
      </c>
    </row>
    <row r="66" spans="1:9" x14ac:dyDescent="0.2">
      <c r="A66" s="66">
        <v>62</v>
      </c>
      <c r="B66" s="178"/>
      <c r="C66" s="102" t="s">
        <v>239</v>
      </c>
      <c r="D66" s="103" t="s">
        <v>240</v>
      </c>
      <c r="E66" s="103">
        <v>1442</v>
      </c>
      <c r="F66" s="84">
        <v>20</v>
      </c>
      <c r="G66" s="118">
        <v>40</v>
      </c>
      <c r="H66" s="116">
        <f t="shared" si="0"/>
        <v>28840</v>
      </c>
      <c r="I66" s="199">
        <f t="shared" si="1"/>
        <v>21.5</v>
      </c>
    </row>
    <row r="67" spans="1:9" x14ac:dyDescent="0.2">
      <c r="A67" s="66">
        <v>63</v>
      </c>
      <c r="B67" s="178"/>
      <c r="C67" s="104" t="s">
        <v>55</v>
      </c>
      <c r="D67" s="105" t="s">
        <v>44</v>
      </c>
      <c r="E67" s="105">
        <v>820</v>
      </c>
      <c r="F67" s="84">
        <v>3</v>
      </c>
      <c r="G67" s="118">
        <v>3</v>
      </c>
      <c r="H67" s="116">
        <f t="shared" si="0"/>
        <v>2460</v>
      </c>
      <c r="I67" s="199">
        <f t="shared" si="1"/>
        <v>3.23</v>
      </c>
    </row>
    <row r="68" spans="1:9" x14ac:dyDescent="0.2">
      <c r="A68" s="66">
        <v>64</v>
      </c>
      <c r="B68" s="178"/>
      <c r="C68" s="96" t="s">
        <v>159</v>
      </c>
      <c r="D68" s="97" t="s">
        <v>9</v>
      </c>
      <c r="E68" s="101">
        <v>2</v>
      </c>
      <c r="F68" s="84">
        <v>132</v>
      </c>
      <c r="G68" s="118">
        <v>132</v>
      </c>
      <c r="H68" s="116">
        <f t="shared" si="0"/>
        <v>264</v>
      </c>
      <c r="I68" s="199">
        <f t="shared" si="1"/>
        <v>141.9</v>
      </c>
    </row>
    <row r="69" spans="1:9" x14ac:dyDescent="0.2">
      <c r="A69" s="66">
        <v>65</v>
      </c>
      <c r="B69" s="178"/>
      <c r="C69" s="96" t="s">
        <v>77</v>
      </c>
      <c r="D69" s="97" t="s">
        <v>38</v>
      </c>
      <c r="E69" s="97">
        <v>10</v>
      </c>
      <c r="F69" s="84">
        <v>195</v>
      </c>
      <c r="G69" s="118">
        <v>198</v>
      </c>
      <c r="H69" s="116">
        <f t="shared" si="0"/>
        <v>1950</v>
      </c>
      <c r="I69" s="199">
        <f t="shared" si="1"/>
        <v>209.63</v>
      </c>
    </row>
    <row r="70" spans="1:9" x14ac:dyDescent="0.2">
      <c r="A70" s="66">
        <v>66</v>
      </c>
      <c r="B70" s="178"/>
      <c r="C70" s="100" t="s">
        <v>193</v>
      </c>
      <c r="D70" s="97" t="s">
        <v>9</v>
      </c>
      <c r="E70" s="97">
        <v>6</v>
      </c>
      <c r="F70" s="84">
        <v>6500</v>
      </c>
      <c r="G70" s="118">
        <v>6534</v>
      </c>
      <c r="H70" s="116">
        <f t="shared" ref="H70:H75" si="2">E70*F70</f>
        <v>39000</v>
      </c>
      <c r="I70" s="199">
        <f t="shared" ref="I70:I75" si="3">+ROUND(F70*(1+(14.5-7)/100),2)</f>
        <v>6987.5</v>
      </c>
    </row>
    <row r="71" spans="1:9" x14ac:dyDescent="0.2">
      <c r="A71" s="66">
        <v>67</v>
      </c>
      <c r="B71" s="178"/>
      <c r="C71" s="100" t="s">
        <v>86</v>
      </c>
      <c r="D71" s="97" t="s">
        <v>9</v>
      </c>
      <c r="E71" s="97">
        <v>11</v>
      </c>
      <c r="F71" s="84">
        <v>11500</v>
      </c>
      <c r="G71" s="118">
        <v>11880</v>
      </c>
      <c r="H71" s="116">
        <f t="shared" si="2"/>
        <v>126500</v>
      </c>
      <c r="I71" s="199">
        <f t="shared" si="3"/>
        <v>12362.5</v>
      </c>
    </row>
    <row r="72" spans="1:9" x14ac:dyDescent="0.2">
      <c r="A72" s="66">
        <v>68</v>
      </c>
      <c r="B72" s="178"/>
      <c r="C72" s="96" t="s">
        <v>160</v>
      </c>
      <c r="D72" s="97" t="s">
        <v>9</v>
      </c>
      <c r="E72" s="97">
        <v>2</v>
      </c>
      <c r="F72" s="84">
        <v>300</v>
      </c>
      <c r="G72" s="118">
        <v>330</v>
      </c>
      <c r="H72" s="116">
        <f t="shared" si="2"/>
        <v>600</v>
      </c>
      <c r="I72" s="199">
        <f t="shared" si="3"/>
        <v>322.5</v>
      </c>
    </row>
    <row r="73" spans="1:9" x14ac:dyDescent="0.2">
      <c r="A73" s="66">
        <v>69</v>
      </c>
      <c r="B73" s="178"/>
      <c r="C73" s="106" t="s">
        <v>161</v>
      </c>
      <c r="D73" s="97" t="s">
        <v>9</v>
      </c>
      <c r="E73" s="97">
        <v>4</v>
      </c>
      <c r="F73" s="84">
        <v>53</v>
      </c>
      <c r="G73" s="118">
        <v>53</v>
      </c>
      <c r="H73" s="116">
        <f t="shared" si="2"/>
        <v>212</v>
      </c>
      <c r="I73" s="199">
        <f t="shared" si="3"/>
        <v>56.98</v>
      </c>
    </row>
    <row r="74" spans="1:9" x14ac:dyDescent="0.2">
      <c r="A74" s="66">
        <v>70</v>
      </c>
      <c r="B74" s="178"/>
      <c r="C74" s="106" t="s">
        <v>223</v>
      </c>
      <c r="D74" s="97" t="s">
        <v>9</v>
      </c>
      <c r="E74" s="97">
        <v>2</v>
      </c>
      <c r="F74" s="84">
        <v>80</v>
      </c>
      <c r="G74" s="118">
        <v>80</v>
      </c>
      <c r="H74" s="116">
        <f t="shared" si="2"/>
        <v>160</v>
      </c>
      <c r="I74" s="199">
        <f t="shared" si="3"/>
        <v>86</v>
      </c>
    </row>
    <row r="75" spans="1:9" ht="12" thickBot="1" x14ac:dyDescent="0.25">
      <c r="A75" s="72">
        <v>71</v>
      </c>
      <c r="B75" s="179"/>
      <c r="C75" s="107" t="s">
        <v>241</v>
      </c>
      <c r="D75" s="108" t="s">
        <v>242</v>
      </c>
      <c r="E75" s="108">
        <v>30</v>
      </c>
      <c r="F75" s="86">
        <v>75</v>
      </c>
      <c r="G75" s="154">
        <v>76</v>
      </c>
      <c r="H75" s="119">
        <f t="shared" si="2"/>
        <v>2250</v>
      </c>
      <c r="I75" s="199">
        <f t="shared" si="3"/>
        <v>80.63</v>
      </c>
    </row>
    <row r="76" spans="1:9" x14ac:dyDescent="0.2">
      <c r="F76" s="87"/>
      <c r="G76" s="120" t="s">
        <v>247</v>
      </c>
      <c r="H76" s="121">
        <f>SUM(H5:H75)</f>
        <v>807077</v>
      </c>
    </row>
  </sheetData>
  <sheetProtection autoFilter="0"/>
  <autoFilter ref="B4:H75" xr:uid="{3B88A150-82C6-40CC-B33C-F56460C208C4}"/>
  <mergeCells count="2">
    <mergeCell ref="B5:B21"/>
    <mergeCell ref="B22:B75"/>
  </mergeCells>
  <conditionalFormatting sqref="K12">
    <cfRule type="cellIs" dxfId="39" priority="3" operator="greaterThan">
      <formula>$G5</formula>
    </cfRule>
  </conditionalFormatting>
  <conditionalFormatting sqref="M17">
    <cfRule type="cellIs" dxfId="38" priority="2" operator="greaterThan">
      <formula>$G5</formula>
    </cfRule>
  </conditionalFormatting>
  <conditionalFormatting sqref="F5:F75">
    <cfRule type="cellIs" dxfId="37" priority="1"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24"/>
  <sheetViews>
    <sheetView tabSelected="1" zoomScale="115" zoomScaleNormal="115" workbookViewId="0">
      <selection activeCell="I3" sqref="I3:I4"/>
    </sheetView>
  </sheetViews>
  <sheetFormatPr defaultColWidth="9.140625" defaultRowHeight="11.25" x14ac:dyDescent="0.2"/>
  <cols>
    <col min="1" max="1" width="3.140625" style="82" customWidth="1"/>
    <col min="2" max="2" width="9.140625" style="89"/>
    <col min="3" max="3" width="49.5703125" style="109" customWidth="1"/>
    <col min="4" max="4" width="9.140625" style="89"/>
    <col min="5" max="5" width="13" style="124" customWidth="1"/>
    <col min="6" max="6" width="11.7109375" style="82" customWidth="1"/>
    <col min="7" max="7" width="16.28515625" style="89" customWidth="1"/>
    <col min="8" max="8" width="21.42578125" style="129" customWidth="1"/>
    <col min="9" max="9" width="15.42578125" style="82" customWidth="1"/>
    <col min="10" max="16384" width="9.140625" style="82"/>
  </cols>
  <sheetData>
    <row r="2" spans="2:9" ht="15" customHeight="1" x14ac:dyDescent="0.2"/>
    <row r="3" spans="2:9" ht="57" customHeight="1" x14ac:dyDescent="0.2">
      <c r="B3" s="125" t="s">
        <v>104</v>
      </c>
      <c r="C3" s="126" t="s">
        <v>105</v>
      </c>
      <c r="D3" s="125" t="s">
        <v>8</v>
      </c>
      <c r="E3" s="126" t="s">
        <v>249</v>
      </c>
      <c r="F3" s="167" t="s">
        <v>111</v>
      </c>
      <c r="G3" s="126" t="s">
        <v>106</v>
      </c>
      <c r="H3" s="126" t="s">
        <v>252</v>
      </c>
      <c r="I3" s="167" t="s">
        <v>254</v>
      </c>
    </row>
    <row r="4" spans="2:9" x14ac:dyDescent="0.2">
      <c r="B4" s="127">
        <v>1</v>
      </c>
      <c r="C4" s="128" t="s">
        <v>107</v>
      </c>
      <c r="D4" s="97" t="s">
        <v>9</v>
      </c>
      <c r="E4" s="59">
        <v>13</v>
      </c>
      <c r="F4" s="123">
        <v>84</v>
      </c>
      <c r="G4" s="130">
        <v>84</v>
      </c>
      <c r="H4" s="130">
        <f t="shared" ref="H4:H23" si="0">F4*E4</f>
        <v>1092</v>
      </c>
      <c r="I4" s="199">
        <f>+ROUND(F4*(1+(14.5-7)/100),2)</f>
        <v>90.3</v>
      </c>
    </row>
    <row r="5" spans="2:9" x14ac:dyDescent="0.2">
      <c r="B5" s="127">
        <v>2</v>
      </c>
      <c r="C5" s="128" t="s">
        <v>36</v>
      </c>
      <c r="D5" s="97" t="s">
        <v>11</v>
      </c>
      <c r="E5" s="59">
        <v>464</v>
      </c>
      <c r="F5" s="123">
        <v>17</v>
      </c>
      <c r="G5" s="130">
        <v>17</v>
      </c>
      <c r="H5" s="130">
        <f t="shared" si="0"/>
        <v>7888</v>
      </c>
      <c r="I5" s="199">
        <f t="shared" ref="I5:I23" si="1">+ROUND(F5*(1+(14.5-7)/100),2)</f>
        <v>18.28</v>
      </c>
    </row>
    <row r="6" spans="2:9" x14ac:dyDescent="0.2">
      <c r="B6" s="127">
        <v>3</v>
      </c>
      <c r="C6" s="128" t="s">
        <v>35</v>
      </c>
      <c r="D6" s="97" t="s">
        <v>11</v>
      </c>
      <c r="E6" s="59">
        <v>339</v>
      </c>
      <c r="F6" s="123">
        <v>23</v>
      </c>
      <c r="G6" s="130">
        <v>23</v>
      </c>
      <c r="H6" s="130">
        <f t="shared" si="0"/>
        <v>7797</v>
      </c>
      <c r="I6" s="199">
        <f t="shared" si="1"/>
        <v>24.73</v>
      </c>
    </row>
    <row r="7" spans="2:9" x14ac:dyDescent="0.2">
      <c r="B7" s="127">
        <v>4</v>
      </c>
      <c r="C7" s="128" t="s">
        <v>243</v>
      </c>
      <c r="D7" s="97" t="s">
        <v>9</v>
      </c>
      <c r="E7" s="59">
        <v>2</v>
      </c>
      <c r="F7" s="123">
        <v>280</v>
      </c>
      <c r="G7" s="130">
        <v>280</v>
      </c>
      <c r="H7" s="130">
        <f t="shared" si="0"/>
        <v>560</v>
      </c>
      <c r="I7" s="199">
        <f t="shared" si="1"/>
        <v>301</v>
      </c>
    </row>
    <row r="8" spans="2:9" x14ac:dyDescent="0.2">
      <c r="B8" s="127">
        <v>5</v>
      </c>
      <c r="C8" s="128" t="s">
        <v>244</v>
      </c>
      <c r="D8" s="97" t="s">
        <v>11</v>
      </c>
      <c r="E8" s="59">
        <v>790</v>
      </c>
      <c r="F8" s="123">
        <v>15</v>
      </c>
      <c r="G8" s="130">
        <v>15</v>
      </c>
      <c r="H8" s="130">
        <f t="shared" si="0"/>
        <v>11850</v>
      </c>
      <c r="I8" s="199">
        <f t="shared" si="1"/>
        <v>16.13</v>
      </c>
    </row>
    <row r="9" spans="2:9" x14ac:dyDescent="0.2">
      <c r="B9" s="127">
        <v>6</v>
      </c>
      <c r="C9" s="128" t="s">
        <v>52</v>
      </c>
      <c r="D9" s="97" t="s">
        <v>38</v>
      </c>
      <c r="E9" s="59">
        <v>135</v>
      </c>
      <c r="F9" s="123">
        <v>9</v>
      </c>
      <c r="G9" s="130">
        <v>9</v>
      </c>
      <c r="H9" s="130">
        <f t="shared" si="0"/>
        <v>1215</v>
      </c>
      <c r="I9" s="199">
        <f t="shared" si="1"/>
        <v>9.68</v>
      </c>
    </row>
    <row r="10" spans="2:9" x14ac:dyDescent="0.2">
      <c r="B10" s="127">
        <v>7</v>
      </c>
      <c r="C10" s="128" t="s">
        <v>53</v>
      </c>
      <c r="D10" s="97" t="s">
        <v>38</v>
      </c>
      <c r="E10" s="59">
        <v>55</v>
      </c>
      <c r="F10" s="123">
        <v>3</v>
      </c>
      <c r="G10" s="130">
        <v>3</v>
      </c>
      <c r="H10" s="130">
        <f t="shared" si="0"/>
        <v>165</v>
      </c>
      <c r="I10" s="199">
        <f t="shared" si="1"/>
        <v>3.23</v>
      </c>
    </row>
    <row r="11" spans="2:9" x14ac:dyDescent="0.2">
      <c r="B11" s="127">
        <v>8</v>
      </c>
      <c r="C11" s="128" t="s">
        <v>73</v>
      </c>
      <c r="D11" s="97" t="s">
        <v>9</v>
      </c>
      <c r="E11" s="59">
        <v>16</v>
      </c>
      <c r="F11" s="123">
        <v>572</v>
      </c>
      <c r="G11" s="130">
        <v>572</v>
      </c>
      <c r="H11" s="130">
        <f t="shared" si="0"/>
        <v>9152</v>
      </c>
      <c r="I11" s="199">
        <f t="shared" si="1"/>
        <v>614.9</v>
      </c>
    </row>
    <row r="12" spans="2:9" x14ac:dyDescent="0.2">
      <c r="B12" s="127">
        <v>9</v>
      </c>
      <c r="C12" s="128" t="s">
        <v>108</v>
      </c>
      <c r="D12" s="97" t="s">
        <v>9</v>
      </c>
      <c r="E12" s="59">
        <v>2</v>
      </c>
      <c r="F12" s="123">
        <v>112</v>
      </c>
      <c r="G12" s="130">
        <v>112</v>
      </c>
      <c r="H12" s="130">
        <f t="shared" si="0"/>
        <v>224</v>
      </c>
      <c r="I12" s="199">
        <f t="shared" si="1"/>
        <v>120.4</v>
      </c>
    </row>
    <row r="13" spans="2:9" x14ac:dyDescent="0.2">
      <c r="B13" s="127">
        <v>10</v>
      </c>
      <c r="C13" s="128" t="s">
        <v>109</v>
      </c>
      <c r="D13" s="97" t="s">
        <v>9</v>
      </c>
      <c r="E13" s="59">
        <v>2</v>
      </c>
      <c r="F13" s="123">
        <v>231</v>
      </c>
      <c r="G13" s="130">
        <v>231</v>
      </c>
      <c r="H13" s="130">
        <f t="shared" si="0"/>
        <v>462</v>
      </c>
      <c r="I13" s="199">
        <f t="shared" si="1"/>
        <v>248.33</v>
      </c>
    </row>
    <row r="14" spans="2:9" x14ac:dyDescent="0.2">
      <c r="B14" s="127">
        <v>11</v>
      </c>
      <c r="C14" s="128" t="s">
        <v>110</v>
      </c>
      <c r="D14" s="97" t="s">
        <v>9</v>
      </c>
      <c r="E14" s="59">
        <v>2</v>
      </c>
      <c r="F14" s="123">
        <v>631</v>
      </c>
      <c r="G14" s="130">
        <v>631</v>
      </c>
      <c r="H14" s="130">
        <f t="shared" si="0"/>
        <v>1262</v>
      </c>
      <c r="I14" s="199">
        <f t="shared" si="1"/>
        <v>678.33</v>
      </c>
    </row>
    <row r="15" spans="2:9" x14ac:dyDescent="0.2">
      <c r="B15" s="127">
        <v>12</v>
      </c>
      <c r="C15" s="128" t="s">
        <v>34</v>
      </c>
      <c r="D15" s="97" t="s">
        <v>9</v>
      </c>
      <c r="E15" s="59">
        <v>16</v>
      </c>
      <c r="F15" s="123">
        <v>793</v>
      </c>
      <c r="G15" s="130">
        <v>793</v>
      </c>
      <c r="H15" s="130">
        <f t="shared" si="0"/>
        <v>12688</v>
      </c>
      <c r="I15" s="199">
        <f t="shared" si="1"/>
        <v>852.48</v>
      </c>
    </row>
    <row r="16" spans="2:9" x14ac:dyDescent="0.2">
      <c r="B16" s="127">
        <v>13</v>
      </c>
      <c r="C16" s="128" t="s">
        <v>51</v>
      </c>
      <c r="D16" s="97" t="s">
        <v>9</v>
      </c>
      <c r="E16" s="59">
        <v>16</v>
      </c>
      <c r="F16" s="123">
        <v>912</v>
      </c>
      <c r="G16" s="130">
        <v>912</v>
      </c>
      <c r="H16" s="130">
        <f t="shared" si="0"/>
        <v>14592</v>
      </c>
      <c r="I16" s="199">
        <f t="shared" si="1"/>
        <v>980.4</v>
      </c>
    </row>
    <row r="17" spans="2:9" x14ac:dyDescent="0.2">
      <c r="B17" s="127">
        <v>14</v>
      </c>
      <c r="C17" s="128" t="s">
        <v>245</v>
      </c>
      <c r="D17" s="97" t="s">
        <v>11</v>
      </c>
      <c r="E17" s="59">
        <v>4315</v>
      </c>
      <c r="F17" s="123">
        <v>15</v>
      </c>
      <c r="G17" s="130">
        <v>15</v>
      </c>
      <c r="H17" s="130">
        <f t="shared" si="0"/>
        <v>64725</v>
      </c>
      <c r="I17" s="199">
        <f t="shared" si="1"/>
        <v>16.13</v>
      </c>
    </row>
    <row r="18" spans="2:9" x14ac:dyDescent="0.2">
      <c r="B18" s="127">
        <v>15</v>
      </c>
      <c r="C18" s="128" t="s">
        <v>207</v>
      </c>
      <c r="D18" s="97" t="s">
        <v>9</v>
      </c>
      <c r="E18" s="59">
        <v>16</v>
      </c>
      <c r="F18" s="123">
        <v>400</v>
      </c>
      <c r="G18" s="130">
        <v>400</v>
      </c>
      <c r="H18" s="130">
        <f t="shared" si="0"/>
        <v>6400</v>
      </c>
      <c r="I18" s="199">
        <f t="shared" si="1"/>
        <v>430</v>
      </c>
    </row>
    <row r="19" spans="2:9" x14ac:dyDescent="0.2">
      <c r="B19" s="127">
        <v>16</v>
      </c>
      <c r="C19" s="128" t="s">
        <v>71</v>
      </c>
      <c r="D19" s="97" t="s">
        <v>9</v>
      </c>
      <c r="E19" s="59">
        <v>20</v>
      </c>
      <c r="F19" s="123">
        <v>388</v>
      </c>
      <c r="G19" s="130">
        <v>388</v>
      </c>
      <c r="H19" s="130">
        <f t="shared" si="0"/>
        <v>7760</v>
      </c>
      <c r="I19" s="199">
        <f t="shared" si="1"/>
        <v>417.1</v>
      </c>
    </row>
    <row r="20" spans="2:9" ht="22.5" x14ac:dyDescent="0.2">
      <c r="B20" s="127">
        <v>17</v>
      </c>
      <c r="C20" s="106" t="s">
        <v>246</v>
      </c>
      <c r="D20" s="97" t="s">
        <v>44</v>
      </c>
      <c r="E20" s="59">
        <v>12</v>
      </c>
      <c r="F20" s="123">
        <v>14</v>
      </c>
      <c r="G20" s="130">
        <v>14</v>
      </c>
      <c r="H20" s="130">
        <f t="shared" si="0"/>
        <v>168</v>
      </c>
      <c r="I20" s="199">
        <f t="shared" si="1"/>
        <v>15.05</v>
      </c>
    </row>
    <row r="21" spans="2:9" x14ac:dyDescent="0.2">
      <c r="B21" s="127">
        <v>18</v>
      </c>
      <c r="C21" s="106" t="s">
        <v>194</v>
      </c>
      <c r="D21" s="97" t="s">
        <v>38</v>
      </c>
      <c r="E21" s="59">
        <v>10</v>
      </c>
      <c r="F21" s="123">
        <v>5</v>
      </c>
      <c r="G21" s="130">
        <v>5</v>
      </c>
      <c r="H21" s="130">
        <f t="shared" si="0"/>
        <v>50</v>
      </c>
      <c r="I21" s="199">
        <f t="shared" si="1"/>
        <v>5.38</v>
      </c>
    </row>
    <row r="22" spans="2:9" ht="22.5" x14ac:dyDescent="0.2">
      <c r="B22" s="127">
        <v>19</v>
      </c>
      <c r="C22" s="106" t="s">
        <v>200</v>
      </c>
      <c r="D22" s="97" t="s">
        <v>38</v>
      </c>
      <c r="E22" s="59">
        <v>10</v>
      </c>
      <c r="F22" s="123">
        <v>16</v>
      </c>
      <c r="G22" s="130">
        <v>16</v>
      </c>
      <c r="H22" s="130">
        <f t="shared" si="0"/>
        <v>160</v>
      </c>
      <c r="I22" s="199">
        <f t="shared" si="1"/>
        <v>17.2</v>
      </c>
    </row>
    <row r="23" spans="2:9" x14ac:dyDescent="0.2">
      <c r="B23" s="127">
        <v>20</v>
      </c>
      <c r="C23" s="106" t="s">
        <v>195</v>
      </c>
      <c r="D23" s="97" t="s">
        <v>38</v>
      </c>
      <c r="E23" s="59">
        <v>10</v>
      </c>
      <c r="F23" s="123">
        <v>3</v>
      </c>
      <c r="G23" s="130">
        <v>3</v>
      </c>
      <c r="H23" s="130">
        <f t="shared" si="0"/>
        <v>30</v>
      </c>
      <c r="I23" s="199">
        <f t="shared" si="1"/>
        <v>3.23</v>
      </c>
    </row>
    <row r="24" spans="2:9" x14ac:dyDescent="0.2">
      <c r="G24" s="131" t="s">
        <v>247</v>
      </c>
      <c r="H24" s="132">
        <f>SUM(H4:H23)</f>
        <v>148240</v>
      </c>
    </row>
  </sheetData>
  <autoFilter ref="B3:H23" xr:uid="{C9A6953D-E256-4B33-B625-E901A529A952}"/>
  <conditionalFormatting sqref="C1:C1048576">
    <cfRule type="duplicateValues" dxfId="36" priority="10"/>
  </conditionalFormatting>
  <conditionalFormatting sqref="F4:F23">
    <cfRule type="cellIs" dxfId="35" priority="1" operator="greaterThan">
      <formula>$G4</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8"/>
  <sheetViews>
    <sheetView workbookViewId="0">
      <selection activeCell="B3" sqref="B3"/>
    </sheetView>
  </sheetViews>
  <sheetFormatPr defaultColWidth="9.140625" defaultRowHeight="15" x14ac:dyDescent="0.25"/>
  <cols>
    <col min="1" max="1" width="33.7109375" style="39" customWidth="1"/>
    <col min="2" max="2" width="27" style="39" bestFit="1" customWidth="1"/>
    <col min="3" max="3" width="22.140625" style="39" customWidth="1"/>
    <col min="4" max="4" width="11.42578125" style="39" customWidth="1"/>
    <col min="5" max="5" width="12.140625" style="39" customWidth="1"/>
    <col min="6" max="6" width="14.5703125" style="39" customWidth="1"/>
    <col min="7" max="7" width="12.28515625" style="39" customWidth="1"/>
    <col min="8" max="8" width="10.42578125" style="39" customWidth="1"/>
    <col min="9" max="9" width="9.140625" style="39"/>
    <col min="10" max="10" width="10" style="39" customWidth="1"/>
    <col min="11" max="11" width="10.28515625" style="39" customWidth="1"/>
    <col min="12" max="12" width="9.140625" style="39"/>
    <col min="13" max="13" width="10" style="39" customWidth="1"/>
    <col min="14" max="14" width="9.5703125" style="39" customWidth="1"/>
    <col min="15" max="18" width="9.140625" style="39"/>
    <col min="19" max="19" width="32.5703125" style="39" customWidth="1"/>
    <col min="20" max="16384" width="9.140625" style="39"/>
  </cols>
  <sheetData>
    <row r="1" spans="1:21" s="44" customFormat="1" ht="60" x14ac:dyDescent="0.25">
      <c r="A1" s="42" t="s">
        <v>112</v>
      </c>
      <c r="B1" s="136" t="s">
        <v>113</v>
      </c>
      <c r="C1" s="136" t="s">
        <v>114</v>
      </c>
      <c r="D1" s="136" t="s">
        <v>115</v>
      </c>
      <c r="E1" s="136" t="s">
        <v>116</v>
      </c>
      <c r="F1" s="136" t="s">
        <v>117</v>
      </c>
      <c r="G1" s="136" t="s">
        <v>118</v>
      </c>
      <c r="H1" s="136" t="s">
        <v>119</v>
      </c>
      <c r="I1" s="136" t="s">
        <v>120</v>
      </c>
      <c r="J1" s="137" t="s">
        <v>121</v>
      </c>
      <c r="K1" s="137" t="s">
        <v>122</v>
      </c>
      <c r="L1" s="137" t="s">
        <v>123</v>
      </c>
      <c r="M1" s="137" t="s">
        <v>124</v>
      </c>
      <c r="N1" s="137" t="s">
        <v>125</v>
      </c>
      <c r="O1" s="137" t="s">
        <v>126</v>
      </c>
      <c r="P1" s="137" t="s">
        <v>127</v>
      </c>
      <c r="Q1" s="137" t="s">
        <v>128</v>
      </c>
      <c r="R1" s="137" t="s">
        <v>129</v>
      </c>
      <c r="S1" s="142"/>
    </row>
    <row r="2" spans="1:21" s="44" customFormat="1" x14ac:dyDescent="0.25">
      <c r="A2" s="42" t="s">
        <v>130</v>
      </c>
      <c r="B2" s="43">
        <v>3</v>
      </c>
      <c r="C2" s="43">
        <v>3</v>
      </c>
      <c r="D2" s="43">
        <v>15</v>
      </c>
      <c r="E2" s="43">
        <v>17</v>
      </c>
      <c r="F2" s="43">
        <v>8</v>
      </c>
      <c r="G2" s="43">
        <v>9</v>
      </c>
      <c r="H2" s="43">
        <v>20.9</v>
      </c>
      <c r="I2" s="43">
        <v>5</v>
      </c>
      <c r="J2" s="43">
        <v>1</v>
      </c>
      <c r="K2" s="43">
        <v>1</v>
      </c>
      <c r="L2" s="43">
        <v>1</v>
      </c>
      <c r="M2" s="43">
        <v>1</v>
      </c>
      <c r="N2" s="43">
        <v>1</v>
      </c>
      <c r="O2" s="43">
        <v>1</v>
      </c>
      <c r="P2" s="43">
        <v>1</v>
      </c>
      <c r="Q2" s="43">
        <v>1</v>
      </c>
      <c r="R2" s="43">
        <v>1</v>
      </c>
      <c r="S2" s="143"/>
    </row>
    <row r="3" spans="1:21" ht="45" x14ac:dyDescent="0.25">
      <c r="A3" s="42" t="s">
        <v>131</v>
      </c>
      <c r="B3" s="4">
        <v>3</v>
      </c>
      <c r="C3" s="4">
        <v>3</v>
      </c>
      <c r="D3" s="4">
        <v>5</v>
      </c>
      <c r="E3" s="4">
        <v>5</v>
      </c>
      <c r="F3" s="4">
        <v>5</v>
      </c>
      <c r="G3" s="4">
        <v>5</v>
      </c>
      <c r="H3" s="4">
        <v>5</v>
      </c>
      <c r="I3" s="4">
        <v>5</v>
      </c>
      <c r="J3" s="4">
        <v>1</v>
      </c>
      <c r="K3" s="4">
        <v>1</v>
      </c>
      <c r="L3" s="4">
        <v>1</v>
      </c>
      <c r="M3" s="4">
        <v>1</v>
      </c>
      <c r="N3" s="4">
        <v>1</v>
      </c>
      <c r="O3" s="4">
        <v>1</v>
      </c>
      <c r="P3" s="4">
        <v>1</v>
      </c>
      <c r="Q3" s="4">
        <v>1</v>
      </c>
      <c r="R3" s="4">
        <v>1</v>
      </c>
      <c r="S3" s="138" t="str">
        <f>IF(ISNUMBER(LOOKUP(2,1/(B4:R4&lt;&gt;""),B4:R4)),"Įrašyti daugiau nei 3 skaičiai po kablelio!","")</f>
        <v>Įrašyti daugiau nei 3 skaičiai po kablelio!</v>
      </c>
    </row>
    <row r="4" spans="1:21" x14ac:dyDescent="0.25">
      <c r="A4" s="40"/>
      <c r="B4" s="41" t="str">
        <f>IF(AND(ISNUMBER(B3),ISNUMBER(FIND(",",B3)),LEN(B3)-LEN(SUBSTITUTE(B3,",",""))=1),IF(LEN(RIGHT(B3,LEN(B3)-FIND(",",B3)))&gt;3,ROW(),""),"")</f>
        <v/>
      </c>
      <c r="C4" s="41" t="str">
        <f>IF(AND(ISNUMBER(C3),ISNUMBER(FIND(",",C3)),LEN(C3)-LEN(SUBSTITUTE(C3,",",""))=1),IF(LEN(RIGHT(C3,LEN(C3)-FIND(",",C3)))&gt;3,ROW(),""),"")</f>
        <v/>
      </c>
      <c r="D4" s="41" t="str">
        <f t="shared" ref="D4:R4" si="0">IF(AND(ISNUMBER(D3),ISNUMBER(FIND(",",D3)),LEN(D3)-LEN(SUBSTITUTE(D3,",",""))=1),IF(LEN(RIGHT(D3,LEN(D3)-FIND(",",D3)))&gt;3,ROW(),""),"")</f>
        <v/>
      </c>
      <c r="E4" s="41">
        <v>8</v>
      </c>
      <c r="F4" s="41" t="str">
        <f t="shared" si="0"/>
        <v/>
      </c>
      <c r="G4" s="41" t="str">
        <f t="shared" si="0"/>
        <v/>
      </c>
      <c r="H4" s="41" t="str">
        <f t="shared" si="0"/>
        <v/>
      </c>
      <c r="I4" s="41" t="str">
        <f t="shared" si="0"/>
        <v/>
      </c>
      <c r="J4" s="41" t="str">
        <f t="shared" si="0"/>
        <v/>
      </c>
      <c r="K4" s="41" t="str">
        <f t="shared" si="0"/>
        <v/>
      </c>
      <c r="L4" s="41" t="str">
        <f t="shared" si="0"/>
        <v/>
      </c>
      <c r="M4" s="41" t="str">
        <f t="shared" si="0"/>
        <v/>
      </c>
      <c r="N4" s="41" t="str">
        <f t="shared" si="0"/>
        <v/>
      </c>
      <c r="O4" s="41" t="str">
        <f t="shared" si="0"/>
        <v/>
      </c>
      <c r="P4" s="41" t="str">
        <f t="shared" si="0"/>
        <v/>
      </c>
      <c r="Q4" s="41" t="str">
        <f t="shared" si="0"/>
        <v/>
      </c>
      <c r="R4" s="41" t="str">
        <f t="shared" si="0"/>
        <v/>
      </c>
    </row>
    <row r="5" spans="1:21" s="44" customFormat="1" x14ac:dyDescent="0.25">
      <c r="A5" s="134"/>
      <c r="B5" s="139"/>
      <c r="C5" s="139"/>
      <c r="D5" s="139"/>
      <c r="E5" s="139"/>
      <c r="F5" s="139"/>
      <c r="G5" s="139"/>
      <c r="H5" s="140"/>
      <c r="I5" s="139"/>
      <c r="J5" s="139"/>
      <c r="K5" s="139"/>
      <c r="L5" s="139"/>
      <c r="M5" s="139"/>
      <c r="N5" s="139"/>
      <c r="O5" s="139"/>
      <c r="P5" s="139"/>
      <c r="Q5" s="139"/>
      <c r="R5" s="139"/>
    </row>
    <row r="6" spans="1:21" s="44" customFormat="1" ht="30" x14ac:dyDescent="0.25">
      <c r="A6" s="184"/>
      <c r="B6" s="136" t="s">
        <v>132</v>
      </c>
      <c r="C6" s="136" t="s">
        <v>133</v>
      </c>
      <c r="E6" s="180" t="s">
        <v>134</v>
      </c>
      <c r="F6" s="180"/>
      <c r="G6" s="180"/>
      <c r="H6" s="180"/>
      <c r="I6" s="180" t="s">
        <v>135</v>
      </c>
      <c r="J6" s="180"/>
      <c r="K6" s="180"/>
      <c r="L6" s="180"/>
      <c r="M6" s="180" t="s">
        <v>136</v>
      </c>
      <c r="N6" s="180"/>
      <c r="O6" s="180"/>
      <c r="P6" s="180"/>
      <c r="Q6" s="180"/>
      <c r="R6" s="180"/>
    </row>
    <row r="7" spans="1:21" s="44" customFormat="1" x14ac:dyDescent="0.25">
      <c r="A7" s="184"/>
      <c r="B7" s="144">
        <f>'Planiniai darbų įkainiai'!H93</f>
        <v>508769</v>
      </c>
      <c r="C7" s="144">
        <f>'Neplaniniai darbų įkainiai'!H76</f>
        <v>807077</v>
      </c>
      <c r="E7" s="180" t="s">
        <v>137</v>
      </c>
      <c r="F7" s="180"/>
      <c r="G7" s="180"/>
      <c r="H7" s="180"/>
      <c r="I7" s="180" t="s">
        <v>138</v>
      </c>
      <c r="J7" s="180"/>
      <c r="K7" s="180"/>
      <c r="L7" s="180"/>
      <c r="M7" s="180" t="s">
        <v>139</v>
      </c>
      <c r="N7" s="180"/>
      <c r="O7" s="180"/>
      <c r="P7" s="180"/>
      <c r="Q7" s="180"/>
      <c r="R7" s="180"/>
    </row>
    <row r="8" spans="1:21" s="44" customFormat="1" ht="15.75" x14ac:dyDescent="0.25">
      <c r="A8" s="135" t="str">
        <f>IF(AND(ISNUMBER(B7),ISNUMBER(FIND(",",B7)),LEN(B7)-LEN(SUBSTITUTE(B7,",",""))=1),IF(LEN(RIGHT(B7,LEN(B7)-FIND(",",B7)))&gt;2,ROW(),""),"")</f>
        <v/>
      </c>
      <c r="B8" s="188" t="str">
        <f>IF(ISNUMBER(LOOKUP(2,1/(A8:A9&lt;&gt;""),A8:A9))," Įrašyti daugiau nei 2 skaičiai po kablelio!","")</f>
        <v/>
      </c>
      <c r="C8" s="188"/>
      <c r="D8" s="145"/>
      <c r="E8" s="180" t="s">
        <v>140</v>
      </c>
      <c r="F8" s="180"/>
      <c r="G8" s="180"/>
      <c r="H8" s="180"/>
      <c r="I8" s="180" t="s">
        <v>141</v>
      </c>
      <c r="J8" s="180"/>
      <c r="K8" s="180"/>
      <c r="L8" s="180"/>
      <c r="M8" s="180" t="s">
        <v>142</v>
      </c>
      <c r="N8" s="180"/>
      <c r="O8" s="180"/>
      <c r="P8" s="180"/>
      <c r="Q8" s="180"/>
      <c r="R8" s="180"/>
    </row>
    <row r="9" spans="1:21" s="44" customFormat="1" x14ac:dyDescent="0.25">
      <c r="A9" s="135" t="str">
        <f>IF(AND(ISNUMBER(C7),ISNUMBER(FIND(",",C7)),LEN(C7)-LEN(SUBSTITUTE(C7,",",""))=1),IF(LEN(RIGHT(C7,LEN(C7)-FIND(",",C7)))&gt;2,ROW(),""),"")</f>
        <v/>
      </c>
      <c r="B9" s="145"/>
      <c r="C9" s="145"/>
    </row>
    <row r="10" spans="1:21" s="44" customFormat="1" ht="30" x14ac:dyDescent="0.25">
      <c r="A10" s="133"/>
      <c r="B10" s="136" t="s">
        <v>143</v>
      </c>
      <c r="C10" s="145"/>
      <c r="D10" s="146"/>
      <c r="E10" s="181" t="s">
        <v>144</v>
      </c>
      <c r="F10" s="182"/>
      <c r="G10" s="183" t="s">
        <v>145</v>
      </c>
      <c r="H10" s="183"/>
      <c r="I10" s="183"/>
      <c r="J10" s="183"/>
      <c r="K10" s="183"/>
      <c r="L10" s="183"/>
      <c r="M10" s="183"/>
      <c r="N10" s="183"/>
      <c r="O10" s="183"/>
      <c r="P10" s="183"/>
      <c r="Q10" s="183"/>
      <c r="R10" s="183"/>
      <c r="S10" s="133"/>
      <c r="T10" s="133"/>
      <c r="U10" s="133"/>
    </row>
    <row r="11" spans="1:21" s="44" customFormat="1" x14ac:dyDescent="0.25">
      <c r="A11" s="133"/>
      <c r="B11" s="147">
        <f>((B7+C7)*B3+(B7+C7)*C3+(B7+C7)*D3+(B7+C7)*E3+(B7+C7)*F3+(B7+C7)*G3+(B7+C7)*H3+(B7+C7)*I3+(B7+C7)*J3+(B7+C7)*K3+(B7+C7)*L3+(B7+C7)*M3+(B7+C7)*N3+(B7+C7)*O3+(B7+C7)*P3+(B7+C7)*Q3+(B7+C7)*R3)/1000</f>
        <v>59213.07</v>
      </c>
      <c r="C11" s="148"/>
      <c r="E11" s="141"/>
      <c r="F11" s="141"/>
      <c r="G11" s="141"/>
      <c r="H11" s="141"/>
      <c r="I11" s="141"/>
      <c r="J11" s="141"/>
      <c r="K11" s="141"/>
      <c r="L11" s="141"/>
      <c r="M11" s="141"/>
      <c r="N11" s="141"/>
      <c r="O11" s="141"/>
      <c r="P11" s="141"/>
      <c r="Q11" s="141"/>
      <c r="R11" s="141"/>
      <c r="S11" s="141"/>
      <c r="T11" s="141"/>
      <c r="U11" s="141"/>
    </row>
    <row r="12" spans="1:21" s="44" customFormat="1" x14ac:dyDescent="0.25"/>
    <row r="13" spans="1:21" s="44" customFormat="1" x14ac:dyDescent="0.25">
      <c r="A13" s="185" t="s">
        <v>146</v>
      </c>
      <c r="B13" s="185"/>
      <c r="C13" s="185"/>
    </row>
    <row r="14" spans="1:21" s="44" customFormat="1" x14ac:dyDescent="0.25">
      <c r="A14" s="186" t="s">
        <v>147</v>
      </c>
      <c r="B14" s="186"/>
      <c r="C14" s="186"/>
    </row>
    <row r="15" spans="1:21" s="44" customFormat="1" x14ac:dyDescent="0.25">
      <c r="A15" s="187" t="s">
        <v>148</v>
      </c>
      <c r="B15" s="187"/>
      <c r="C15" s="187"/>
    </row>
    <row r="16" spans="1:21" s="44" customFormat="1" x14ac:dyDescent="0.25"/>
    <row r="17" s="44" customFormat="1" x14ac:dyDescent="0.25"/>
    <row r="18" s="44" customFormat="1" x14ac:dyDescent="0.25"/>
  </sheetData>
  <sheetProtection algorithmName="SHA-512" hashValue="9B3kec1rBSOjSPRIG4kOF5omu3WQ7vEmDo0kOZxGxuhlKIh4uFNl0VPZc3TVvsg3yopkHwqPg8UVQnXPtyQQ8Q==" saltValue="qjBcbQFQlySEztIfdGKduw==" spinCount="100000" sheet="1" objects="1" scenarios="1"/>
  <mergeCells count="16">
    <mergeCell ref="A13:C13"/>
    <mergeCell ref="A14:C14"/>
    <mergeCell ref="A15:C15"/>
    <mergeCell ref="B8:C8"/>
    <mergeCell ref="E8:H8"/>
    <mergeCell ref="I8:L8"/>
    <mergeCell ref="M8:R8"/>
    <mergeCell ref="E10:F10"/>
    <mergeCell ref="G10:R10"/>
    <mergeCell ref="A6:A7"/>
    <mergeCell ref="E6:H6"/>
    <mergeCell ref="I6:L6"/>
    <mergeCell ref="M6:R6"/>
    <mergeCell ref="E7:H7"/>
    <mergeCell ref="I7:L7"/>
    <mergeCell ref="M7:R7"/>
  </mergeCells>
  <conditionalFormatting sqref="R3">
    <cfRule type="containsBlanks" dxfId="34" priority="1">
      <formula>LEN(TRIM(R3))=0</formula>
    </cfRule>
  </conditionalFormatting>
  <conditionalFormatting sqref="B3">
    <cfRule type="cellIs" dxfId="33" priority="34" operator="greaterThan">
      <formula>B2</formula>
    </cfRule>
  </conditionalFormatting>
  <conditionalFormatting sqref="B3">
    <cfRule type="containsBlanks" dxfId="32" priority="33">
      <formula>LEN(TRIM(B3))=0</formula>
    </cfRule>
  </conditionalFormatting>
  <conditionalFormatting sqref="C3">
    <cfRule type="cellIs" dxfId="31" priority="32" operator="greaterThan">
      <formula>C2</formula>
    </cfRule>
  </conditionalFormatting>
  <conditionalFormatting sqref="C3">
    <cfRule type="containsBlanks" dxfId="30" priority="31">
      <formula>LEN(TRIM(C3))=0</formula>
    </cfRule>
  </conditionalFormatting>
  <conditionalFormatting sqref="D3">
    <cfRule type="cellIs" dxfId="29" priority="30" operator="greaterThan">
      <formula>D2</formula>
    </cfRule>
  </conditionalFormatting>
  <conditionalFormatting sqref="D3">
    <cfRule type="containsBlanks" dxfId="28" priority="29">
      <formula>LEN(TRIM(D3))=0</formula>
    </cfRule>
  </conditionalFormatting>
  <conditionalFormatting sqref="E3">
    <cfRule type="cellIs" dxfId="27" priority="28" operator="greaterThan">
      <formula>E2</formula>
    </cfRule>
  </conditionalFormatting>
  <conditionalFormatting sqref="E3">
    <cfRule type="containsBlanks" dxfId="26" priority="27">
      <formula>LEN(TRIM(E3))=0</formula>
    </cfRule>
  </conditionalFormatting>
  <conditionalFormatting sqref="F3">
    <cfRule type="cellIs" dxfId="25" priority="26" operator="greaterThan">
      <formula>F2</formula>
    </cfRule>
  </conditionalFormatting>
  <conditionalFormatting sqref="F3">
    <cfRule type="containsBlanks" dxfId="24" priority="25">
      <formula>LEN(TRIM(F3))=0</formula>
    </cfRule>
  </conditionalFormatting>
  <conditionalFormatting sqref="G3">
    <cfRule type="cellIs" dxfId="23" priority="24" operator="greaterThan">
      <formula>G2</formula>
    </cfRule>
  </conditionalFormatting>
  <conditionalFormatting sqref="G3">
    <cfRule type="containsBlanks" dxfId="22" priority="23">
      <formula>LEN(TRIM(G3))=0</formula>
    </cfRule>
  </conditionalFormatting>
  <conditionalFormatting sqref="H3">
    <cfRule type="cellIs" dxfId="21" priority="22" operator="greaterThan">
      <formula>H2</formula>
    </cfRule>
  </conditionalFormatting>
  <conditionalFormatting sqref="H3">
    <cfRule type="containsBlanks" dxfId="20" priority="21">
      <formula>LEN(TRIM(H3))=0</formula>
    </cfRule>
  </conditionalFormatting>
  <conditionalFormatting sqref="I3">
    <cfRule type="cellIs" dxfId="19" priority="20" operator="greaterThan">
      <formula>I2</formula>
    </cfRule>
  </conditionalFormatting>
  <conditionalFormatting sqref="I3">
    <cfRule type="containsBlanks" dxfId="18" priority="19">
      <formula>LEN(TRIM(I3))=0</formula>
    </cfRule>
  </conditionalFormatting>
  <conditionalFormatting sqref="J3">
    <cfRule type="cellIs" dxfId="17" priority="18" operator="greaterThan">
      <formula>J2</formula>
    </cfRule>
  </conditionalFormatting>
  <conditionalFormatting sqref="J3">
    <cfRule type="containsBlanks" dxfId="16" priority="17">
      <formula>LEN(TRIM(J3))=0</formula>
    </cfRule>
  </conditionalFormatting>
  <conditionalFormatting sqref="K3">
    <cfRule type="cellIs" dxfId="15" priority="16" operator="greaterThan">
      <formula>K2</formula>
    </cfRule>
  </conditionalFormatting>
  <conditionalFormatting sqref="K3">
    <cfRule type="containsBlanks" dxfId="14" priority="15">
      <formula>LEN(TRIM(K3))=0</formula>
    </cfRule>
  </conditionalFormatting>
  <conditionalFormatting sqref="L3">
    <cfRule type="cellIs" dxfId="13" priority="14" operator="greaterThan">
      <formula>L2</formula>
    </cfRule>
  </conditionalFormatting>
  <conditionalFormatting sqref="L3">
    <cfRule type="containsBlanks" dxfId="12" priority="13">
      <formula>LEN(TRIM(L3))=0</formula>
    </cfRule>
  </conditionalFormatting>
  <conditionalFormatting sqref="M3">
    <cfRule type="cellIs" dxfId="11" priority="12" operator="greaterThan">
      <formula>M2</formula>
    </cfRule>
  </conditionalFormatting>
  <conditionalFormatting sqref="M3">
    <cfRule type="containsBlanks" dxfId="10" priority="11">
      <formula>LEN(TRIM(M3))=0</formula>
    </cfRule>
  </conditionalFormatting>
  <conditionalFormatting sqref="N3">
    <cfRule type="cellIs" dxfId="9" priority="10" operator="greaterThan">
      <formula>N2</formula>
    </cfRule>
  </conditionalFormatting>
  <conditionalFormatting sqref="N3">
    <cfRule type="containsBlanks" dxfId="8" priority="9">
      <formula>LEN(TRIM(N3))=0</formula>
    </cfRule>
  </conditionalFormatting>
  <conditionalFormatting sqref="O3">
    <cfRule type="cellIs" dxfId="7" priority="8" operator="greaterThan">
      <formula>O2</formula>
    </cfRule>
  </conditionalFormatting>
  <conditionalFormatting sqref="O3">
    <cfRule type="containsBlanks" dxfId="6" priority="7">
      <formula>LEN(TRIM(O3))=0</formula>
    </cfRule>
  </conditionalFormatting>
  <conditionalFormatting sqref="P3">
    <cfRule type="cellIs" dxfId="5" priority="6" operator="greaterThan">
      <formula>P2</formula>
    </cfRule>
  </conditionalFormatting>
  <conditionalFormatting sqref="P3">
    <cfRule type="containsBlanks" dxfId="4" priority="5">
      <formula>LEN(TRIM(P3))=0</formula>
    </cfRule>
  </conditionalFormatting>
  <conditionalFormatting sqref="Q3">
    <cfRule type="cellIs" dxfId="3" priority="4" operator="greaterThan">
      <formula>Q2</formula>
    </cfRule>
  </conditionalFormatting>
  <conditionalFormatting sqref="Q3">
    <cfRule type="containsBlanks" dxfId="2" priority="3">
      <formula>LEN(TRIM(Q3))=0</formula>
    </cfRule>
  </conditionalFormatting>
  <conditionalFormatting sqref="R3">
    <cfRule type="cellIs" dxfId="1" priority="2" operator="greaterThan">
      <formula>R2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zoomScale="130" zoomScaleNormal="130" workbookViewId="0">
      <selection activeCell="C6" sqref="C6"/>
    </sheetView>
  </sheetViews>
  <sheetFormatPr defaultRowHeight="12.75" x14ac:dyDescent="0.2"/>
  <cols>
    <col min="1" max="1" width="49.85546875" customWidth="1"/>
    <col min="2" max="3" width="19.28515625" customWidth="1"/>
  </cols>
  <sheetData>
    <row r="1" spans="1:8" ht="13.5" thickBot="1" x14ac:dyDescent="0.25">
      <c r="A1" s="6"/>
      <c r="B1" s="189" t="s">
        <v>176</v>
      </c>
      <c r="C1" s="190"/>
      <c r="D1" s="7"/>
      <c r="E1" s="7"/>
      <c r="F1" s="7"/>
      <c r="G1" s="7"/>
      <c r="H1" s="7"/>
    </row>
    <row r="2" spans="1:8" x14ac:dyDescent="0.2">
      <c r="A2" s="8" t="s">
        <v>228</v>
      </c>
      <c r="B2" s="9" t="s">
        <v>177</v>
      </c>
      <c r="C2" s="10">
        <f>'Planiniai darbų įkainiai'!H93</f>
        <v>508769</v>
      </c>
      <c r="D2" s="11"/>
      <c r="E2" s="7"/>
      <c r="F2" s="7"/>
      <c r="G2" s="7"/>
      <c r="H2" s="7"/>
    </row>
    <row r="3" spans="1:8" x14ac:dyDescent="0.2">
      <c r="A3" s="24" t="s">
        <v>229</v>
      </c>
      <c r="B3" s="13" t="s">
        <v>178</v>
      </c>
      <c r="C3" s="26">
        <f>'Neplaniniai darbų įkainiai'!H76</f>
        <v>807077</v>
      </c>
      <c r="D3" s="7"/>
      <c r="E3" s="7"/>
      <c r="F3" s="7"/>
      <c r="G3" s="7"/>
      <c r="H3" s="7"/>
    </row>
    <row r="4" spans="1:8" x14ac:dyDescent="0.2">
      <c r="A4" s="24" t="s">
        <v>203</v>
      </c>
      <c r="B4" s="13" t="s">
        <v>179</v>
      </c>
      <c r="C4" s="14">
        <f>Medžiagos!H24</f>
        <v>148240</v>
      </c>
      <c r="D4" s="7"/>
      <c r="E4" s="7"/>
      <c r="F4" s="7"/>
      <c r="G4" s="7"/>
      <c r="H4" s="7"/>
    </row>
    <row r="5" spans="1:8" x14ac:dyDescent="0.2">
      <c r="A5" s="12" t="s">
        <v>230</v>
      </c>
      <c r="B5" s="13" t="s">
        <v>204</v>
      </c>
      <c r="C5" s="15">
        <f>'Sistelos koeficientas'!B11</f>
        <v>59213.07</v>
      </c>
      <c r="D5" s="7"/>
      <c r="E5" s="7"/>
      <c r="F5" s="7"/>
      <c r="G5" s="7"/>
      <c r="H5" s="7"/>
    </row>
    <row r="6" spans="1:8" x14ac:dyDescent="0.2">
      <c r="A6" s="191" t="s">
        <v>226</v>
      </c>
      <c r="B6" s="192"/>
      <c r="C6" s="16">
        <f>ROUND(C2*0.6+C3*0.2+C4*0.15+C5*0.05,2)</f>
        <v>491873.45</v>
      </c>
      <c r="D6" s="7"/>
      <c r="E6" s="7"/>
      <c r="F6" s="7"/>
      <c r="G6" s="7"/>
      <c r="H6" s="7"/>
    </row>
    <row r="7" spans="1:8" x14ac:dyDescent="0.2">
      <c r="A7" s="191" t="s">
        <v>180</v>
      </c>
      <c r="B7" s="192"/>
      <c r="C7" s="16">
        <f>ROUND((C6*0.21),2)</f>
        <v>103293.42</v>
      </c>
      <c r="D7" s="7"/>
      <c r="E7" s="7"/>
      <c r="F7" s="7"/>
      <c r="G7" s="7"/>
      <c r="H7" s="7"/>
    </row>
    <row r="8" spans="1:8" ht="13.5" thickBot="1" x14ac:dyDescent="0.25">
      <c r="A8" s="193" t="s">
        <v>181</v>
      </c>
      <c r="B8" s="194"/>
      <c r="C8" s="17">
        <f>ROUND((C6+C7),2)</f>
        <v>595166.87</v>
      </c>
      <c r="D8" s="7"/>
      <c r="E8" s="7"/>
      <c r="F8" s="7"/>
      <c r="G8" s="7"/>
      <c r="H8" s="7"/>
    </row>
    <row r="9" spans="1:8" x14ac:dyDescent="0.2">
      <c r="A9" s="7"/>
      <c r="B9" s="7"/>
      <c r="C9" s="7"/>
      <c r="D9" s="7"/>
      <c r="E9" s="7"/>
      <c r="F9" s="7"/>
      <c r="G9" s="7"/>
      <c r="H9" s="7"/>
    </row>
    <row r="10" spans="1:8" x14ac:dyDescent="0.2">
      <c r="A10" s="18" t="s">
        <v>248</v>
      </c>
      <c r="B10" s="18"/>
      <c r="C10" s="18"/>
      <c r="D10" s="18"/>
      <c r="E10" s="18"/>
      <c r="F10" s="18"/>
      <c r="G10" s="18"/>
      <c r="H10" s="18"/>
    </row>
    <row r="11" spans="1:8" x14ac:dyDescent="0.2">
      <c r="A11" s="18" t="s">
        <v>227</v>
      </c>
      <c r="B11" s="18"/>
      <c r="C11" s="18"/>
      <c r="D11" s="18"/>
      <c r="E11" s="18"/>
      <c r="F11" s="18"/>
      <c r="G11" s="18"/>
      <c r="H11" s="18"/>
    </row>
    <row r="12" spans="1:8" x14ac:dyDescent="0.2">
      <c r="A12" s="18" t="s">
        <v>205</v>
      </c>
      <c r="B12" s="18"/>
      <c r="C12" s="18"/>
      <c r="D12" s="18"/>
      <c r="E12" s="18"/>
      <c r="F12" s="18"/>
      <c r="G12" s="18"/>
      <c r="H12" s="18"/>
    </row>
    <row r="13" spans="1:8" x14ac:dyDescent="0.2">
      <c r="A13" s="18" t="s">
        <v>206</v>
      </c>
      <c r="B13" s="7"/>
      <c r="C13" s="7"/>
      <c r="D13" s="7"/>
      <c r="E13" s="7"/>
      <c r="F13" s="7"/>
      <c r="G13" s="7"/>
      <c r="H13" s="7"/>
    </row>
    <row r="14" spans="1:8" x14ac:dyDescent="0.2">
      <c r="A14" s="19"/>
      <c r="B14" s="19"/>
      <c r="C14" s="19"/>
      <c r="D14" s="19"/>
      <c r="E14" s="19"/>
      <c r="F14" s="19"/>
      <c r="G14" s="19"/>
      <c r="H14" s="19"/>
    </row>
    <row r="15" spans="1:8" x14ac:dyDescent="0.2">
      <c r="A15" s="20" t="s">
        <v>182</v>
      </c>
      <c r="B15" s="19"/>
      <c r="C15" s="19"/>
      <c r="D15" s="19"/>
      <c r="E15" s="19"/>
      <c r="F15" s="19"/>
      <c r="G15" s="19"/>
      <c r="H15" s="19"/>
    </row>
    <row r="16" spans="1:8" x14ac:dyDescent="0.2">
      <c r="A16" s="7" t="s">
        <v>183</v>
      </c>
      <c r="B16" s="19"/>
      <c r="C16" s="19"/>
      <c r="D16" s="19"/>
      <c r="E16" s="19"/>
      <c r="F16" s="19"/>
      <c r="G16" s="19"/>
      <c r="H16" s="19"/>
    </row>
    <row r="17" spans="1:8" x14ac:dyDescent="0.2">
      <c r="A17" s="7" t="s">
        <v>234</v>
      </c>
      <c r="B17" s="19"/>
      <c r="C17" s="19"/>
      <c r="D17" s="19"/>
      <c r="E17" s="19"/>
      <c r="F17" s="19"/>
      <c r="G17" s="19"/>
      <c r="H17" s="19"/>
    </row>
    <row r="18" spans="1:8" s="21" customFormat="1" x14ac:dyDescent="0.2">
      <c r="A18" s="25" t="s">
        <v>231</v>
      </c>
    </row>
    <row r="19" spans="1:8" x14ac:dyDescent="0.2">
      <c r="A19" s="25" t="s">
        <v>232</v>
      </c>
    </row>
    <row r="20" spans="1:8" x14ac:dyDescent="0.2">
      <c r="A20" s="25" t="s">
        <v>233</v>
      </c>
    </row>
  </sheetData>
  <sheetProtection algorithmName="SHA-512" hashValue="akvamjMbPnwp3+s2CkEJyDevejMk5ATNX1a501Qoe1vzWUJh6Dg39s1UGUEdxvVZgrdA4NV7DFQHrScLisjBMw==" saltValue="bo/UWPro6A0w+hLZY6AC+g=="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1F682-7014-423F-91E6-2824B7FEEEAD}">
  <ds:schemaRefs>
    <ds:schemaRef ds:uri="http://schemas.microsoft.com/office/2006/documentManagement/types"/>
    <ds:schemaRef ds:uri="http://purl.org/dc/elements/1.1/"/>
    <ds:schemaRef ds:uri="54f70875-0353-4a72-9ec1-1b64caaf10f3"/>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1F6F0305-DC28-4B03-BBBD-F09D526F6A4B}">
  <ds:schemaRefs>
    <ds:schemaRef ds:uri="http://schemas.microsoft.com/sharepoint/v3/contenttype/forms"/>
  </ds:schemaRefs>
</ds:datastoreItem>
</file>

<file path=customXml/itemProps3.xml><?xml version="1.0" encoding="utf-8"?>
<ds:datastoreItem xmlns:ds="http://schemas.openxmlformats.org/officeDocument/2006/customXml" ds:itemID="{67C38F1E-7280-4E14-AB19-602B4B95A499}">
  <ds:schemaRefs>
    <ds:schemaRef ds:uri="http://schemas.microsoft.com/office/2006/metadata/longProperties"/>
  </ds:schemaRefs>
</ds:datastoreItem>
</file>

<file path=customXml/itemProps4.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Giedrė Kauneckienė</cp:lastModifiedBy>
  <cp:lastPrinted>2016-08-25T05:35:42Z</cp:lastPrinted>
  <dcterms:created xsi:type="dcterms:W3CDTF">2009-07-02T10:01:10Z</dcterms:created>
  <dcterms:modified xsi:type="dcterms:W3CDTF">2023-05-23T11:50:30Z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2022-01-04T07:30:58Z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be56af3a-744d-42a1-a9f2-a17a5fac7218</vt:lpwstr>
  </property>
  <property fmtid="{D5CDD505-2E9C-101B-9397-08002B2CF9AE}" pid="21" name="MSIP_Label_190751af-2442-49a7-b7b9-9f0bcce858c9_ContentBits">
    <vt:lpwstr>0</vt:lpwstr>
  </property>
</Properties>
</file>