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tviln-001sv001\Vartotoju grupes\01 Rinkotyra\KONKURSAI\2023\LAKD_Kelias Nr. 147 Tauragė-Pašventys 10-10\EL komerciniai pasiulymai\"/>
    </mc:Choice>
  </mc:AlternateContent>
  <xr:revisionPtr revIDLastSave="0" documentId="13_ncr:1_{8199ED55-076E-428E-B026-4B255C06A558}" xr6:coauthVersionLast="47" xr6:coauthVersionMax="47" xr10:uidLastSave="{00000000-0000-0000-0000-000000000000}"/>
  <bookViews>
    <workbookView xWindow="-108" yWindow="-108" windowWidth="23256" windowHeight="12576" activeTab="1" xr2:uid="{6BC1EAF5-0D01-43F1-AE22-A39552859E42}"/>
  </bookViews>
  <sheets>
    <sheet name="kelio Nr." sheetId="1" r:id="rId1"/>
    <sheet name="santrauk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7" i="1" l="1"/>
  <c r="G86" i="1"/>
  <c r="G87" i="1"/>
  <c r="G102" i="1"/>
  <c r="G107" i="1"/>
  <c r="G78" i="1" l="1"/>
  <c r="G79" i="1"/>
  <c r="G80" i="1"/>
  <c r="G66" i="1"/>
  <c r="G67" i="1"/>
  <c r="G68" i="1"/>
  <c r="G69" i="1"/>
  <c r="G55" i="1"/>
  <c r="G56" i="1"/>
  <c r="G57" i="1"/>
  <c r="G23" i="1"/>
  <c r="G134" i="1"/>
  <c r="G135" i="1"/>
  <c r="G136" i="1"/>
  <c r="G133" i="1"/>
  <c r="G132" i="1"/>
  <c r="G131" i="1"/>
  <c r="G129" i="1"/>
  <c r="G108" i="1"/>
  <c r="G106" i="1"/>
  <c r="G105" i="1"/>
  <c r="G104" i="1"/>
  <c r="G103" i="1"/>
  <c r="G101" i="1"/>
  <c r="G100" i="1"/>
  <c r="G99" i="1"/>
  <c r="G98" i="1"/>
  <c r="G97" i="1"/>
  <c r="G96" i="1"/>
  <c r="G95" i="1"/>
  <c r="G94" i="1"/>
  <c r="G93" i="1"/>
  <c r="G92" i="1"/>
  <c r="G91" i="1"/>
  <c r="G90" i="1"/>
  <c r="I90" i="1" s="1"/>
  <c r="G111" i="1"/>
  <c r="G110" i="1"/>
  <c r="G109" i="1"/>
  <c r="G116" i="1"/>
  <c r="G117" i="1"/>
  <c r="G118" i="1"/>
  <c r="G119" i="1"/>
  <c r="G59" i="1"/>
  <c r="G58" i="1"/>
  <c r="G54" i="1"/>
  <c r="G53" i="1"/>
  <c r="G52" i="1"/>
  <c r="G51" i="1"/>
  <c r="G50" i="1"/>
  <c r="G49" i="1"/>
  <c r="G48" i="1"/>
  <c r="G47" i="1"/>
  <c r="G46" i="1"/>
  <c r="G45" i="1"/>
  <c r="G44" i="1"/>
  <c r="G43" i="1"/>
  <c r="G60" i="1"/>
  <c r="G61" i="1"/>
  <c r="G62" i="1"/>
  <c r="G63" i="1"/>
  <c r="G64" i="1"/>
  <c r="G65" i="1"/>
  <c r="G39" i="1"/>
  <c r="G40" i="1"/>
  <c r="G28" i="1"/>
  <c r="G29" i="1"/>
  <c r="G30" i="1"/>
  <c r="G31" i="1"/>
  <c r="G16" i="1"/>
  <c r="G17" i="1"/>
  <c r="G18" i="1"/>
  <c r="G19" i="1"/>
  <c r="G20" i="1"/>
  <c r="G21" i="1"/>
  <c r="G22" i="1"/>
  <c r="G71" i="1"/>
  <c r="G72" i="1"/>
  <c r="G73" i="1"/>
  <c r="G74" i="1"/>
  <c r="G75" i="1"/>
  <c r="G76" i="1"/>
  <c r="G77" i="1"/>
  <c r="G81" i="1"/>
  <c r="G70" i="1"/>
  <c r="G33" i="1"/>
  <c r="G34" i="1"/>
  <c r="G35" i="1"/>
  <c r="G36" i="1"/>
  <c r="G37" i="1"/>
  <c r="G38" i="1"/>
  <c r="G41" i="1"/>
  <c r="G42" i="1"/>
  <c r="I81" i="1" l="1"/>
  <c r="I98" i="1"/>
  <c r="I108" i="1"/>
  <c r="I103" i="1"/>
  <c r="I97" i="1"/>
  <c r="I93" i="1"/>
  <c r="I111" i="1"/>
  <c r="I59" i="1"/>
  <c r="I50" i="1"/>
  <c r="I42" i="1"/>
  <c r="G120" i="1"/>
  <c r="G121" i="1"/>
  <c r="G122" i="1"/>
  <c r="G123" i="1"/>
  <c r="G124" i="1"/>
  <c r="G125" i="1"/>
  <c r="G139" i="1" s="1"/>
  <c r="G126" i="1"/>
  <c r="G127" i="1"/>
  <c r="G128" i="1"/>
  <c r="G130" i="1"/>
  <c r="G138" i="1"/>
  <c r="I138" i="1" l="1"/>
  <c r="C5" i="2"/>
  <c r="G5" i="1" l="1"/>
  <c r="G9" i="1" l="1"/>
  <c r="G10" i="1"/>
  <c r="G11" i="1"/>
  <c r="G12" i="1"/>
  <c r="G13" i="1"/>
  <c r="G14" i="1"/>
  <c r="G15" i="1"/>
  <c r="G89" i="1" l="1"/>
  <c r="G83" i="1"/>
  <c r="G84" i="1"/>
  <c r="G85" i="1"/>
  <c r="G88" i="1"/>
  <c r="G82" i="1"/>
  <c r="G25" i="1"/>
  <c r="G26" i="1"/>
  <c r="G27" i="1"/>
  <c r="G32" i="1"/>
  <c r="G24" i="1"/>
  <c r="G6" i="1"/>
  <c r="G7" i="1"/>
  <c r="G8" i="1"/>
  <c r="G112" i="1" l="1"/>
  <c r="C4" i="2" s="1"/>
  <c r="C6" i="2" s="1"/>
  <c r="I23" i="1"/>
  <c r="I32" i="1"/>
  <c r="I89" i="1"/>
</calcChain>
</file>

<file path=xl/sharedStrings.xml><?xml version="1.0" encoding="utf-8"?>
<sst xmlns="http://schemas.openxmlformats.org/spreadsheetml/2006/main" count="567" uniqueCount="299">
  <si>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</si>
  <si>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</si>
  <si>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</si>
  <si>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</si>
  <si>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</si>
  <si>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</si>
  <si>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1.1</t>
  </si>
  <si>
    <t>1.2</t>
  </si>
  <si>
    <t>1.3</t>
  </si>
  <si>
    <t>1.4</t>
  </si>
  <si>
    <t>1.5</t>
  </si>
  <si>
    <t>1.6</t>
  </si>
  <si>
    <t>1.7</t>
  </si>
  <si>
    <t>1.8</t>
  </si>
  <si>
    <t>1.9</t>
  </si>
  <si>
    <t>2.1</t>
  </si>
  <si>
    <t>2.2</t>
  </si>
  <si>
    <t>2.3</t>
  </si>
  <si>
    <t>2.4</t>
  </si>
  <si>
    <t>2.5</t>
  </si>
  <si>
    <t>2.6</t>
  </si>
  <si>
    <t>5.1</t>
  </si>
  <si>
    <t>5.2</t>
  </si>
  <si>
    <t>5.3</t>
  </si>
  <si>
    <t>5.4</t>
  </si>
  <si>
    <t>5.5</t>
  </si>
  <si>
    <t>5.6</t>
  </si>
  <si>
    <t>3.1</t>
  </si>
  <si>
    <t>3.2</t>
  </si>
  <si>
    <t>3.3</t>
  </si>
  <si>
    <t>3.4</t>
  </si>
  <si>
    <t>3.5</t>
  </si>
  <si>
    <t>3.6</t>
  </si>
  <si>
    <t>3.7</t>
  </si>
  <si>
    <t>Skyrius</t>
  </si>
  <si>
    <t>Iš viso skyriuje 1, Eur be PVM</t>
  </si>
  <si>
    <t>Iš viso skyriuje 2, Eur be PVM</t>
  </si>
  <si>
    <t>Iš viso skyriuje 3, Eur be PVM</t>
  </si>
  <si>
    <t>Iš viso skyriuje 4, Eur be PVM</t>
  </si>
  <si>
    <t>Iš viso skyriuje 5, Eur be PVM</t>
  </si>
  <si>
    <t>IŠ VISO ŽINIARAŠTYJE 1, EUR BE PVM</t>
  </si>
  <si>
    <t>Pastaba: Tiekėjas pildo pasirinktinai I arba II dangos konstrukcijos variantą</t>
  </si>
  <si>
    <t>1.10</t>
  </si>
  <si>
    <t>1.11</t>
  </si>
  <si>
    <t>1.12</t>
  </si>
  <si>
    <t>1.13</t>
  </si>
  <si>
    <t>1.14</t>
  </si>
  <si>
    <t>1.15</t>
  </si>
  <si>
    <t>3.8</t>
  </si>
  <si>
    <t>DARBŲ KIEKIŲ ŽINIARAŠTIS NR. 1 – SUSISIEKIMO DALIS</t>
  </si>
  <si>
    <t>1.16</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</si>
  <si>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</si>
  <si>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r>
      <t xml:space="preserve">Vieneto kaina, Eur be PVM  </t>
    </r>
    <r>
      <rPr>
        <b/>
        <sz val="11"/>
        <color rgb="FFFF0000"/>
        <rFont val="Times New Roman"/>
        <family val="1"/>
        <charset val="186"/>
      </rPr>
      <t>(pildo Teikėjas)</t>
    </r>
  </si>
  <si>
    <t>Iš viso skyriuje 1, 
Eur be PVM</t>
  </si>
  <si>
    <t>IŠ VISO ŽINIARAŠTYJE 2, EUR BE PVM</t>
  </si>
  <si>
    <t>DARBŲ KIEKIŲ ŽINIARAŠČIŲ SANTRAUKA</t>
  </si>
  <si>
    <t>Žiniaraščio pavadinimas</t>
  </si>
  <si>
    <t>Vertė, EUR be PVM</t>
  </si>
  <si>
    <t>Susiekimo dalis</t>
  </si>
  <si>
    <t>Vertės į pasiūlymo formą</t>
  </si>
  <si>
    <t>Iš viso žiniaraščiuose (Eur be PVM):</t>
  </si>
  <si>
    <t>Žiniaraščio priedas</t>
  </si>
  <si>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</si>
  <si>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Darbų kiekių žin. Nr.</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</si>
  <si>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</si>
  <si>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</si>
  <si>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</si>
  <si>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10.1</t>
  </si>
  <si>
    <t>km</t>
  </si>
  <si>
    <t>t</t>
  </si>
  <si>
    <t>m</t>
  </si>
  <si>
    <t>DARBŲ KIEKIŲ ŽINIARAŠTIS NR. 2 – ELEKTROTECHNIKOS DALIS</t>
  </si>
  <si>
    <t>1. Montavimo darbai</t>
  </si>
  <si>
    <t>Elektrotechnikos dalis</t>
  </si>
  <si>
    <t>1.17</t>
  </si>
  <si>
    <t>1.18</t>
  </si>
  <si>
    <t>1.19</t>
  </si>
  <si>
    <t>1.20</t>
  </si>
  <si>
    <t>1.21</t>
  </si>
  <si>
    <t>1. Paruošiamieji ir ardymo darbai</t>
  </si>
  <si>
    <t>Kelio ašinės linijos ir kelio juostos nužymėjimas trasoje</t>
  </si>
  <si>
    <t>Krūmų kirtimas mechanizuotų būdu</t>
  </si>
  <si>
    <t>Kelio ženklų skydų demontavimas nuo vienastiebių atramų</t>
  </si>
  <si>
    <t>Kelio ženklų skydų demontavimas nuo dvistiebių atramų</t>
  </si>
  <si>
    <t>Kelio ženklų vienastiebių atramų demontavimas</t>
  </si>
  <si>
    <t>Kelio ženklų dvistiebių atramų demontavimas</t>
  </si>
  <si>
    <r>
      <t xml:space="preserve">Kelio ženklų skydų ir atramų (be pamatų) / signalinių stulpelių / kt. pakrovimas ir išvežimas </t>
    </r>
    <r>
      <rPr>
        <i/>
        <sz val="11"/>
        <color theme="1"/>
        <rFont val="Times New Roman"/>
        <family val="1"/>
        <charset val="186"/>
      </rPr>
      <t>(žiūrėti TS dėl išvežimo)</t>
    </r>
  </si>
  <si>
    <t>Asfalto dangos frezavimas 4 cm storiu</t>
  </si>
  <si>
    <t>Betoninių kelio bortų ant betoninio pagrindo išardymas</t>
  </si>
  <si>
    <t>Statybinio laužo (kelio bortų / betoninių plokščių / / betoninių kelio ženklų pamatų ir kt.pakrovimas ir išvežimas rangovo pasirinktu atstumu</t>
  </si>
  <si>
    <t>Dirvožemio vid. 15 cm pašalinimas, perstumiant buldozeriu iki 50 m, pakrovimas ir vežimas (sandėliavimui)</t>
  </si>
  <si>
    <t>Dirvožemio vid. 15 cm pašalinimas, perstumiant buldozeriu iki 50 m, pakrovimas ir vežimas rangovo pasirinktu atstumu (į išlykį)</t>
  </si>
  <si>
    <t>ha</t>
  </si>
  <si>
    <r>
      <t>m</t>
    </r>
    <r>
      <rPr>
        <vertAlign val="superscript"/>
        <sz val="11"/>
        <color theme="1"/>
        <rFont val="Times New Roman"/>
        <family val="1"/>
        <charset val="186"/>
      </rPr>
      <t>3</t>
    </r>
  </si>
  <si>
    <t>vnt.</t>
  </si>
  <si>
    <r>
      <t>m</t>
    </r>
    <r>
      <rPr>
        <vertAlign val="superscript"/>
        <sz val="11"/>
        <color theme="1"/>
        <rFont val="Times New Roman"/>
        <family val="1"/>
        <charset val="186"/>
      </rPr>
      <t>2</t>
    </r>
  </si>
  <si>
    <t>Vnt.</t>
  </si>
  <si>
    <t>2. Žemės sankasos įrengimo darbai</t>
  </si>
  <si>
    <t>2.7</t>
  </si>
  <si>
    <t>2.8</t>
  </si>
  <si>
    <t>2.9</t>
  </si>
  <si>
    <t>Grunto kasimas ekskavatoriais iškasose, pakrovimas į autosavivarčius ir pervežimas (sandėliavimui )</t>
  </si>
  <si>
    <t>Grunto kasimas ekskavatoriais iškasose, pakrovimas į autosavivarčius ir pervežimas rangovo pasirinktu atstumu (į išlykį)</t>
  </si>
  <si>
    <t>Iškasto drenuojančio grunto atvežimas iš sandėliavimo vietos</t>
  </si>
  <si>
    <t>Žemės sankasos įrengimas iš esamo smėlingo grunto</t>
  </si>
  <si>
    <t>Žemės sankasos viršaus planiravimas mechanizuotu būdu</t>
  </si>
  <si>
    <t>Žemės sankasos viršaus tankinimas mechanizuotu būdu</t>
  </si>
  <si>
    <t>3. Vandes pralaidų įrengimo darbai</t>
  </si>
  <si>
    <t>3.9</t>
  </si>
  <si>
    <t>3.10</t>
  </si>
  <si>
    <r>
      <t>Neaustinės geotekstilės (svoris ≥ 200 g/m</t>
    </r>
    <r>
      <rPr>
        <vertAlign val="superscript"/>
        <sz val="11"/>
        <color theme="1"/>
        <rFont val="Times New Roman"/>
        <family val="1"/>
        <charset val="186"/>
      </rPr>
      <t>2</t>
    </r>
    <r>
      <rPr>
        <sz val="11"/>
        <color theme="1"/>
        <rFont val="Times New Roman"/>
        <family val="1"/>
        <charset val="186"/>
      </rPr>
      <t>) atraminėse prizmėse klojimas</t>
    </r>
  </si>
  <si>
    <r>
      <t>Neaustinės geotekstilės (svoris ≥ 200 g/m</t>
    </r>
    <r>
      <rPr>
        <vertAlign val="superscript"/>
        <sz val="11"/>
        <color theme="1"/>
        <rFont val="Times New Roman"/>
        <family val="1"/>
        <charset val="186"/>
      </rPr>
      <t>2</t>
    </r>
    <r>
      <rPr>
        <sz val="11"/>
        <color theme="1"/>
        <rFont val="Times New Roman"/>
        <family val="1"/>
        <charset val="186"/>
      </rPr>
      <t>) apkabai</t>
    </r>
  </si>
  <si>
    <r>
      <t>Neaustinės geotekstilės (svoris ≥ 200 g/m</t>
    </r>
    <r>
      <rPr>
        <vertAlign val="superscript"/>
        <sz val="11"/>
        <color theme="1"/>
        <rFont val="Times New Roman"/>
        <family val="1"/>
        <charset val="186"/>
      </rPr>
      <t>2</t>
    </r>
    <r>
      <rPr>
        <sz val="11"/>
        <color theme="1"/>
        <rFont val="Times New Roman"/>
        <family val="1"/>
        <charset val="186"/>
      </rPr>
      <t>)  tranšėjose įrengimas</t>
    </r>
  </si>
  <si>
    <t>Geomembranos (t ≥ 1,5 mm) atraminėse prizmėse klojimas</t>
  </si>
  <si>
    <t>Atraminės prizmės įrengimas iš šalčiui atsparaus grunto ir sutankinimas</t>
  </si>
  <si>
    <t>Smėlio pagrindo po vamzdžiais įrengimas</t>
  </si>
  <si>
    <r>
      <t>Vamzdžio apgaubimas neaustine geotekstile (svoris ≥ 170 g/m</t>
    </r>
    <r>
      <rPr>
        <vertAlign val="superscript"/>
        <sz val="11"/>
        <color theme="1"/>
        <rFont val="Times New Roman"/>
        <family val="1"/>
        <charset val="186"/>
      </rPr>
      <t>2</t>
    </r>
    <r>
      <rPr>
        <sz val="11"/>
        <color theme="1"/>
        <rFont val="Times New Roman"/>
        <family val="1"/>
        <charset val="186"/>
      </rPr>
      <t>)</t>
    </r>
  </si>
  <si>
    <t>Tranšėjos užpylimas pasluoksniui gerai drenuojančiu gruntu ir sutankinimas</t>
  </si>
  <si>
    <t>Vandens pralaidų antgalių ir griovių tvirtinimas betoninėmis plytelėmis ant skaldos pagrindo</t>
  </si>
  <si>
    <t>4.1</t>
  </si>
  <si>
    <t>4.2</t>
  </si>
  <si>
    <t>4.3</t>
  </si>
  <si>
    <t>4.4</t>
  </si>
  <si>
    <t>4.5</t>
  </si>
  <si>
    <t>4.6</t>
  </si>
  <si>
    <t>4.7</t>
  </si>
  <si>
    <t>4.8</t>
  </si>
  <si>
    <t>Drenažo pagrindo įrengimas iš skaldelės 5/11</t>
  </si>
  <si>
    <r>
      <t>Filtruojančios geosintetinės medžiagos paklojimas (svoris ≥ 170 g/m</t>
    </r>
    <r>
      <rPr>
        <vertAlign val="superscript"/>
        <sz val="11"/>
        <color theme="1"/>
        <rFont val="Times New Roman"/>
        <family val="1"/>
        <charset val="186"/>
      </rPr>
      <t>2</t>
    </r>
    <r>
      <rPr>
        <sz val="11"/>
        <color theme="1"/>
        <rFont val="Times New Roman"/>
        <family val="1"/>
        <charset val="186"/>
      </rPr>
      <t>)</t>
    </r>
  </si>
  <si>
    <t>Tranšėjos užpylimas apsauginiu šalčiui atspariu gruntu ir sutankinimas</t>
  </si>
  <si>
    <t>Plastikinio Ø160 mm vamzdžio ant smėlio pagrindo įrengimas</t>
  </si>
  <si>
    <t>Drenažo šulinių PVC Ø425 mm su jungiamosiomis fasoninėmis dalimis bei dugnu pastatymas
–	kalaus ketaus apvalus dangtis ant PVC Ø425 mm šulinio (atlaikantis 40 t apkrovą)</t>
  </si>
  <si>
    <t>Lietaus vandens surinkimo trapo su grotelėmis borte įrengimas</t>
  </si>
  <si>
    <t>5.Bortų įrengimo darbai</t>
  </si>
  <si>
    <t>Betoninių kelio bortų 100.15.30 ant C20/25 betono pagrindo įrengimas</t>
  </si>
  <si>
    <t>Betoninių nužemintų kelio bortų 100.15.22 ant C20/25 betono pagrindo įrengimas</t>
  </si>
  <si>
    <t>Betoninių nužemintų pereinamųjų kelio bortų 100.15.22/30 ant C20/25 betono pagrindo įrengimas</t>
  </si>
  <si>
    <t>Betoninių nusklembtų kelio bortų 100.15.22 ant C20/25 betono pagrindo įrengimas</t>
  </si>
  <si>
    <t>Betoninių vejos bortų 100.8.20 ant C20/25 betono pagrindo įrengimas</t>
  </si>
  <si>
    <t>Sandarinimo juostos tarp asfalto dangos ir borto įrengimas</t>
  </si>
  <si>
    <t>6. Pagrindų ir dangos įrengimo darbai (I dangos konstrukcijos variantas)</t>
  </si>
  <si>
    <t>6.1.1</t>
  </si>
  <si>
    <t>6.1.2</t>
  </si>
  <si>
    <t>6.1.3</t>
  </si>
  <si>
    <t>6.1.4</t>
  </si>
  <si>
    <t>6.1.5</t>
  </si>
  <si>
    <t>6.1.6</t>
  </si>
  <si>
    <t>6.1.7</t>
  </si>
  <si>
    <t>6.1.8</t>
  </si>
  <si>
    <t>Šalčiui nejautraus sluoksnio įrengimas</t>
  </si>
  <si>
    <t>10 cm storio pagrindo sluoksnis iš mišinio AC 32 PS įrengimas</t>
  </si>
  <si>
    <t>Bituminės emulsijos C40B5-S / C60B4-S tolygaus sluoksnio paskleidimas</t>
  </si>
  <si>
    <t>8 cm storio apatinio asfalto sluoksnio iš mišinio AC 22 AS įrengimas</t>
  </si>
  <si>
    <t>4 cm storio viršutinio asfalto sluoksnio iš mišinio AC 11 VS įrengimas</t>
  </si>
  <si>
    <t>Asfalto viršutinio sluoksnio šiurkštinimas skaldele fr.2/5 arba 1/3</t>
  </si>
  <si>
    <t>Iš viso skyriuje 6, Eur be PVM</t>
  </si>
  <si>
    <t>6. Pagrindų ir dangos įrengimo darbai (II  dangos konstrukcijos variantas)</t>
  </si>
  <si>
    <t>6.2.1</t>
  </si>
  <si>
    <t>6.2.2</t>
  </si>
  <si>
    <t>6.2.3</t>
  </si>
  <si>
    <t>6.2.4</t>
  </si>
  <si>
    <t>6.2.5</t>
  </si>
  <si>
    <t>6.2.6</t>
  </si>
  <si>
    <t>6.2.7</t>
  </si>
  <si>
    <t>6.2.8</t>
  </si>
  <si>
    <t>Apsauginio šalčiui atsparaus sluoksnio įrengimas</t>
  </si>
  <si>
    <t>7.Trinkelių dangos konstrukcijos įrengimo darbai</t>
  </si>
  <si>
    <t>7.1</t>
  </si>
  <si>
    <t>7.2</t>
  </si>
  <si>
    <t>7.3</t>
  </si>
  <si>
    <t>7.4</t>
  </si>
  <si>
    <t>7.5</t>
  </si>
  <si>
    <t>7.6</t>
  </si>
  <si>
    <t>Iš viso skyriuje 7, Eur be PVM</t>
  </si>
  <si>
    <t>15 cm skaldos pagrindo sluoksnio iš nesurišto mineralinių medžiagų mišinio 0/45 įrengimas</t>
  </si>
  <si>
    <t>3 cm storio pasluoksnio iš smulkiosios mineralinės medžiagos mišinio 0/5 įrengimas</t>
  </si>
  <si>
    <t>8 cm storio betoninių trinkelių (pilkos) dangos įrengimas, siūles užpildant smulkiosios mineralinės medžiagos mišiniu 0/5</t>
  </si>
  <si>
    <t>8 cm storio betoninių trinkelių dangos įrengimas (vedimo paviršius), siūles užpildant smulkiosios mineralinės medžiagos mišiniu 0/5</t>
  </si>
  <si>
    <t>8 cm storio betoninių trinkelių dangos įrengimas (įspėjamasis paviršius), siūles užpildant smulkiosios mineralinės medžiagos mišiniu 0/5</t>
  </si>
  <si>
    <t>8.Kelkraščių įrengimo darbai</t>
  </si>
  <si>
    <t>8.1</t>
  </si>
  <si>
    <t>9.Tvirtinimo darbai</t>
  </si>
  <si>
    <t>9.1</t>
  </si>
  <si>
    <t>9.2</t>
  </si>
  <si>
    <t>9.3</t>
  </si>
  <si>
    <t>Dirvožemio atvežimas iš sandėliavimo vietos</t>
  </si>
  <si>
    <t>Iš viso skyriuje 8, Eur be PVM</t>
  </si>
  <si>
    <t>Iš viso skyriuje 9, Eur be PVM</t>
  </si>
  <si>
    <t>10.Saugaus eismo priemonių įrengimo darbai</t>
  </si>
  <si>
    <t>Įspėjamojo stovo apklijuoto šviesą atspindinčia plėvele (2.3 ženklinimas), įrengimas</t>
  </si>
  <si>
    <t>Plastikinių signalinių stulpelių pastatymas (A grupės)</t>
  </si>
  <si>
    <t>Sferinių atšvaitų betoniniuose bortuose įrengimas</t>
  </si>
  <si>
    <t>10.2</t>
  </si>
  <si>
    <t>10.3</t>
  </si>
  <si>
    <t>10.4</t>
  </si>
  <si>
    <t>11.Apsauginių kelio atitvarų įrengimo darbai</t>
  </si>
  <si>
    <t>11.1</t>
  </si>
  <si>
    <t>Iš viso skyriuje 10, Eur be PVM</t>
  </si>
  <si>
    <t>Iš viso skyriuje 11, Eur be PVM</t>
  </si>
  <si>
    <t>12.Horizontalaus kelio ženklinimo įrengimo darbai</t>
  </si>
  <si>
    <t>12.1</t>
  </si>
  <si>
    <t>12.2</t>
  </si>
  <si>
    <t>12.3</t>
  </si>
  <si>
    <t>12.4</t>
  </si>
  <si>
    <t>Dangos ženklinimas 1.1 balta siaura ištisine 0,12 m pločio linija (polimerinėmis medžiagomis)</t>
  </si>
  <si>
    <t>Dangos ženklinimas 1.7 balta siaura brūkšnine 0,12 m pločio linija, kai brūkšnio ir tarpo santykis 1:1 (polimerinėmis medžiagomis)</t>
  </si>
  <si>
    <t>Dangos plotų ženklinimas (polimerinėmis medžiagomis)</t>
  </si>
  <si>
    <t>13.1</t>
  </si>
  <si>
    <t>13.2</t>
  </si>
  <si>
    <t>13.3</t>
  </si>
  <si>
    <t>13.4</t>
  </si>
  <si>
    <t>13.Vertikalaus kelio ženklinimo įrengimo darbai</t>
  </si>
  <si>
    <t>14.Kiti darbai</t>
  </si>
  <si>
    <t>14.1</t>
  </si>
  <si>
    <t>14.2</t>
  </si>
  <si>
    <t>14.3</t>
  </si>
  <si>
    <t>Apsauginio plastikinio D110 mm vamzdžio įrengimas</t>
  </si>
  <si>
    <t>Iš viso skyriuje 14, Eur be PVM</t>
  </si>
  <si>
    <t>Iš viso skyriuje 13, Eur be PVM</t>
  </si>
  <si>
    <t>Iš viso skyriuje 12, Eur be PVM</t>
  </si>
  <si>
    <t>Apšvietimo valdymo spintos su pamatu sumontavimas ir pajungimas</t>
  </si>
  <si>
    <t>Pamato apšvietimo atramai montavimas</t>
  </si>
  <si>
    <t>Metalinės apšvietimo atramos montavimas</t>
  </si>
  <si>
    <t>Gnybtų ir automatinio jungiklio montavimas atramoje</t>
  </si>
  <si>
    <t>Metalinės viengubos gembės montavimas</t>
  </si>
  <si>
    <t>Šviestuvo montavimas atramoje</t>
  </si>
  <si>
    <t>Kabelio tiesimas apšvietimo atramoje</t>
  </si>
  <si>
    <t>Kabelio įvėrimas į atramą, skydą ir pajungimas</t>
  </si>
  <si>
    <t>Tranšėjos 1 kabeliui kasimas ir užpylimas mechanizuotu būdu
iki 1m gylio.</t>
  </si>
  <si>
    <t>Tranšėjos 1 kabeliui kasimas ir užpylimas rankiniu būdu iki
1m gylio.</t>
  </si>
  <si>
    <t>Apsauginio vamzdžio klojimas tranšėjoje</t>
  </si>
  <si>
    <t>Apsauginio vamzdžio klojimas uždaru betranšėju būdu.</t>
  </si>
  <si>
    <t>Kabelio tiesimas apsauginiame vamzdyje</t>
  </si>
  <si>
    <t>Signalinės juostos klojimas</t>
  </si>
  <si>
    <t>Grunto tankinimas</t>
  </si>
  <si>
    <t>Vejos įrengimas iš augalinio sluoksnio, h-6cm, apsėjant žole</t>
  </si>
  <si>
    <t>1.22</t>
  </si>
  <si>
    <t>Įžeminimo kontūro R≤10 Ω montavimas</t>
  </si>
  <si>
    <t>Kabelio izoliacijos varžos matavimas</t>
  </si>
  <si>
    <t>Įžeminimo varžos matavimas</t>
  </si>
  <si>
    <t>El. skydų ir atramų ženklinimas</t>
  </si>
  <si>
    <t>Trasos nužymėjimas (taškai)</t>
  </si>
  <si>
    <t>Išpildomosios nuotraukos sudarymas</t>
  </si>
  <si>
    <r>
      <t>Asfalto dangos vid. 9 cm storio išardymas mechanizuotai</t>
    </r>
    <r>
      <rPr>
        <b/>
        <sz val="11"/>
        <color theme="1"/>
        <rFont val="Times New Roman"/>
        <family val="1"/>
        <charset val="186"/>
      </rPr>
      <t xml:space="preserve"> </t>
    </r>
  </si>
  <si>
    <t>Asfalto drožlių išvežimas rangovo pasirinktu atstumu (722,6 t)</t>
  </si>
  <si>
    <t>Lietaus surinkimo trapo demontavimas</t>
  </si>
  <si>
    <t>Plastikinio vamzdžio d200 mm demontavimas</t>
  </si>
  <si>
    <t>Betoninės d800 pralaidos su antgaliais demontavimas</t>
  </si>
  <si>
    <t>Kelio plokštės PAG-14 ant 10 cm storio smėlio pagrindo įrengimas</t>
  </si>
  <si>
    <t xml:space="preserve"> Valstybinės reikšmės krašto kelio Nr. 147 Tauragė-Pašventys rekonstravimo, įrengiant žiedinę sankryžą 1,893 km (sankryža su valstybinės reikšmės rajoniniu keliu Nr. 4505 Tauragė-Vališkiai-Sakalinė)</t>
  </si>
  <si>
    <t>Medžių atliekų smulkinimas ir paskleidimas vietoje</t>
  </si>
  <si>
    <t>Drenuojančio grunto sluoksnio įrengimas (kelkraščio užpylimas, užpylimas tarp tako ir dangos)</t>
  </si>
  <si>
    <t>Žemės sankasos sustiprinimas, h=15 cm</t>
  </si>
  <si>
    <t>1942,0</t>
  </si>
  <si>
    <t>Plotų, sankasos šlaitų, šlaitų ir griovio dugno planiravimas
–	mechanizuoti būdu - 1680,0 m2
–	rankiniu būdu - 262,0 m2</t>
  </si>
  <si>
    <t>Metalinio gofruoto vamzdžio Ø1300 m ≥68x13 mm, t ≥ 2,0 mm montavimas</t>
  </si>
  <si>
    <t>Lietaus vandens surinkimo trapo su kvadratinėmis  grotelėmis dangoje įrengimas</t>
  </si>
  <si>
    <t>Naujos drenažinės linijos iš plastikinių Ø&lt;100 mm drenažo vamzdžių su geotekstilės  filtru klojimas, įrengiant drenažo prizmę iš skaldelės
–	skaldelė 11/22 - 40 m3</t>
  </si>
  <si>
    <t>5.7</t>
  </si>
  <si>
    <t>5.8</t>
  </si>
  <si>
    <t>5.9</t>
  </si>
  <si>
    <t>Betoninių bortų eismo juostų atskyrimui 100.30.30 ant C20/25 betono pagrindo įrengimas</t>
  </si>
  <si>
    <t>Deformacinės siūlės betono pagrindo sluoksnyje įrengimas</t>
  </si>
  <si>
    <t>Granitinių bortų 100.15.30 ant C20/25 betono pagrindo įrengimas</t>
  </si>
  <si>
    <t>4. Drenažo ir vandens nuvedimo įrengimo darbai</t>
  </si>
  <si>
    <t>6.1.9</t>
  </si>
  <si>
    <t>6.1.10</t>
  </si>
  <si>
    <t>6.1.11</t>
  </si>
  <si>
    <t>20 cm skaldos pagrindo sluoksnio iš nesurištojo mineralinių medžiagų mišinio 0/45 įrengimas</t>
  </si>
  <si>
    <t>15 cm skaldos pagrindo sluoksnio iš nesurištojo mineralinių medžiagų mišinio 0/45 įrengimas (pridedant 20% frezuoto asfalto)</t>
  </si>
  <si>
    <t>8 cm storio pagrindo-dangos asfalto sluoksnio iš mišinio AC 16 PD įrengimas (raudonas)</t>
  </si>
  <si>
    <t>8 cm storio pagrindo-dangos asfalto sluoksnio iš mišinio AC 16 PD įrengimas</t>
  </si>
  <si>
    <t>6.2.9</t>
  </si>
  <si>
    <t>6.2.10</t>
  </si>
  <si>
    <t>6.2.11</t>
  </si>
  <si>
    <t>30 cm skaldos pagrindo sluoksnio iš nesurištojo mineralinių medžiagų mišinio 0/45 įrengimas (pridedant 20% frezuoto asfalto)</t>
  </si>
  <si>
    <t>7.7</t>
  </si>
  <si>
    <t>7.8</t>
  </si>
  <si>
    <t>20 cm storio betono pagrindo iš betono C20/25 sluoksnio įrengimas</t>
  </si>
  <si>
    <t>5 cm storio betono pasluoksnio iš betono C20/25 sluoksnio įrengimas</t>
  </si>
  <si>
    <t>10 cm storio granitinių trinkelių sluoksnio įrengimas</t>
  </si>
  <si>
    <t>10 cm storio kelkraščių tvirtinimas  skaldos nesurištuoju mineralinių medžiagų mišiniu 5/22, pridedant 15% dirvožemio ir užsėjant daugiamečių žolių mišiniu</t>
  </si>
  <si>
    <t>Griovių tvirtinimas frakcijine skalda 16/32</t>
  </si>
  <si>
    <t>Šlaitų ir plotų sutvirtinimas. užpilant 6 cm storio (esamo) dirvožemio sluoksniu, užsėjant daugiamečių žolių mišiniu
–	mechanizuotu būdu - 1680,0 m2
–	rankiniu būdu - 262,0 m2</t>
  </si>
  <si>
    <t>Atšvaitų asfalto dangoje įrengimas bortuose įrengimas</t>
  </si>
  <si>
    <t>Pėsčiųjų tvorelės įrengimas</t>
  </si>
  <si>
    <t>12.5</t>
  </si>
  <si>
    <t>Dangos ženklinimas 1.5 balta siaura brūkšnine 0,12 m pločio linija, kai brūkšnio ir tarpo santykis 1:3 (polimerinėmis medžiagomis)</t>
  </si>
  <si>
    <t>Dangos ženklinimas 1.6 balta siaura brūkšnine 0,12 m pločio linija, kai brūkšnio ir tarpo santykis 1:1 (polimerinėmis medžiagomis)</t>
  </si>
  <si>
    <t>13.5</t>
  </si>
  <si>
    <t>Kelio ženklų vienastiebių  metalinių atramų (Ø76 mm) ant monolitinių betoninių pamatų įrengimas (L=31,5)</t>
  </si>
  <si>
    <t>Kelio ženklų dvistiebių metalinių atramų (Ø76 mm) ant monolitinių betoninių pamatų įrengimas(L=26,7)</t>
  </si>
  <si>
    <r>
      <t>Kelio ženklų skydų montavimas prie vienastiebių  metalinių atramų (9,2 m</t>
    </r>
    <r>
      <rPr>
        <vertAlign val="superscript"/>
        <sz val="11"/>
        <color theme="1"/>
        <rFont val="Times New Roman"/>
        <family val="1"/>
        <charset val="186"/>
      </rPr>
      <t>2</t>
    </r>
    <r>
      <rPr>
        <sz val="11"/>
        <color theme="1"/>
        <rFont val="Times New Roman"/>
        <family val="1"/>
        <charset val="186"/>
      </rPr>
      <t>)</t>
    </r>
  </si>
  <si>
    <r>
      <t>Kelio ženklų skydų montavimas prie  dvistiebių  metalinių atramų (5,9m</t>
    </r>
    <r>
      <rPr>
        <vertAlign val="superscript"/>
        <sz val="11"/>
        <color theme="1"/>
        <rFont val="Times New Roman"/>
        <family val="1"/>
        <charset val="186"/>
      </rPr>
      <t>2</t>
    </r>
    <r>
      <rPr>
        <sz val="11"/>
        <color theme="1"/>
        <rFont val="Times New Roman"/>
        <family val="1"/>
        <charset val="186"/>
      </rPr>
      <t>)</t>
    </r>
  </si>
  <si>
    <r>
      <t>Kelio ženklų skydų montavimas prie apšvietimo atramų (11,0 m</t>
    </r>
    <r>
      <rPr>
        <vertAlign val="superscript"/>
        <sz val="11"/>
        <color theme="1"/>
        <rFont val="Times New Roman"/>
        <family val="1"/>
        <charset val="186"/>
      </rPr>
      <t>2</t>
    </r>
    <r>
      <rPr>
        <sz val="11"/>
        <color theme="1"/>
        <rFont val="Times New Roman"/>
        <family val="1"/>
        <charset val="186"/>
      </rPr>
      <t>)</t>
    </r>
  </si>
  <si>
    <t>Šulinio liuko aukščio reguliavimas betoniniais žiedais</t>
  </si>
  <si>
    <t>1.23</t>
  </si>
  <si>
    <t>Esamų apšvietimo atramų demontavimas. Demontuotas atramas ir šviestuvus pristatyti į esamus apšvietimo tinklus administruojančios įmonės nurodytą vietą.</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</si>
  <si>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t>
    </r>
    <r>
      <rPr>
        <sz val="10"/>
        <rFont val="Times New Roman"/>
        <family val="1"/>
        <charset val="186"/>
      </rPr>
      <t xml:space="preserve">
</t>
    </r>
    <r>
      <rPr>
        <i/>
        <sz val="10"/>
        <rFont val="Times New Roman"/>
        <family val="1"/>
        <charset val="186"/>
      </rPr>
      <t xml:space="preserve">Medžiagos, kurios turi būti gabenamos į sandėliavimo vietas:
</t>
    </r>
    <r>
      <rPr>
        <sz val="10"/>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</si>
</sst>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3"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sz val="8"/>
      <name val="Calibri"/>
      <family val="2"/>
      <charset val="186"/>
      <scheme val="minor"/>
    </font>
    <font>
      <b/>
      <sz val="11"/>
      <color theme="1"/>
      <name val="Times New Roman"/>
      <family val="1"/>
      <charset val="186"/>
    </font>
    <font>
      <b/>
      <sz val="16"/>
      <color rgb="FF000000"/>
      <name val="Times New Roman"/>
      <family val="1"/>
      <charset val="186"/>
    </font>
    <font>
      <sz val="10"/>
      <name val="Times New Roman"/>
      <family val="1"/>
      <charset val="186"/>
    </font>
    <font>
      <i/>
      <sz val="10"/>
      <name val="Times New Roman"/>
      <family val="1"/>
      <charset val="186"/>
    </font>
    <font>
      <b/>
      <sz val="10"/>
      <name val="Times New Roman"/>
      <family val="1"/>
      <charset val="186"/>
    </font>
    <font>
      <b/>
      <i/>
      <sz val="10"/>
      <name val="Times New Roman"/>
      <family val="1"/>
      <charset val="186"/>
    </font>
    <font>
      <b/>
      <i/>
      <sz val="11"/>
      <color rgb="FF000000"/>
      <name val="Times New Roman"/>
      <family val="1"/>
      <charset val="186"/>
    </font>
    <font>
      <b/>
      <i/>
      <sz val="11"/>
      <name val="Times New Roman"/>
      <family val="1"/>
      <charset val="186"/>
    </font>
    <font>
      <i/>
      <sz val="11"/>
      <color theme="1"/>
      <name val="Calibri"/>
      <family val="2"/>
      <charset val="186"/>
      <scheme val="minor"/>
    </font>
    <font>
      <i/>
      <sz val="11"/>
      <name val="Times New Roman"/>
      <family val="1"/>
    </font>
    <font>
      <b/>
      <sz val="11"/>
      <name val="Times New Roman"/>
      <family val="1"/>
    </font>
    <font>
      <sz val="11"/>
      <name val="Times New Roman"/>
      <family val="1"/>
    </font>
    <font>
      <sz val="11"/>
      <color rgb="FF000000"/>
      <name val="Times New Roman"/>
      <family val="1"/>
    </font>
    <font>
      <vertAlign val="superscript"/>
      <sz val="11"/>
      <color theme="1"/>
      <name val="Times New Roman"/>
      <family val="1"/>
      <charset val="186"/>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thin">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11">
    <xf numFmtId="0" fontId="0" fillId="0" borderId="0" xfId="0"/>
    <xf numFmtId="0" fontId="13"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xf>
    <xf numFmtId="0" fontId="13" fillId="0" borderId="1" xfId="0" applyFont="1" applyBorder="1" applyAlignment="1">
      <alignment horizontal="right" vertical="center"/>
    </xf>
    <xf numFmtId="0" fontId="11" fillId="0" borderId="0" xfId="0" applyFont="1"/>
    <xf numFmtId="0" fontId="12" fillId="0" borderId="0" xfId="0" applyFont="1" applyAlignment="1">
      <alignment horizontal="left" vertical="center" wrapText="1"/>
    </xf>
    <xf numFmtId="0" fontId="14" fillId="0" borderId="0" xfId="0" applyFont="1"/>
    <xf numFmtId="4" fontId="11"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0" fontId="5" fillId="0" borderId="0" xfId="0" applyFont="1" applyProtection="1">
      <protection locked="0"/>
    </xf>
    <xf numFmtId="0" fontId="6" fillId="0" borderId="0" xfId="0" applyFont="1" applyProtection="1">
      <protection locked="0"/>
    </xf>
    <xf numFmtId="0" fontId="2" fillId="0" borderId="20" xfId="2" applyFont="1" applyBorder="1" applyAlignment="1" applyProtection="1">
      <alignment horizontal="center" vertical="center" wrapText="1"/>
    </xf>
    <xf numFmtId="0" fontId="15" fillId="0" borderId="14" xfId="2" applyFont="1" applyBorder="1" applyAlignment="1" applyProtection="1">
      <alignment horizontal="center" vertical="center" wrapText="1"/>
    </xf>
    <xf numFmtId="0" fontId="2" fillId="0" borderId="15" xfId="2" applyFont="1" applyBorder="1" applyAlignment="1" applyProtection="1">
      <alignment horizontal="center" vertical="center" wrapText="1"/>
    </xf>
    <xf numFmtId="49" fontId="2" fillId="0" borderId="15" xfId="2" applyNumberFormat="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2" fillId="0" borderId="19" xfId="1" applyFont="1" applyBorder="1" applyAlignment="1" applyProtection="1">
      <alignment horizontal="center" vertical="center" wrapText="1"/>
    </xf>
    <xf numFmtId="49" fontId="18" fillId="0" borderId="2" xfId="0" applyNumberFormat="1" applyFont="1" applyBorder="1" applyAlignment="1">
      <alignment horizontal="center" vertical="center" wrapText="1"/>
    </xf>
    <xf numFmtId="49" fontId="18" fillId="0" borderId="3" xfId="0" applyNumberFormat="1" applyFont="1" applyBorder="1" applyAlignment="1">
      <alignment horizontal="center" vertical="center"/>
    </xf>
    <xf numFmtId="4" fontId="20" fillId="0" borderId="4" xfId="0" applyNumberFormat="1" applyFont="1" applyBorder="1" applyAlignment="1">
      <alignment horizontal="center" vertical="center" wrapText="1"/>
    </xf>
    <xf numFmtId="49" fontId="18"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4" fontId="20" fillId="0" borderId="6" xfId="0" applyNumberFormat="1" applyFont="1" applyBorder="1" applyAlignment="1">
      <alignment horizontal="center" vertical="center" wrapText="1"/>
    </xf>
    <xf numFmtId="0" fontId="4" fillId="0" borderId="0" xfId="0" applyFont="1" applyAlignment="1" applyProtection="1">
      <alignment horizontal="center" vertical="center" wrapText="1"/>
      <protection locked="0"/>
    </xf>
    <xf numFmtId="0" fontId="21" fillId="0" borderId="7" xfId="0" applyFont="1" applyBorder="1" applyAlignment="1">
      <alignment horizontal="center" vertical="center" wrapText="1"/>
    </xf>
    <xf numFmtId="4" fontId="20" fillId="0" borderId="8" xfId="0" applyNumberFormat="1" applyFont="1" applyBorder="1" applyAlignment="1">
      <alignment horizontal="center" vertical="center" wrapText="1"/>
    </xf>
    <xf numFmtId="4" fontId="4" fillId="0" borderId="17" xfId="0" applyNumberFormat="1" applyFont="1" applyBorder="1" applyAlignment="1" applyProtection="1">
      <alignment horizontal="center" vertical="center" wrapText="1"/>
      <protection locked="0"/>
    </xf>
    <xf numFmtId="4" fontId="9" fillId="0" borderId="12" xfId="0" applyNumberFormat="1" applyFont="1" applyBorder="1" applyAlignment="1" applyProtection="1">
      <alignment horizontal="center" vertical="center"/>
      <protection locked="0"/>
    </xf>
    <xf numFmtId="49" fontId="18"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5" fillId="0" borderId="0" xfId="0" applyFont="1" applyAlignment="1" applyProtection="1">
      <alignment wrapText="1"/>
      <protection locked="0"/>
    </xf>
    <xf numFmtId="0" fontId="6" fillId="0" borderId="0" xfId="0" applyFont="1" applyAlignment="1" applyProtection="1">
      <alignment wrapText="1"/>
      <protection locked="0"/>
    </xf>
    <xf numFmtId="49" fontId="18" fillId="0" borderId="5" xfId="0" applyNumberFormat="1" applyFont="1" applyBorder="1" applyAlignment="1">
      <alignment horizontal="center" vertical="center" wrapText="1"/>
    </xf>
    <xf numFmtId="4" fontId="4" fillId="0" borderId="11" xfId="0" applyNumberFormat="1" applyFont="1" applyBorder="1" applyAlignment="1" applyProtection="1">
      <alignment horizontal="center" vertical="center" wrapText="1"/>
      <protection locked="0"/>
    </xf>
    <xf numFmtId="0" fontId="21" fillId="0" borderId="3" xfId="0" applyFont="1" applyBorder="1" applyAlignment="1">
      <alignment vertical="center" wrapText="1"/>
    </xf>
    <xf numFmtId="4" fontId="4" fillId="0" borderId="0" xfId="0" applyNumberFormat="1" applyFont="1" applyAlignment="1" applyProtection="1">
      <alignment horizontal="center" vertical="center" wrapText="1"/>
      <protection locked="0"/>
    </xf>
    <xf numFmtId="4" fontId="9" fillId="0" borderId="0" xfId="0" applyNumberFormat="1" applyFont="1" applyAlignment="1" applyProtection="1">
      <alignment horizontal="center" vertical="center"/>
      <protection locked="0"/>
    </xf>
    <xf numFmtId="49" fontId="18" fillId="0" borderId="1" xfId="0" applyNumberFormat="1" applyFont="1" applyBorder="1" applyAlignment="1">
      <alignment horizontal="center" vertical="center" wrapText="1"/>
    </xf>
    <xf numFmtId="0" fontId="5" fillId="0" borderId="16" xfId="0" applyFont="1" applyBorder="1" applyAlignment="1" applyProtection="1">
      <alignment horizontal="center" vertical="center" wrapText="1"/>
      <protection locked="0"/>
    </xf>
    <xf numFmtId="4" fontId="20" fillId="0" borderId="19" xfId="0" applyNumberFormat="1" applyFont="1" applyBorder="1" applyAlignment="1">
      <alignment horizontal="center" vertical="center" wrapText="1"/>
    </xf>
    <xf numFmtId="0" fontId="4" fillId="0" borderId="0" xfId="4" applyFont="1" applyAlignment="1">
      <alignment vertical="center" wrapText="1"/>
    </xf>
    <xf numFmtId="0" fontId="16" fillId="0" borderId="0" xfId="4" applyFont="1" applyAlignment="1">
      <alignment vertical="center"/>
    </xf>
    <xf numFmtId="0" fontId="4" fillId="0" borderId="0" xfId="4" applyFont="1" applyAlignment="1">
      <alignment vertical="center"/>
    </xf>
    <xf numFmtId="49" fontId="4" fillId="0" borderId="0" xfId="4" applyNumberFormat="1" applyFont="1" applyAlignment="1">
      <alignment vertical="center"/>
    </xf>
    <xf numFmtId="0" fontId="4" fillId="0" borderId="13" xfId="3" applyFont="1" applyBorder="1" applyAlignment="1">
      <alignment horizontal="center" vertical="center" wrapText="1"/>
    </xf>
    <xf numFmtId="4" fontId="4" fillId="0" borderId="12" xfId="3" applyNumberFormat="1" applyFont="1" applyBorder="1" applyAlignment="1">
      <alignment horizontal="center" vertical="center" wrapText="1"/>
    </xf>
    <xf numFmtId="0" fontId="2" fillId="0" borderId="0" xfId="1" applyFont="1" applyAlignment="1" applyProtection="1">
      <alignment horizontal="center" vertical="center" wrapText="1"/>
    </xf>
    <xf numFmtId="0" fontId="15" fillId="0" borderId="0" xfId="1" applyFont="1" applyAlignment="1" applyProtection="1">
      <alignment horizontal="center" vertical="center" wrapText="1"/>
    </xf>
    <xf numFmtId="49" fontId="2" fillId="0" borderId="0" xfId="1" applyNumberFormat="1" applyFont="1" applyAlignment="1" applyProtection="1">
      <alignment horizontal="center" vertical="center" wrapText="1"/>
    </xf>
    <xf numFmtId="4" fontId="4" fillId="0" borderId="0" xfId="4" applyNumberFormat="1" applyFont="1" applyAlignment="1">
      <alignment horizontal="right" vertical="center" wrapText="1"/>
    </xf>
    <xf numFmtId="4" fontId="16" fillId="0" borderId="0" xfId="4" applyNumberFormat="1" applyFont="1" applyAlignment="1">
      <alignment horizontal="right" vertical="center"/>
    </xf>
    <xf numFmtId="4" fontId="4" fillId="0" borderId="0" xfId="4" applyNumberFormat="1" applyFont="1" applyAlignment="1">
      <alignment horizontal="right" vertical="center"/>
    </xf>
    <xf numFmtId="49" fontId="4" fillId="0" borderId="0" xfId="4" applyNumberFormat="1" applyFont="1" applyAlignment="1">
      <alignment horizontal="right" vertical="center"/>
    </xf>
    <xf numFmtId="4" fontId="4" fillId="0" borderId="0" xfId="3" applyNumberFormat="1" applyFont="1" applyAlignment="1">
      <alignment horizontal="center" vertical="center" wrapText="1"/>
    </xf>
    <xf numFmtId="0" fontId="15" fillId="0" borderId="15" xfId="2" applyFont="1" applyBorder="1" applyAlignment="1" applyProtection="1">
      <alignment horizontal="center" vertical="center" wrapText="1"/>
    </xf>
    <xf numFmtId="0" fontId="17" fillId="0" borderId="0" xfId="0" applyFont="1"/>
    <xf numFmtId="49" fontId="0" fillId="0" borderId="0" xfId="0" applyNumberFormat="1"/>
    <xf numFmtId="0" fontId="4" fillId="0" borderId="22" xfId="3" applyFont="1" applyBorder="1" applyAlignment="1">
      <alignment horizontal="center" vertical="center" wrapText="1"/>
    </xf>
    <xf numFmtId="4" fontId="4" fillId="0" borderId="23" xfId="3" applyNumberFormat="1" applyFont="1" applyBorder="1" applyAlignment="1">
      <alignment horizontal="center" vertical="center" wrapText="1"/>
    </xf>
    <xf numFmtId="0" fontId="6" fillId="0" borderId="0" xfId="0" applyFont="1" applyAlignment="1">
      <alignment wrapText="1"/>
    </xf>
    <xf numFmtId="0" fontId="7" fillId="0" borderId="0" xfId="0" applyFont="1"/>
    <xf numFmtId="0" fontId="6" fillId="0" borderId="0" xfId="0" applyFont="1" applyAlignment="1">
      <alignment vertical="center" wrapText="1"/>
    </xf>
    <xf numFmtId="0" fontId="6" fillId="0" borderId="0" xfId="0" applyFont="1"/>
    <xf numFmtId="49" fontId="6" fillId="0" borderId="0" xfId="0" applyNumberFormat="1" applyFont="1"/>
    <xf numFmtId="0" fontId="6" fillId="0" borderId="0" xfId="0" applyFont="1" applyAlignment="1" applyProtection="1">
      <alignment horizontal="center" vertical="center"/>
      <protection locked="0"/>
    </xf>
    <xf numFmtId="4" fontId="19" fillId="3" borderId="3" xfId="3" applyNumberFormat="1" applyFont="1" applyFill="1" applyBorder="1" applyAlignment="1" applyProtection="1">
      <alignment horizontal="center" vertical="center" wrapText="1"/>
      <protection locked="0"/>
    </xf>
    <xf numFmtId="4" fontId="19" fillId="3" borderId="1" xfId="3" applyNumberFormat="1" applyFont="1" applyFill="1" applyBorder="1" applyAlignment="1" applyProtection="1">
      <alignment horizontal="center" vertical="center" wrapText="1"/>
      <protection locked="0"/>
    </xf>
    <xf numFmtId="4" fontId="19" fillId="3" borderId="7" xfId="3" applyNumberFormat="1" applyFont="1" applyFill="1" applyBorder="1" applyAlignment="1" applyProtection="1">
      <alignment horizontal="center" vertical="center" wrapText="1"/>
      <protection locked="0"/>
    </xf>
    <xf numFmtId="164" fontId="20" fillId="3" borderId="3"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164" fontId="20" fillId="3" borderId="7" xfId="0" applyNumberFormat="1" applyFont="1" applyFill="1" applyBorder="1" applyAlignment="1" applyProtection="1">
      <alignment horizontal="center" vertical="center"/>
      <protection locked="0"/>
    </xf>
    <xf numFmtId="4" fontId="19" fillId="3" borderId="3" xfId="4" applyNumberFormat="1" applyFont="1" applyFill="1" applyBorder="1" applyAlignment="1" applyProtection="1">
      <alignment horizontal="center" vertical="center" wrapText="1"/>
      <protection locked="0"/>
    </xf>
    <xf numFmtId="4" fontId="19" fillId="3" borderId="1" xfId="4" applyNumberFormat="1" applyFont="1" applyFill="1" applyBorder="1" applyAlignment="1" applyProtection="1">
      <alignment horizontal="center" vertical="center" wrapText="1"/>
      <protection locked="0"/>
    </xf>
    <xf numFmtId="4" fontId="19" fillId="3" borderId="15" xfId="4" applyNumberFormat="1" applyFont="1" applyFill="1" applyBorder="1" applyAlignment="1" applyProtection="1">
      <alignment horizontal="center" vertical="center" wrapText="1"/>
      <protection locked="0"/>
    </xf>
    <xf numFmtId="4" fontId="19" fillId="3" borderId="7" xfId="4" applyNumberFormat="1" applyFont="1" applyFill="1" applyBorder="1" applyAlignment="1" applyProtection="1">
      <alignment horizontal="center" vertical="center" wrapText="1"/>
      <protection locked="0"/>
    </xf>
    <xf numFmtId="4" fontId="20" fillId="3" borderId="3" xfId="0" applyNumberFormat="1" applyFont="1" applyFill="1" applyBorder="1" applyAlignment="1" applyProtection="1">
      <alignment horizontal="center" vertical="center" wrapText="1"/>
      <protection locked="0"/>
    </xf>
    <xf numFmtId="4" fontId="20" fillId="3" borderId="1" xfId="0" applyNumberFormat="1" applyFont="1" applyFill="1" applyBorder="1" applyAlignment="1" applyProtection="1">
      <alignment horizontal="center" vertical="center" wrapText="1"/>
      <protection locked="0"/>
    </xf>
    <xf numFmtId="4" fontId="20" fillId="3" borderId="15" xfId="0" applyNumberFormat="1" applyFont="1" applyFill="1" applyBorder="1" applyAlignment="1" applyProtection="1">
      <alignment horizontal="center" vertical="center" wrapText="1"/>
      <protection locked="0"/>
    </xf>
    <xf numFmtId="0" fontId="21" fillId="0" borderId="15" xfId="0" applyFont="1" applyBorder="1" applyAlignment="1">
      <alignment horizontal="center" vertical="center" wrapText="1"/>
    </xf>
    <xf numFmtId="4" fontId="19" fillId="3" borderId="15" xfId="3" applyNumberFormat="1" applyFont="1" applyFill="1" applyBorder="1" applyAlignment="1" applyProtection="1">
      <alignment horizontal="center" vertical="center" wrapText="1"/>
      <protection locked="0"/>
    </xf>
    <xf numFmtId="0" fontId="6" fillId="0" borderId="24" xfId="0" applyFont="1" applyBorder="1" applyAlignment="1">
      <alignment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vertical="center" wrapText="1"/>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21" fillId="0" borderId="7" xfId="0" applyFont="1" applyBorder="1" applyAlignment="1">
      <alignment vertical="center" wrapText="1"/>
    </xf>
    <xf numFmtId="49" fontId="21" fillId="0" borderId="7" xfId="0" applyNumberFormat="1" applyFont="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lignment horizontal="center" vertical="center"/>
    </xf>
    <xf numFmtId="0" fontId="6" fillId="0" borderId="28" xfId="0" applyFont="1" applyBorder="1" applyAlignment="1">
      <alignment horizontal="center" vertical="center" wrapText="1"/>
    </xf>
    <xf numFmtId="0" fontId="6" fillId="0" borderId="28" xfId="0" applyFont="1" applyBorder="1" applyAlignment="1">
      <alignment vertical="center" wrapText="1"/>
    </xf>
    <xf numFmtId="0" fontId="6" fillId="0" borderId="29" xfId="0" applyFont="1" applyBorder="1" applyAlignment="1">
      <alignment horizontal="center" vertical="center" wrapText="1"/>
    </xf>
    <xf numFmtId="0" fontId="20" fillId="0" borderId="21" xfId="0" applyFont="1" applyBorder="1" applyAlignment="1">
      <alignment horizontal="left" vertical="center" wrapText="1"/>
    </xf>
    <xf numFmtId="49" fontId="20" fillId="0" borderId="21" xfId="0" applyNumberFormat="1" applyFont="1" applyBorder="1" applyAlignment="1">
      <alignment horizontal="center" vertical="center" wrapText="1"/>
    </xf>
    <xf numFmtId="49" fontId="20" fillId="0" borderId="21" xfId="2" applyNumberFormat="1" applyFont="1" applyBorder="1" applyAlignment="1" applyProtection="1">
      <alignment horizontal="center" vertical="center" wrapText="1"/>
    </xf>
    <xf numFmtId="0" fontId="10" fillId="0" borderId="0" xfId="1" applyFont="1" applyAlignment="1" applyProtection="1">
      <alignment vertical="center" wrapText="1"/>
    </xf>
    <xf numFmtId="0" fontId="5" fillId="0" borderId="25"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9" xfId="1" applyFont="1" applyBorder="1" applyAlignment="1" applyProtection="1">
      <alignment horizontal="center" vertical="center"/>
    </xf>
    <xf numFmtId="0" fontId="2" fillId="0" borderId="10" xfId="1" applyFont="1" applyBorder="1" applyAlignment="1" applyProtection="1">
      <alignment horizontal="center" vertical="center"/>
    </xf>
    <xf numFmtId="0" fontId="10" fillId="0" borderId="0" xfId="1" applyFont="1" applyAlignment="1" applyProtection="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2" fillId="0" borderId="30" xfId="1" applyFont="1" applyBorder="1" applyAlignment="1" applyProtection="1">
      <alignment horizontal="center" vertical="center" wrapText="1"/>
    </xf>
    <xf numFmtId="0" fontId="2" fillId="2" borderId="1" xfId="1" applyFont="1" applyFill="1" applyBorder="1" applyAlignment="1" applyProtection="1">
      <alignment horizontal="center" vertical="center"/>
    </xf>
    <xf numFmtId="0" fontId="12"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cellXfs>
  <cellStyles count="5">
    <cellStyle name="Normal"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140"/>
  <sheetViews>
    <sheetView topLeftCell="A125" zoomScale="85" zoomScaleNormal="85" workbookViewId="0">
      <selection activeCell="C144" sqref="C144"/>
    </sheetView>
  </sheetViews>
  <sheetFormatPr defaultColWidth="9.109375" defaultRowHeight="13.8" x14ac:dyDescent="0.25"/>
  <cols>
    <col min="1" max="1" width="39.6640625" style="60" customWidth="1"/>
    <col min="2" max="2" width="7" style="61" customWidth="1"/>
    <col min="3" max="3" width="74.88671875" style="62" customWidth="1"/>
    <col min="4" max="4" width="9.109375" style="63"/>
    <col min="5" max="5" width="16.33203125" style="64" customWidth="1"/>
    <col min="6" max="6" width="20.6640625" style="65" customWidth="1"/>
    <col min="7" max="7" width="14.6640625" style="63" customWidth="1"/>
    <col min="8" max="8" width="21.5546875" style="10" customWidth="1"/>
    <col min="9" max="9" width="16.109375" style="11" customWidth="1"/>
    <col min="10" max="16384" width="9.109375" style="11"/>
  </cols>
  <sheetData>
    <row r="1" spans="1:8" ht="45.6" customHeight="1" x14ac:dyDescent="0.25">
      <c r="A1" s="103" t="s">
        <v>249</v>
      </c>
      <c r="B1" s="103"/>
      <c r="C1" s="103"/>
      <c r="D1" s="103"/>
      <c r="E1" s="103"/>
      <c r="F1" s="103"/>
      <c r="G1" s="103"/>
    </row>
    <row r="2" spans="1:8" ht="15" thickBot="1" x14ac:dyDescent="0.3">
      <c r="A2" s="47"/>
      <c r="B2" s="48"/>
      <c r="C2" s="47"/>
      <c r="D2" s="47"/>
      <c r="E2" s="49"/>
      <c r="F2" s="47"/>
      <c r="G2" s="47"/>
    </row>
    <row r="3" spans="1:8" x14ac:dyDescent="0.25">
      <c r="A3" s="101" t="s">
        <v>49</v>
      </c>
      <c r="B3" s="101"/>
      <c r="C3" s="101"/>
      <c r="D3" s="101"/>
      <c r="E3" s="101"/>
      <c r="F3" s="101"/>
      <c r="G3" s="102"/>
    </row>
    <row r="4" spans="1:8" ht="29.4" thickBot="1" x14ac:dyDescent="0.3">
      <c r="A4" s="12" t="s">
        <v>34</v>
      </c>
      <c r="B4" s="13" t="s">
        <v>0</v>
      </c>
      <c r="C4" s="14" t="s">
        <v>1</v>
      </c>
      <c r="D4" s="14" t="s">
        <v>2</v>
      </c>
      <c r="E4" s="15" t="s">
        <v>3</v>
      </c>
      <c r="F4" s="16" t="s">
        <v>4</v>
      </c>
      <c r="G4" s="17" t="s">
        <v>5</v>
      </c>
    </row>
    <row r="5" spans="1:8" ht="14.4" thickBot="1" x14ac:dyDescent="0.3">
      <c r="A5" s="18" t="s">
        <v>79</v>
      </c>
      <c r="B5" s="19" t="s">
        <v>6</v>
      </c>
      <c r="C5" s="81" t="s">
        <v>80</v>
      </c>
      <c r="D5" s="82" t="s">
        <v>68</v>
      </c>
      <c r="E5" s="83">
        <v>0.36</v>
      </c>
      <c r="F5" s="66">
        <v>1298.33</v>
      </c>
      <c r="G5" s="20">
        <f t="shared" ref="G5" si="0">ROUND((E5*F5),2)</f>
        <v>467.4</v>
      </c>
    </row>
    <row r="6" spans="1:8" ht="14.4" thickBot="1" x14ac:dyDescent="0.3">
      <c r="A6" s="18" t="s">
        <v>79</v>
      </c>
      <c r="B6" s="21" t="s">
        <v>7</v>
      </c>
      <c r="C6" s="84" t="s">
        <v>81</v>
      </c>
      <c r="D6" s="85" t="s">
        <v>92</v>
      </c>
      <c r="E6" s="86">
        <v>2.8000000000000001E-2</v>
      </c>
      <c r="F6" s="67">
        <v>21956.71</v>
      </c>
      <c r="G6" s="23">
        <f t="shared" ref="G6:G23" si="1">ROUND((E6*F6),2)</f>
        <v>614.79</v>
      </c>
    </row>
    <row r="7" spans="1:8" ht="17.399999999999999" thickBot="1" x14ac:dyDescent="0.3">
      <c r="A7" s="18" t="s">
        <v>79</v>
      </c>
      <c r="B7" s="21" t="s">
        <v>8</v>
      </c>
      <c r="C7" s="84" t="s">
        <v>250</v>
      </c>
      <c r="D7" s="85" t="s">
        <v>93</v>
      </c>
      <c r="E7" s="86">
        <v>0.15</v>
      </c>
      <c r="F7" s="67">
        <v>1531.43</v>
      </c>
      <c r="G7" s="23">
        <f t="shared" si="1"/>
        <v>229.71</v>
      </c>
    </row>
    <row r="8" spans="1:8" ht="16.5" customHeight="1" thickBot="1" x14ac:dyDescent="0.3">
      <c r="A8" s="18" t="s">
        <v>79</v>
      </c>
      <c r="B8" s="19" t="s">
        <v>9</v>
      </c>
      <c r="C8" s="84" t="s">
        <v>82</v>
      </c>
      <c r="D8" s="85" t="s">
        <v>94</v>
      </c>
      <c r="E8" s="86">
        <v>17</v>
      </c>
      <c r="F8" s="67">
        <v>15.51</v>
      </c>
      <c r="G8" s="23">
        <f t="shared" si="1"/>
        <v>263.67</v>
      </c>
    </row>
    <row r="9" spans="1:8" ht="14.4" thickBot="1" x14ac:dyDescent="0.3">
      <c r="A9" s="18" t="s">
        <v>79</v>
      </c>
      <c r="B9" s="21" t="s">
        <v>10</v>
      </c>
      <c r="C9" s="84" t="s">
        <v>83</v>
      </c>
      <c r="D9" s="85" t="s">
        <v>94</v>
      </c>
      <c r="E9" s="86">
        <v>1</v>
      </c>
      <c r="F9" s="67">
        <v>37.68</v>
      </c>
      <c r="G9" s="23">
        <f t="shared" si="1"/>
        <v>37.68</v>
      </c>
    </row>
    <row r="10" spans="1:8" ht="14.4" thickBot="1" x14ac:dyDescent="0.3">
      <c r="A10" s="18" t="s">
        <v>79</v>
      </c>
      <c r="B10" s="21" t="s">
        <v>11</v>
      </c>
      <c r="C10" s="84" t="s">
        <v>84</v>
      </c>
      <c r="D10" s="85" t="s">
        <v>94</v>
      </c>
      <c r="E10" s="86">
        <v>12</v>
      </c>
      <c r="F10" s="67">
        <v>80.45</v>
      </c>
      <c r="G10" s="23">
        <f t="shared" si="1"/>
        <v>965.4</v>
      </c>
    </row>
    <row r="11" spans="1:8" ht="14.4" thickBot="1" x14ac:dyDescent="0.3">
      <c r="A11" s="18" t="s">
        <v>79</v>
      </c>
      <c r="B11" s="19" t="s">
        <v>12</v>
      </c>
      <c r="C11" s="84" t="s">
        <v>85</v>
      </c>
      <c r="D11" s="85" t="s">
        <v>94</v>
      </c>
      <c r="E11" s="86">
        <v>1</v>
      </c>
      <c r="F11" s="67">
        <v>137.94</v>
      </c>
      <c r="G11" s="23">
        <f t="shared" si="1"/>
        <v>137.94</v>
      </c>
    </row>
    <row r="12" spans="1:8" ht="28.2" thickBot="1" x14ac:dyDescent="0.3">
      <c r="A12" s="18" t="s">
        <v>79</v>
      </c>
      <c r="B12" s="21" t="s">
        <v>13</v>
      </c>
      <c r="C12" s="84" t="s">
        <v>86</v>
      </c>
      <c r="D12" s="85" t="s">
        <v>69</v>
      </c>
      <c r="E12" s="86">
        <v>0.4</v>
      </c>
      <c r="F12" s="67">
        <v>4.49</v>
      </c>
      <c r="G12" s="23">
        <f t="shared" si="1"/>
        <v>1.8</v>
      </c>
      <c r="H12" s="24"/>
    </row>
    <row r="13" spans="1:8" ht="17.399999999999999" thickBot="1" x14ac:dyDescent="0.3">
      <c r="A13" s="18" t="s">
        <v>79</v>
      </c>
      <c r="B13" s="21" t="s">
        <v>14</v>
      </c>
      <c r="C13" s="84" t="s">
        <v>87</v>
      </c>
      <c r="D13" s="85" t="s">
        <v>95</v>
      </c>
      <c r="E13" s="86">
        <v>635</v>
      </c>
      <c r="F13" s="67">
        <v>3.73</v>
      </c>
      <c r="G13" s="23">
        <f t="shared" si="1"/>
        <v>2368.5500000000002</v>
      </c>
      <c r="H13" s="24"/>
    </row>
    <row r="14" spans="1:8" ht="17.399999999999999" thickBot="1" x14ac:dyDescent="0.3">
      <c r="A14" s="18" t="s">
        <v>79</v>
      </c>
      <c r="B14" s="19" t="s">
        <v>42</v>
      </c>
      <c r="C14" s="84" t="s">
        <v>243</v>
      </c>
      <c r="D14" s="85" t="s">
        <v>95</v>
      </c>
      <c r="E14" s="86">
        <v>3733.6</v>
      </c>
      <c r="F14" s="67">
        <v>3.73</v>
      </c>
      <c r="G14" s="23">
        <f t="shared" si="1"/>
        <v>13926.33</v>
      </c>
      <c r="H14" s="24"/>
    </row>
    <row r="15" spans="1:8" ht="28.2" customHeight="1" thickBot="1" x14ac:dyDescent="0.3">
      <c r="A15" s="18" t="s">
        <v>79</v>
      </c>
      <c r="B15" s="21" t="s">
        <v>43</v>
      </c>
      <c r="C15" s="84" t="s">
        <v>244</v>
      </c>
      <c r="D15" s="85" t="s">
        <v>93</v>
      </c>
      <c r="E15" s="86">
        <v>361.3</v>
      </c>
      <c r="F15" s="67">
        <v>26.48</v>
      </c>
      <c r="G15" s="23">
        <f t="shared" si="1"/>
        <v>9567.2199999999993</v>
      </c>
      <c r="H15" s="24"/>
    </row>
    <row r="16" spans="1:8" ht="28.2" customHeight="1" thickBot="1" x14ac:dyDescent="0.3">
      <c r="A16" s="18" t="s">
        <v>79</v>
      </c>
      <c r="B16" s="21" t="s">
        <v>44</v>
      </c>
      <c r="C16" s="84" t="s">
        <v>88</v>
      </c>
      <c r="D16" s="85" t="s">
        <v>70</v>
      </c>
      <c r="E16" s="86">
        <v>250</v>
      </c>
      <c r="F16" s="67">
        <v>3.35</v>
      </c>
      <c r="G16" s="23">
        <f t="shared" si="1"/>
        <v>837.5</v>
      </c>
      <c r="H16" s="24"/>
    </row>
    <row r="17" spans="1:9" ht="28.2" customHeight="1" thickBot="1" x14ac:dyDescent="0.3">
      <c r="A17" s="18" t="s">
        <v>79</v>
      </c>
      <c r="B17" s="19" t="s">
        <v>45</v>
      </c>
      <c r="C17" s="84" t="s">
        <v>245</v>
      </c>
      <c r="D17" s="85" t="s">
        <v>96</v>
      </c>
      <c r="E17" s="86">
        <v>3</v>
      </c>
      <c r="F17" s="67">
        <v>54</v>
      </c>
      <c r="G17" s="23">
        <f t="shared" si="1"/>
        <v>162</v>
      </c>
      <c r="H17" s="24"/>
    </row>
    <row r="18" spans="1:9" ht="28.2" customHeight="1" thickBot="1" x14ac:dyDescent="0.3">
      <c r="A18" s="18" t="s">
        <v>79</v>
      </c>
      <c r="B18" s="21" t="s">
        <v>46</v>
      </c>
      <c r="C18" s="84" t="s">
        <v>246</v>
      </c>
      <c r="D18" s="98" t="s">
        <v>70</v>
      </c>
      <c r="E18" s="86">
        <v>38</v>
      </c>
      <c r="F18" s="67">
        <v>12.79</v>
      </c>
      <c r="G18" s="23">
        <f t="shared" si="1"/>
        <v>486.02</v>
      </c>
      <c r="H18" s="24"/>
    </row>
    <row r="19" spans="1:9" ht="28.2" customHeight="1" thickBot="1" x14ac:dyDescent="0.3">
      <c r="A19" s="18" t="s">
        <v>79</v>
      </c>
      <c r="B19" s="21" t="s">
        <v>47</v>
      </c>
      <c r="C19" s="84" t="s">
        <v>247</v>
      </c>
      <c r="D19" s="85" t="s">
        <v>70</v>
      </c>
      <c r="E19" s="86">
        <v>39.299999999999997</v>
      </c>
      <c r="F19" s="67">
        <v>31.02</v>
      </c>
      <c r="G19" s="23">
        <f t="shared" si="1"/>
        <v>1219.0899999999999</v>
      </c>
      <c r="H19" s="24"/>
    </row>
    <row r="20" spans="1:9" ht="28.2" customHeight="1" thickBot="1" x14ac:dyDescent="0.3">
      <c r="A20" s="18" t="s">
        <v>79</v>
      </c>
      <c r="B20" s="19" t="s">
        <v>50</v>
      </c>
      <c r="C20" s="84" t="s">
        <v>89</v>
      </c>
      <c r="D20" s="85" t="s">
        <v>69</v>
      </c>
      <c r="E20" s="86">
        <v>37.6</v>
      </c>
      <c r="F20" s="67">
        <v>9.9600000000000009</v>
      </c>
      <c r="G20" s="23">
        <f t="shared" si="1"/>
        <v>374.5</v>
      </c>
      <c r="H20" s="24"/>
    </row>
    <row r="21" spans="1:9" ht="28.2" customHeight="1" thickBot="1" x14ac:dyDescent="0.3">
      <c r="A21" s="18" t="s">
        <v>79</v>
      </c>
      <c r="B21" s="21" t="s">
        <v>74</v>
      </c>
      <c r="C21" s="84" t="s">
        <v>90</v>
      </c>
      <c r="D21" s="85" t="s">
        <v>93</v>
      </c>
      <c r="E21" s="86">
        <v>116.5</v>
      </c>
      <c r="F21" s="67">
        <v>10.24</v>
      </c>
      <c r="G21" s="23">
        <f t="shared" si="1"/>
        <v>1192.96</v>
      </c>
      <c r="H21" s="24"/>
    </row>
    <row r="22" spans="1:9" ht="28.2" thickBot="1" x14ac:dyDescent="0.3">
      <c r="A22" s="18" t="s">
        <v>79</v>
      </c>
      <c r="B22" s="19" t="s">
        <v>75</v>
      </c>
      <c r="C22" s="84" t="s">
        <v>91</v>
      </c>
      <c r="D22" s="85" t="s">
        <v>93</v>
      </c>
      <c r="E22" s="86">
        <v>443.5</v>
      </c>
      <c r="F22" s="67">
        <v>10.24</v>
      </c>
      <c r="G22" s="23">
        <f t="shared" si="1"/>
        <v>4541.4399999999996</v>
      </c>
      <c r="H22" s="24"/>
    </row>
    <row r="23" spans="1:9" ht="36" customHeight="1" thickBot="1" x14ac:dyDescent="0.3">
      <c r="A23" s="18" t="s">
        <v>79</v>
      </c>
      <c r="B23" s="21" t="s">
        <v>76</v>
      </c>
      <c r="C23" s="84" t="s">
        <v>248</v>
      </c>
      <c r="D23" s="85" t="s">
        <v>96</v>
      </c>
      <c r="E23" s="86">
        <v>24</v>
      </c>
      <c r="F23" s="68">
        <v>1299.29</v>
      </c>
      <c r="G23" s="26">
        <f t="shared" si="1"/>
        <v>31182.959999999999</v>
      </c>
      <c r="H23" s="27" t="s">
        <v>35</v>
      </c>
      <c r="I23" s="28">
        <f>ROUND(SUM(G5:G23),2)</f>
        <v>68576.960000000006</v>
      </c>
    </row>
    <row r="24" spans="1:9" s="32" customFormat="1" ht="28.2" thickBot="1" x14ac:dyDescent="0.3">
      <c r="A24" s="18" t="s">
        <v>97</v>
      </c>
      <c r="B24" s="29" t="s">
        <v>15</v>
      </c>
      <c r="C24" s="81" t="s">
        <v>101</v>
      </c>
      <c r="D24" s="82" t="s">
        <v>93</v>
      </c>
      <c r="E24" s="83">
        <v>1395.2</v>
      </c>
      <c r="F24" s="69">
        <v>9.9499999999999993</v>
      </c>
      <c r="G24" s="20">
        <f t="shared" ref="G24:G32" si="2">ROUND((E24*F24),2)</f>
        <v>13882.24</v>
      </c>
      <c r="H24" s="31"/>
    </row>
    <row r="25" spans="1:9" s="32" customFormat="1" ht="28.2" thickBot="1" x14ac:dyDescent="0.3">
      <c r="A25" s="18" t="s">
        <v>97</v>
      </c>
      <c r="B25" s="21" t="s">
        <v>16</v>
      </c>
      <c r="C25" s="84" t="s">
        <v>102</v>
      </c>
      <c r="D25" s="85" t="s">
        <v>93</v>
      </c>
      <c r="E25" s="86">
        <v>3371.2</v>
      </c>
      <c r="F25" s="70">
        <v>9.9499999999999993</v>
      </c>
      <c r="G25" s="23">
        <f t="shared" si="2"/>
        <v>33543.440000000002</v>
      </c>
      <c r="H25" s="31"/>
    </row>
    <row r="26" spans="1:9" s="32" customFormat="1" ht="17.399999999999999" thickBot="1" x14ac:dyDescent="0.3">
      <c r="A26" s="18" t="s">
        <v>97</v>
      </c>
      <c r="B26" s="29" t="s">
        <v>17</v>
      </c>
      <c r="C26" s="84" t="s">
        <v>103</v>
      </c>
      <c r="D26" s="85" t="s">
        <v>93</v>
      </c>
      <c r="E26" s="86">
        <v>1395.2</v>
      </c>
      <c r="F26" s="70">
        <v>4.38</v>
      </c>
      <c r="G26" s="23">
        <f t="shared" si="2"/>
        <v>6110.98</v>
      </c>
      <c r="H26" s="31"/>
    </row>
    <row r="27" spans="1:9" s="32" customFormat="1" ht="28.2" thickBot="1" x14ac:dyDescent="0.3">
      <c r="A27" s="18" t="s">
        <v>97</v>
      </c>
      <c r="B27" s="21" t="s">
        <v>18</v>
      </c>
      <c r="C27" s="84" t="s">
        <v>251</v>
      </c>
      <c r="D27" s="85" t="s">
        <v>93</v>
      </c>
      <c r="E27" s="86">
        <v>164.1</v>
      </c>
      <c r="F27" s="70">
        <v>19.170000000000002</v>
      </c>
      <c r="G27" s="23">
        <f t="shared" si="2"/>
        <v>3145.8</v>
      </c>
      <c r="H27" s="31"/>
    </row>
    <row r="28" spans="1:9" s="32" customFormat="1" ht="17.399999999999999" thickBot="1" x14ac:dyDescent="0.3">
      <c r="A28" s="18" t="s">
        <v>97</v>
      </c>
      <c r="B28" s="29" t="s">
        <v>19</v>
      </c>
      <c r="C28" s="84" t="s">
        <v>104</v>
      </c>
      <c r="D28" s="85" t="s">
        <v>93</v>
      </c>
      <c r="E28" s="86">
        <v>1231.0999999999999</v>
      </c>
      <c r="F28" s="70">
        <v>9.75</v>
      </c>
      <c r="G28" s="23">
        <f t="shared" si="2"/>
        <v>12003.23</v>
      </c>
      <c r="H28" s="31"/>
    </row>
    <row r="29" spans="1:9" s="32" customFormat="1" ht="17.399999999999999" thickBot="1" x14ac:dyDescent="0.3">
      <c r="A29" s="18" t="s">
        <v>97</v>
      </c>
      <c r="B29" s="21" t="s">
        <v>20</v>
      </c>
      <c r="C29" s="84" t="s">
        <v>105</v>
      </c>
      <c r="D29" s="85" t="s">
        <v>95</v>
      </c>
      <c r="E29" s="86">
        <v>6015</v>
      </c>
      <c r="F29" s="70">
        <v>0.52</v>
      </c>
      <c r="G29" s="23">
        <f t="shared" si="2"/>
        <v>3127.8</v>
      </c>
      <c r="H29" s="31"/>
    </row>
    <row r="30" spans="1:9" s="32" customFormat="1" ht="17.399999999999999" thickBot="1" x14ac:dyDescent="0.3">
      <c r="A30" s="18" t="s">
        <v>97</v>
      </c>
      <c r="B30" s="29" t="s">
        <v>98</v>
      </c>
      <c r="C30" s="84" t="s">
        <v>106</v>
      </c>
      <c r="D30" s="85" t="s">
        <v>93</v>
      </c>
      <c r="E30" s="86">
        <v>1804.5</v>
      </c>
      <c r="F30" s="70">
        <v>1.1399999999999999</v>
      </c>
      <c r="G30" s="23">
        <f t="shared" si="2"/>
        <v>2057.13</v>
      </c>
      <c r="H30" s="31"/>
    </row>
    <row r="31" spans="1:9" s="32" customFormat="1" ht="17.399999999999999" thickBot="1" x14ac:dyDescent="0.3">
      <c r="A31" s="18" t="s">
        <v>97</v>
      </c>
      <c r="B31" s="21" t="s">
        <v>99</v>
      </c>
      <c r="C31" s="84" t="s">
        <v>252</v>
      </c>
      <c r="D31" s="85" t="s">
        <v>95</v>
      </c>
      <c r="E31" s="86">
        <v>4135</v>
      </c>
      <c r="F31" s="70">
        <v>9.75</v>
      </c>
      <c r="G31" s="23">
        <f t="shared" si="2"/>
        <v>40316.25</v>
      </c>
      <c r="H31" s="31"/>
    </row>
    <row r="32" spans="1:9" s="32" customFormat="1" ht="41.4" customHeight="1" thickBot="1" x14ac:dyDescent="0.3">
      <c r="A32" s="18" t="s">
        <v>97</v>
      </c>
      <c r="B32" s="29" t="s">
        <v>100</v>
      </c>
      <c r="C32" s="87" t="s">
        <v>254</v>
      </c>
      <c r="D32" s="85" t="s">
        <v>95</v>
      </c>
      <c r="E32" s="88" t="s">
        <v>253</v>
      </c>
      <c r="F32" s="71">
        <v>0.78</v>
      </c>
      <c r="G32" s="26">
        <f t="shared" si="2"/>
        <v>1514.76</v>
      </c>
      <c r="H32" s="34" t="s">
        <v>36</v>
      </c>
      <c r="I32" s="28">
        <f>ROUND(SUM(G24:G32),2)</f>
        <v>115701.63</v>
      </c>
    </row>
    <row r="33" spans="1:9" s="32" customFormat="1" ht="17.399999999999999" thickBot="1" x14ac:dyDescent="0.3">
      <c r="A33" s="18" t="s">
        <v>107</v>
      </c>
      <c r="B33" s="19" t="s">
        <v>27</v>
      </c>
      <c r="C33" s="81" t="s">
        <v>110</v>
      </c>
      <c r="D33" s="82" t="s">
        <v>95</v>
      </c>
      <c r="E33" s="83">
        <v>50.8</v>
      </c>
      <c r="F33" s="69">
        <v>1.77</v>
      </c>
      <c r="G33" s="20">
        <f t="shared" ref="G33:G81" si="3">ROUND((E33*F33),2)</f>
        <v>89.92</v>
      </c>
      <c r="H33" s="36"/>
      <c r="I33" s="37"/>
    </row>
    <row r="34" spans="1:9" s="32" customFormat="1" ht="17.399999999999999" thickBot="1" x14ac:dyDescent="0.3">
      <c r="A34" s="18" t="s">
        <v>107</v>
      </c>
      <c r="B34" s="21" t="s">
        <v>28</v>
      </c>
      <c r="C34" s="84" t="s">
        <v>111</v>
      </c>
      <c r="D34" s="85" t="s">
        <v>95</v>
      </c>
      <c r="E34" s="86">
        <v>4.22</v>
      </c>
      <c r="F34" s="70">
        <v>6.43</v>
      </c>
      <c r="G34" s="23">
        <f t="shared" si="3"/>
        <v>27.13</v>
      </c>
      <c r="H34" s="36"/>
      <c r="I34" s="37"/>
    </row>
    <row r="35" spans="1:9" s="32" customFormat="1" ht="17.399999999999999" thickBot="1" x14ac:dyDescent="0.3">
      <c r="A35" s="18" t="s">
        <v>107</v>
      </c>
      <c r="B35" s="21" t="s">
        <v>29</v>
      </c>
      <c r="C35" s="84" t="s">
        <v>112</v>
      </c>
      <c r="D35" s="85" t="s">
        <v>95</v>
      </c>
      <c r="E35" s="86">
        <v>317.82</v>
      </c>
      <c r="F35" s="70">
        <v>1.81</v>
      </c>
      <c r="G35" s="23">
        <f t="shared" si="3"/>
        <v>575.25</v>
      </c>
      <c r="H35" s="36"/>
      <c r="I35" s="37"/>
    </row>
    <row r="36" spans="1:9" s="32" customFormat="1" ht="17.399999999999999" thickBot="1" x14ac:dyDescent="0.3">
      <c r="A36" s="18" t="s">
        <v>107</v>
      </c>
      <c r="B36" s="19" t="s">
        <v>30</v>
      </c>
      <c r="C36" s="84" t="s">
        <v>113</v>
      </c>
      <c r="D36" s="85" t="s">
        <v>95</v>
      </c>
      <c r="E36" s="86">
        <v>16</v>
      </c>
      <c r="F36" s="70">
        <v>8.42</v>
      </c>
      <c r="G36" s="23">
        <f t="shared" si="3"/>
        <v>134.72</v>
      </c>
      <c r="H36" s="36"/>
      <c r="I36" s="37"/>
    </row>
    <row r="37" spans="1:9" s="32" customFormat="1" ht="17.399999999999999" thickBot="1" x14ac:dyDescent="0.3">
      <c r="A37" s="18" t="s">
        <v>107</v>
      </c>
      <c r="B37" s="21" t="s">
        <v>31</v>
      </c>
      <c r="C37" s="84" t="s">
        <v>114</v>
      </c>
      <c r="D37" s="85" t="s">
        <v>93</v>
      </c>
      <c r="E37" s="86">
        <v>16.399999999999999</v>
      </c>
      <c r="F37" s="70">
        <v>64.709999999999994</v>
      </c>
      <c r="G37" s="23">
        <f t="shared" si="3"/>
        <v>1061.24</v>
      </c>
      <c r="H37" s="36"/>
      <c r="I37" s="37"/>
    </row>
    <row r="38" spans="1:9" s="32" customFormat="1" ht="17.399999999999999" thickBot="1" x14ac:dyDescent="0.3">
      <c r="A38" s="18" t="s">
        <v>107</v>
      </c>
      <c r="B38" s="21" t="s">
        <v>32</v>
      </c>
      <c r="C38" s="84" t="s">
        <v>115</v>
      </c>
      <c r="D38" s="85" t="s">
        <v>93</v>
      </c>
      <c r="E38" s="86">
        <v>13</v>
      </c>
      <c r="F38" s="70">
        <v>64.709999999999994</v>
      </c>
      <c r="G38" s="23">
        <f t="shared" si="3"/>
        <v>841.23</v>
      </c>
      <c r="H38" s="36"/>
      <c r="I38" s="37"/>
    </row>
    <row r="39" spans="1:9" s="32" customFormat="1" ht="17.399999999999999" thickBot="1" x14ac:dyDescent="0.3">
      <c r="A39" s="18" t="s">
        <v>107</v>
      </c>
      <c r="B39" s="19" t="s">
        <v>33</v>
      </c>
      <c r="C39" s="84" t="s">
        <v>116</v>
      </c>
      <c r="D39" s="85" t="s">
        <v>95</v>
      </c>
      <c r="E39" s="86">
        <v>124</v>
      </c>
      <c r="F39" s="70">
        <v>2.36</v>
      </c>
      <c r="G39" s="23">
        <f t="shared" si="3"/>
        <v>292.64</v>
      </c>
      <c r="H39" s="36"/>
      <c r="I39" s="37"/>
    </row>
    <row r="40" spans="1:9" s="32" customFormat="1" ht="14.4" thickBot="1" x14ac:dyDescent="0.3">
      <c r="A40" s="18" t="s">
        <v>107</v>
      </c>
      <c r="B40" s="21" t="s">
        <v>48</v>
      </c>
      <c r="C40" s="84" t="s">
        <v>255</v>
      </c>
      <c r="D40" s="85" t="s">
        <v>70</v>
      </c>
      <c r="E40" s="86">
        <v>33.28</v>
      </c>
      <c r="F40" s="70">
        <v>420.58</v>
      </c>
      <c r="G40" s="23">
        <f t="shared" si="3"/>
        <v>13996.9</v>
      </c>
      <c r="H40" s="36"/>
      <c r="I40" s="37"/>
    </row>
    <row r="41" spans="1:9" s="32" customFormat="1" ht="17.399999999999999" thickBot="1" x14ac:dyDescent="0.3">
      <c r="A41" s="18" t="s">
        <v>107</v>
      </c>
      <c r="B41" s="21" t="s">
        <v>108</v>
      </c>
      <c r="C41" s="84" t="s">
        <v>117</v>
      </c>
      <c r="D41" s="85" t="s">
        <v>93</v>
      </c>
      <c r="E41" s="86">
        <v>300</v>
      </c>
      <c r="F41" s="70">
        <v>20.58</v>
      </c>
      <c r="G41" s="23">
        <f t="shared" si="3"/>
        <v>6174</v>
      </c>
      <c r="H41" s="36"/>
      <c r="I41" s="37"/>
    </row>
    <row r="42" spans="1:9" s="32" customFormat="1" ht="28.2" thickBot="1" x14ac:dyDescent="0.3">
      <c r="A42" s="18" t="s">
        <v>107</v>
      </c>
      <c r="B42" s="19" t="s">
        <v>109</v>
      </c>
      <c r="C42" s="84" t="s">
        <v>118</v>
      </c>
      <c r="D42" s="85" t="s">
        <v>95</v>
      </c>
      <c r="E42" s="86">
        <v>59.7</v>
      </c>
      <c r="F42" s="71">
        <v>219.09</v>
      </c>
      <c r="G42" s="26">
        <f t="shared" si="3"/>
        <v>13079.67</v>
      </c>
      <c r="H42" s="34" t="s">
        <v>37</v>
      </c>
      <c r="I42" s="28">
        <f>ROUND(SUM(G33:G42),2)</f>
        <v>36272.699999999997</v>
      </c>
    </row>
    <row r="43" spans="1:9" s="32" customFormat="1" ht="28.2" thickBot="1" x14ac:dyDescent="0.3">
      <c r="A43" s="18" t="s">
        <v>264</v>
      </c>
      <c r="B43" s="29" t="s">
        <v>119</v>
      </c>
      <c r="C43" s="81" t="s">
        <v>127</v>
      </c>
      <c r="D43" s="82" t="s">
        <v>93</v>
      </c>
      <c r="E43" s="83">
        <v>19.7</v>
      </c>
      <c r="F43" s="72">
        <v>37.99</v>
      </c>
      <c r="G43" s="20">
        <f t="shared" si="3"/>
        <v>748.4</v>
      </c>
      <c r="H43" s="10"/>
    </row>
    <row r="44" spans="1:9" s="32" customFormat="1" ht="42" thickBot="1" x14ac:dyDescent="0.3">
      <c r="A44" s="18" t="s">
        <v>264</v>
      </c>
      <c r="B44" s="38" t="s">
        <v>120</v>
      </c>
      <c r="C44" s="89" t="s">
        <v>257</v>
      </c>
      <c r="D44" s="90" t="s">
        <v>70</v>
      </c>
      <c r="E44" s="90">
        <v>390.8</v>
      </c>
      <c r="F44" s="73">
        <v>38.549999999999997</v>
      </c>
      <c r="G44" s="23">
        <f t="shared" si="3"/>
        <v>15065.34</v>
      </c>
      <c r="H44" s="10"/>
    </row>
    <row r="45" spans="1:9" s="32" customFormat="1" ht="28.2" thickBot="1" x14ac:dyDescent="0.3">
      <c r="A45" s="18" t="s">
        <v>264</v>
      </c>
      <c r="B45" s="29" t="s">
        <v>121</v>
      </c>
      <c r="C45" s="81" t="s">
        <v>128</v>
      </c>
      <c r="D45" s="82" t="s">
        <v>95</v>
      </c>
      <c r="E45" s="83">
        <v>550</v>
      </c>
      <c r="F45" s="73">
        <v>0.85</v>
      </c>
      <c r="G45" s="23">
        <f t="shared" si="3"/>
        <v>467.5</v>
      </c>
      <c r="H45" s="10"/>
    </row>
    <row r="46" spans="1:9" s="32" customFormat="1" ht="42" thickBot="1" x14ac:dyDescent="0.3">
      <c r="A46" s="18" t="s">
        <v>264</v>
      </c>
      <c r="B46" s="38" t="s">
        <v>122</v>
      </c>
      <c r="C46" s="89" t="s">
        <v>131</v>
      </c>
      <c r="D46" s="91" t="s">
        <v>66</v>
      </c>
      <c r="E46" s="83">
        <v>12</v>
      </c>
      <c r="F46" s="73">
        <v>254.19</v>
      </c>
      <c r="G46" s="23">
        <f t="shared" si="3"/>
        <v>3050.28</v>
      </c>
      <c r="H46" s="10"/>
    </row>
    <row r="47" spans="1:9" s="32" customFormat="1" ht="28.2" thickBot="1" x14ac:dyDescent="0.3">
      <c r="A47" s="18" t="s">
        <v>264</v>
      </c>
      <c r="B47" s="29" t="s">
        <v>123</v>
      </c>
      <c r="C47" s="81" t="s">
        <v>129</v>
      </c>
      <c r="D47" s="82" t="s">
        <v>93</v>
      </c>
      <c r="E47" s="83">
        <v>102.3</v>
      </c>
      <c r="F47" s="73">
        <v>14.62</v>
      </c>
      <c r="G47" s="23">
        <f t="shared" si="3"/>
        <v>1495.63</v>
      </c>
      <c r="H47" s="24"/>
    </row>
    <row r="48" spans="1:9" s="32" customFormat="1" ht="28.2" thickBot="1" x14ac:dyDescent="0.3">
      <c r="A48" s="18" t="s">
        <v>264</v>
      </c>
      <c r="B48" s="38" t="s">
        <v>124</v>
      </c>
      <c r="C48" s="84" t="s">
        <v>130</v>
      </c>
      <c r="D48" s="85" t="s">
        <v>70</v>
      </c>
      <c r="E48" s="86">
        <v>101.3</v>
      </c>
      <c r="F48" s="73">
        <v>62.74</v>
      </c>
      <c r="G48" s="23">
        <f t="shared" si="3"/>
        <v>6355.56</v>
      </c>
      <c r="H48" s="24"/>
      <c r="I48" s="37"/>
    </row>
    <row r="49" spans="1:9" s="32" customFormat="1" ht="28.2" thickBot="1" x14ac:dyDescent="0.3">
      <c r="A49" s="18" t="s">
        <v>264</v>
      </c>
      <c r="B49" s="29" t="s">
        <v>125</v>
      </c>
      <c r="C49" s="84" t="s">
        <v>132</v>
      </c>
      <c r="D49" s="85" t="s">
        <v>94</v>
      </c>
      <c r="E49" s="86">
        <v>7</v>
      </c>
      <c r="F49" s="73">
        <v>479.52</v>
      </c>
      <c r="G49" s="23">
        <f t="shared" si="3"/>
        <v>3356.64</v>
      </c>
      <c r="H49" s="24"/>
    </row>
    <row r="50" spans="1:9" s="32" customFormat="1" ht="28.2" thickBot="1" x14ac:dyDescent="0.3">
      <c r="A50" s="18" t="s">
        <v>264</v>
      </c>
      <c r="B50" s="29" t="s">
        <v>126</v>
      </c>
      <c r="C50" s="84" t="s">
        <v>256</v>
      </c>
      <c r="D50" s="85" t="s">
        <v>94</v>
      </c>
      <c r="E50" s="86">
        <v>1</v>
      </c>
      <c r="F50" s="75">
        <v>479.52</v>
      </c>
      <c r="G50" s="26">
        <f t="shared" si="3"/>
        <v>479.52</v>
      </c>
      <c r="H50" s="27" t="s">
        <v>38</v>
      </c>
      <c r="I50" s="28">
        <f>ROUND(SUM(G43:G50),2)</f>
        <v>31018.87</v>
      </c>
    </row>
    <row r="51" spans="1:9" s="32" customFormat="1" ht="14.4" thickBot="1" x14ac:dyDescent="0.3">
      <c r="A51" s="18" t="s">
        <v>133</v>
      </c>
      <c r="B51" s="29" t="s">
        <v>21</v>
      </c>
      <c r="C51" s="81" t="s">
        <v>134</v>
      </c>
      <c r="D51" s="82" t="s">
        <v>70</v>
      </c>
      <c r="E51" s="83">
        <v>372.5</v>
      </c>
      <c r="F51" s="72">
        <v>39.92</v>
      </c>
      <c r="G51" s="20">
        <f t="shared" si="3"/>
        <v>14870.2</v>
      </c>
      <c r="H51" s="10"/>
    </row>
    <row r="52" spans="1:9" s="32" customFormat="1" ht="14.4" thickBot="1" x14ac:dyDescent="0.3">
      <c r="A52" s="18" t="s">
        <v>133</v>
      </c>
      <c r="B52" s="38" t="s">
        <v>22</v>
      </c>
      <c r="C52" s="84" t="s">
        <v>135</v>
      </c>
      <c r="D52" s="85" t="s">
        <v>70</v>
      </c>
      <c r="E52" s="86">
        <v>69</v>
      </c>
      <c r="F52" s="73">
        <v>37.770000000000003</v>
      </c>
      <c r="G52" s="23">
        <f t="shared" si="3"/>
        <v>2606.13</v>
      </c>
      <c r="H52" s="10"/>
    </row>
    <row r="53" spans="1:9" s="32" customFormat="1" ht="28.2" thickBot="1" x14ac:dyDescent="0.3">
      <c r="A53" s="18" t="s">
        <v>133</v>
      </c>
      <c r="B53" s="29" t="s">
        <v>23</v>
      </c>
      <c r="C53" s="84" t="s">
        <v>136</v>
      </c>
      <c r="D53" s="85" t="s">
        <v>70</v>
      </c>
      <c r="E53" s="86">
        <v>30</v>
      </c>
      <c r="F53" s="73">
        <v>39.92</v>
      </c>
      <c r="G53" s="23">
        <f t="shared" si="3"/>
        <v>1197.5999999999999</v>
      </c>
      <c r="H53" s="10"/>
    </row>
    <row r="54" spans="1:9" s="32" customFormat="1" ht="14.4" thickBot="1" x14ac:dyDescent="0.3">
      <c r="A54" s="18" t="s">
        <v>133</v>
      </c>
      <c r="B54" s="38" t="s">
        <v>24</v>
      </c>
      <c r="C54" s="84" t="s">
        <v>137</v>
      </c>
      <c r="D54" s="85" t="s">
        <v>70</v>
      </c>
      <c r="E54" s="86">
        <v>65.7</v>
      </c>
      <c r="F54" s="73">
        <v>37.770000000000003</v>
      </c>
      <c r="G54" s="23">
        <f t="shared" si="3"/>
        <v>2481.4899999999998</v>
      </c>
      <c r="H54" s="24"/>
    </row>
    <row r="55" spans="1:9" s="32" customFormat="1" ht="14.4" thickBot="1" x14ac:dyDescent="0.3">
      <c r="A55" s="18"/>
      <c r="B55" s="29" t="s">
        <v>25</v>
      </c>
      <c r="C55" s="84" t="s">
        <v>138</v>
      </c>
      <c r="D55" s="85" t="s">
        <v>70</v>
      </c>
      <c r="E55" s="86">
        <v>839</v>
      </c>
      <c r="F55" s="73">
        <v>17.260000000000002</v>
      </c>
      <c r="G55" s="23">
        <f t="shared" si="3"/>
        <v>14481.14</v>
      </c>
      <c r="H55" s="24"/>
    </row>
    <row r="56" spans="1:9" s="32" customFormat="1" ht="14.4" thickBot="1" x14ac:dyDescent="0.3">
      <c r="A56" s="18"/>
      <c r="B56" s="38" t="s">
        <v>26</v>
      </c>
      <c r="C56" s="84" t="s">
        <v>261</v>
      </c>
      <c r="D56" s="85" t="s">
        <v>70</v>
      </c>
      <c r="E56" s="86">
        <v>85</v>
      </c>
      <c r="F56" s="73">
        <v>42.62</v>
      </c>
      <c r="G56" s="23">
        <f t="shared" si="3"/>
        <v>3622.7</v>
      </c>
      <c r="H56" s="24"/>
    </row>
    <row r="57" spans="1:9" s="32" customFormat="1" ht="14.4" thickBot="1" x14ac:dyDescent="0.3">
      <c r="A57" s="18"/>
      <c r="B57" s="29" t="s">
        <v>258</v>
      </c>
      <c r="C57" s="84" t="s">
        <v>262</v>
      </c>
      <c r="D57" s="85" t="s">
        <v>70</v>
      </c>
      <c r="E57" s="86">
        <v>276</v>
      </c>
      <c r="F57" s="73">
        <v>149.66</v>
      </c>
      <c r="G57" s="23">
        <f t="shared" si="3"/>
        <v>41306.160000000003</v>
      </c>
      <c r="H57" s="24"/>
    </row>
    <row r="58" spans="1:9" s="32" customFormat="1" ht="14.4" thickBot="1" x14ac:dyDescent="0.3">
      <c r="A58" s="18" t="s">
        <v>133</v>
      </c>
      <c r="B58" s="38" t="s">
        <v>259</v>
      </c>
      <c r="C58" s="84" t="s">
        <v>263</v>
      </c>
      <c r="D58" s="85" t="s">
        <v>70</v>
      </c>
      <c r="E58" s="86">
        <v>82.5</v>
      </c>
      <c r="F58" s="73">
        <v>82.65</v>
      </c>
      <c r="G58" s="23">
        <f t="shared" si="3"/>
        <v>6818.63</v>
      </c>
      <c r="H58" s="24"/>
    </row>
    <row r="59" spans="1:9" s="32" customFormat="1" ht="28.2" thickBot="1" x14ac:dyDescent="0.3">
      <c r="A59" s="18" t="s">
        <v>133</v>
      </c>
      <c r="B59" s="29" t="s">
        <v>260</v>
      </c>
      <c r="C59" s="84" t="s">
        <v>139</v>
      </c>
      <c r="D59" s="85" t="s">
        <v>70</v>
      </c>
      <c r="E59" s="86">
        <v>777.7</v>
      </c>
      <c r="F59" s="75">
        <v>5.05</v>
      </c>
      <c r="G59" s="26">
        <f t="shared" si="3"/>
        <v>3927.39</v>
      </c>
      <c r="H59" s="27" t="s">
        <v>39</v>
      </c>
      <c r="I59" s="28">
        <f>ROUND(SUM(G51:G59),2)</f>
        <v>91311.44</v>
      </c>
    </row>
    <row r="60" spans="1:9" s="32" customFormat="1" ht="30" customHeight="1" thickBot="1" x14ac:dyDescent="0.3">
      <c r="A60" s="18" t="s">
        <v>140</v>
      </c>
      <c r="B60" s="29" t="s">
        <v>141</v>
      </c>
      <c r="C60" s="81" t="s">
        <v>165</v>
      </c>
      <c r="D60" s="82" t="s">
        <v>93</v>
      </c>
      <c r="E60" s="83">
        <v>2324.3000000000002</v>
      </c>
      <c r="F60" s="72">
        <v>30.21</v>
      </c>
      <c r="G60" s="20">
        <f t="shared" si="3"/>
        <v>70217.100000000006</v>
      </c>
      <c r="H60" s="99" t="s">
        <v>41</v>
      </c>
    </row>
    <row r="61" spans="1:9" s="32" customFormat="1" ht="28.2" thickBot="1" x14ac:dyDescent="0.3">
      <c r="A61" s="18" t="s">
        <v>140</v>
      </c>
      <c r="B61" s="38" t="s">
        <v>142</v>
      </c>
      <c r="C61" s="84" t="s">
        <v>268</v>
      </c>
      <c r="D61" s="85" t="s">
        <v>95</v>
      </c>
      <c r="E61" s="86">
        <v>3640</v>
      </c>
      <c r="F61" s="73">
        <v>16.45</v>
      </c>
      <c r="G61" s="23">
        <f t="shared" si="3"/>
        <v>59878</v>
      </c>
      <c r="H61" s="100"/>
    </row>
    <row r="62" spans="1:9" s="32" customFormat="1" ht="28.2" thickBot="1" x14ac:dyDescent="0.3">
      <c r="A62" s="18" t="s">
        <v>140</v>
      </c>
      <c r="B62" s="29" t="s">
        <v>143</v>
      </c>
      <c r="C62" s="84" t="s">
        <v>150</v>
      </c>
      <c r="D62" s="85" t="s">
        <v>95</v>
      </c>
      <c r="E62" s="86">
        <v>3640</v>
      </c>
      <c r="F62" s="73">
        <v>22.92</v>
      </c>
      <c r="G62" s="23">
        <f t="shared" si="3"/>
        <v>83428.800000000003</v>
      </c>
      <c r="H62" s="100"/>
    </row>
    <row r="63" spans="1:9" s="32" customFormat="1" ht="28.2" thickBot="1" x14ac:dyDescent="0.3">
      <c r="A63" s="18" t="s">
        <v>140</v>
      </c>
      <c r="B63" s="38" t="s">
        <v>144</v>
      </c>
      <c r="C63" s="84" t="s">
        <v>151</v>
      </c>
      <c r="D63" s="85" t="s">
        <v>95</v>
      </c>
      <c r="E63" s="86">
        <v>3640</v>
      </c>
      <c r="F63" s="73">
        <v>1.43</v>
      </c>
      <c r="G63" s="23">
        <f t="shared" si="3"/>
        <v>5205.2</v>
      </c>
      <c r="H63" s="100"/>
    </row>
    <row r="64" spans="1:9" s="32" customFormat="1" ht="28.2" thickBot="1" x14ac:dyDescent="0.3">
      <c r="A64" s="18" t="s">
        <v>140</v>
      </c>
      <c r="B64" s="29" t="s">
        <v>145</v>
      </c>
      <c r="C64" s="84" t="s">
        <v>152</v>
      </c>
      <c r="D64" s="85" t="s">
        <v>95</v>
      </c>
      <c r="E64" s="86">
        <v>3640</v>
      </c>
      <c r="F64" s="73">
        <v>26.2</v>
      </c>
      <c r="G64" s="23">
        <f t="shared" si="3"/>
        <v>95368</v>
      </c>
      <c r="H64" s="100"/>
    </row>
    <row r="65" spans="1:8" s="32" customFormat="1" ht="28.2" thickBot="1" x14ac:dyDescent="0.3">
      <c r="A65" s="18" t="s">
        <v>140</v>
      </c>
      <c r="B65" s="38" t="s">
        <v>146</v>
      </c>
      <c r="C65" s="84" t="s">
        <v>151</v>
      </c>
      <c r="D65" s="85" t="s">
        <v>95</v>
      </c>
      <c r="E65" s="86">
        <v>4270</v>
      </c>
      <c r="F65" s="73">
        <v>1.3</v>
      </c>
      <c r="G65" s="23">
        <f t="shared" si="3"/>
        <v>5551</v>
      </c>
      <c r="H65" s="100"/>
    </row>
    <row r="66" spans="1:8" s="32" customFormat="1" ht="28.2" thickBot="1" x14ac:dyDescent="0.3">
      <c r="A66" s="18" t="s">
        <v>140</v>
      </c>
      <c r="B66" s="29" t="s">
        <v>147</v>
      </c>
      <c r="C66" s="84" t="s">
        <v>153</v>
      </c>
      <c r="D66" s="85" t="s">
        <v>95</v>
      </c>
      <c r="E66" s="86">
        <v>4270</v>
      </c>
      <c r="F66" s="73">
        <v>18.23</v>
      </c>
      <c r="G66" s="23">
        <f t="shared" si="3"/>
        <v>77842.100000000006</v>
      </c>
      <c r="H66" s="100"/>
    </row>
    <row r="67" spans="1:8" s="32" customFormat="1" ht="28.2" thickBot="1" x14ac:dyDescent="0.3">
      <c r="A67" s="18" t="s">
        <v>140</v>
      </c>
      <c r="B67" s="38" t="s">
        <v>148</v>
      </c>
      <c r="C67" s="84" t="s">
        <v>154</v>
      </c>
      <c r="D67" s="85" t="s">
        <v>95</v>
      </c>
      <c r="E67" s="86">
        <v>4270</v>
      </c>
      <c r="F67" s="73">
        <v>0.24</v>
      </c>
      <c r="G67" s="23">
        <f t="shared" si="3"/>
        <v>1024.8</v>
      </c>
      <c r="H67" s="100"/>
    </row>
    <row r="68" spans="1:8" s="32" customFormat="1" ht="28.2" thickBot="1" x14ac:dyDescent="0.3">
      <c r="A68" s="18" t="s">
        <v>140</v>
      </c>
      <c r="B68" s="29" t="s">
        <v>265</v>
      </c>
      <c r="C68" s="84" t="s">
        <v>269</v>
      </c>
      <c r="D68" s="85" t="s">
        <v>95</v>
      </c>
      <c r="E68" s="86">
        <v>1097.4000000000001</v>
      </c>
      <c r="F68" s="74">
        <v>14.25</v>
      </c>
      <c r="G68" s="23">
        <f t="shared" si="3"/>
        <v>15637.95</v>
      </c>
      <c r="H68" s="100"/>
    </row>
    <row r="69" spans="1:8" s="32" customFormat="1" ht="28.2" thickBot="1" x14ac:dyDescent="0.3">
      <c r="A69" s="18" t="s">
        <v>140</v>
      </c>
      <c r="B69" s="38" t="s">
        <v>266</v>
      </c>
      <c r="C69" s="84" t="s">
        <v>270</v>
      </c>
      <c r="D69" s="85" t="s">
        <v>95</v>
      </c>
      <c r="E69" s="86">
        <v>608</v>
      </c>
      <c r="F69" s="74">
        <v>43.21</v>
      </c>
      <c r="G69" s="23">
        <f t="shared" si="3"/>
        <v>26271.68</v>
      </c>
      <c r="H69" s="100"/>
    </row>
    <row r="70" spans="1:8" s="32" customFormat="1" ht="28.2" thickBot="1" x14ac:dyDescent="0.3">
      <c r="A70" s="18" t="s">
        <v>140</v>
      </c>
      <c r="B70" s="29" t="s">
        <v>267</v>
      </c>
      <c r="C70" s="84" t="s">
        <v>271</v>
      </c>
      <c r="D70" s="85" t="s">
        <v>95</v>
      </c>
      <c r="E70" s="86">
        <v>489.4</v>
      </c>
      <c r="F70" s="75">
        <v>28.79</v>
      </c>
      <c r="G70" s="26">
        <f t="shared" si="3"/>
        <v>14089.83</v>
      </c>
      <c r="H70" s="100"/>
    </row>
    <row r="71" spans="1:8" s="32" customFormat="1" ht="28.2" thickBot="1" x14ac:dyDescent="0.3">
      <c r="A71" s="18" t="s">
        <v>156</v>
      </c>
      <c r="B71" s="29" t="s">
        <v>157</v>
      </c>
      <c r="C71" s="81" t="s">
        <v>149</v>
      </c>
      <c r="D71" s="82" t="s">
        <v>93</v>
      </c>
      <c r="E71" s="83">
        <v>1869.7</v>
      </c>
      <c r="F71" s="76"/>
      <c r="G71" s="20">
        <f t="shared" si="3"/>
        <v>0</v>
      </c>
      <c r="H71" s="100"/>
    </row>
    <row r="72" spans="1:8" s="32" customFormat="1" ht="28.2" thickBot="1" x14ac:dyDescent="0.3">
      <c r="A72" s="18" t="s">
        <v>156</v>
      </c>
      <c r="B72" s="38" t="s">
        <v>158</v>
      </c>
      <c r="C72" s="84" t="s">
        <v>275</v>
      </c>
      <c r="D72" s="85" t="s">
        <v>95</v>
      </c>
      <c r="E72" s="86">
        <v>3640</v>
      </c>
      <c r="F72" s="77"/>
      <c r="G72" s="23">
        <f t="shared" si="3"/>
        <v>0</v>
      </c>
      <c r="H72" s="100"/>
    </row>
    <row r="73" spans="1:8" s="32" customFormat="1" ht="28.2" thickBot="1" x14ac:dyDescent="0.3">
      <c r="A73" s="18" t="s">
        <v>156</v>
      </c>
      <c r="B73" s="29" t="s">
        <v>159</v>
      </c>
      <c r="C73" s="84" t="s">
        <v>150</v>
      </c>
      <c r="D73" s="85" t="s">
        <v>95</v>
      </c>
      <c r="E73" s="86">
        <v>3640</v>
      </c>
      <c r="F73" s="77"/>
      <c r="G73" s="23">
        <f t="shared" si="3"/>
        <v>0</v>
      </c>
      <c r="H73" s="100"/>
    </row>
    <row r="74" spans="1:8" s="32" customFormat="1" ht="28.2" thickBot="1" x14ac:dyDescent="0.3">
      <c r="A74" s="18" t="s">
        <v>156</v>
      </c>
      <c r="B74" s="38" t="s">
        <v>160</v>
      </c>
      <c r="C74" s="84" t="s">
        <v>151</v>
      </c>
      <c r="D74" s="85" t="s">
        <v>95</v>
      </c>
      <c r="E74" s="86">
        <v>3640</v>
      </c>
      <c r="F74" s="77"/>
      <c r="G74" s="23">
        <f t="shared" si="3"/>
        <v>0</v>
      </c>
      <c r="H74" s="100"/>
    </row>
    <row r="75" spans="1:8" s="32" customFormat="1" ht="28.2" thickBot="1" x14ac:dyDescent="0.3">
      <c r="A75" s="18" t="s">
        <v>156</v>
      </c>
      <c r="B75" s="29" t="s">
        <v>161</v>
      </c>
      <c r="C75" s="84" t="s">
        <v>152</v>
      </c>
      <c r="D75" s="85" t="s">
        <v>95</v>
      </c>
      <c r="E75" s="86">
        <v>3640</v>
      </c>
      <c r="F75" s="77"/>
      <c r="G75" s="23">
        <f t="shared" si="3"/>
        <v>0</v>
      </c>
      <c r="H75" s="100"/>
    </row>
    <row r="76" spans="1:8" s="32" customFormat="1" ht="28.2" thickBot="1" x14ac:dyDescent="0.3">
      <c r="A76" s="18" t="s">
        <v>156</v>
      </c>
      <c r="B76" s="38" t="s">
        <v>162</v>
      </c>
      <c r="C76" s="84" t="s">
        <v>151</v>
      </c>
      <c r="D76" s="85" t="s">
        <v>95</v>
      </c>
      <c r="E76" s="86">
        <v>4270</v>
      </c>
      <c r="F76" s="77"/>
      <c r="G76" s="23">
        <f t="shared" si="3"/>
        <v>0</v>
      </c>
      <c r="H76" s="100"/>
    </row>
    <row r="77" spans="1:8" s="32" customFormat="1" ht="28.2" thickBot="1" x14ac:dyDescent="0.3">
      <c r="A77" s="18" t="s">
        <v>156</v>
      </c>
      <c r="B77" s="29" t="s">
        <v>163</v>
      </c>
      <c r="C77" s="84" t="s">
        <v>153</v>
      </c>
      <c r="D77" s="85" t="s">
        <v>95</v>
      </c>
      <c r="E77" s="86">
        <v>4270</v>
      </c>
      <c r="F77" s="77"/>
      <c r="G77" s="23">
        <f t="shared" si="3"/>
        <v>0</v>
      </c>
      <c r="H77" s="100"/>
    </row>
    <row r="78" spans="1:8" s="32" customFormat="1" ht="28.2" thickBot="1" x14ac:dyDescent="0.3">
      <c r="A78" s="18" t="s">
        <v>156</v>
      </c>
      <c r="B78" s="38" t="s">
        <v>164</v>
      </c>
      <c r="C78" s="84" t="s">
        <v>154</v>
      </c>
      <c r="D78" s="85" t="s">
        <v>95</v>
      </c>
      <c r="E78" s="86">
        <v>4270</v>
      </c>
      <c r="F78" s="78"/>
      <c r="G78" s="23">
        <f t="shared" si="3"/>
        <v>0</v>
      </c>
      <c r="H78" s="39"/>
    </row>
    <row r="79" spans="1:8" s="32" customFormat="1" ht="28.2" thickBot="1" x14ac:dyDescent="0.3">
      <c r="A79" s="18" t="s">
        <v>156</v>
      </c>
      <c r="B79" s="29" t="s">
        <v>272</v>
      </c>
      <c r="C79" s="84" t="s">
        <v>269</v>
      </c>
      <c r="D79" s="85" t="s">
        <v>95</v>
      </c>
      <c r="E79" s="86">
        <v>1097.4000000000001</v>
      </c>
      <c r="F79" s="78"/>
      <c r="G79" s="23">
        <f t="shared" si="3"/>
        <v>0</v>
      </c>
      <c r="H79" s="39"/>
    </row>
    <row r="80" spans="1:8" s="32" customFormat="1" ht="28.2" thickBot="1" x14ac:dyDescent="0.3">
      <c r="A80" s="18" t="s">
        <v>156</v>
      </c>
      <c r="B80" s="38" t="s">
        <v>273</v>
      </c>
      <c r="C80" s="84" t="s">
        <v>270</v>
      </c>
      <c r="D80" s="85" t="s">
        <v>95</v>
      </c>
      <c r="E80" s="86">
        <v>608</v>
      </c>
      <c r="F80" s="78"/>
      <c r="G80" s="23">
        <f t="shared" si="3"/>
        <v>0</v>
      </c>
      <c r="H80" s="39"/>
    </row>
    <row r="81" spans="1:9" s="32" customFormat="1" ht="28.2" thickBot="1" x14ac:dyDescent="0.3">
      <c r="A81" s="18" t="s">
        <v>156</v>
      </c>
      <c r="B81" s="29" t="s">
        <v>274</v>
      </c>
      <c r="C81" s="84" t="s">
        <v>271</v>
      </c>
      <c r="D81" s="85" t="s">
        <v>95</v>
      </c>
      <c r="E81" s="86">
        <v>489.4</v>
      </c>
      <c r="F81" s="78"/>
      <c r="G81" s="40">
        <f t="shared" si="3"/>
        <v>0</v>
      </c>
      <c r="H81" s="27" t="s">
        <v>155</v>
      </c>
      <c r="I81" s="28">
        <f>ROUND(SUM(G60:G81),2)</f>
        <v>454514.46</v>
      </c>
    </row>
    <row r="82" spans="1:9" s="32" customFormat="1" ht="28.2" thickBot="1" x14ac:dyDescent="0.3">
      <c r="A82" s="18" t="s">
        <v>166</v>
      </c>
      <c r="B82" s="29" t="s">
        <v>167</v>
      </c>
      <c r="C82" s="81" t="s">
        <v>174</v>
      </c>
      <c r="D82" s="82" t="s">
        <v>95</v>
      </c>
      <c r="E82" s="83">
        <v>101.3</v>
      </c>
      <c r="F82" s="72">
        <v>18.34</v>
      </c>
      <c r="G82" s="20">
        <f t="shared" ref="G82:G88" si="4">ROUND((E82*F82),2)</f>
        <v>1857.84</v>
      </c>
      <c r="H82" s="10"/>
    </row>
    <row r="83" spans="1:9" s="32" customFormat="1" ht="28.2" thickBot="1" x14ac:dyDescent="0.3">
      <c r="A83" s="18" t="s">
        <v>166</v>
      </c>
      <c r="B83" s="38" t="s">
        <v>168</v>
      </c>
      <c r="C83" s="84" t="s">
        <v>175</v>
      </c>
      <c r="D83" s="85" t="s">
        <v>95</v>
      </c>
      <c r="E83" s="86">
        <v>101.3</v>
      </c>
      <c r="F83" s="73">
        <v>3.78</v>
      </c>
      <c r="G83" s="23">
        <f t="shared" si="4"/>
        <v>382.91</v>
      </c>
      <c r="H83" s="10"/>
    </row>
    <row r="84" spans="1:9" s="32" customFormat="1" ht="28.2" thickBot="1" x14ac:dyDescent="0.3">
      <c r="A84" s="18" t="s">
        <v>166</v>
      </c>
      <c r="B84" s="29" t="s">
        <v>169</v>
      </c>
      <c r="C84" s="84" t="s">
        <v>176</v>
      </c>
      <c r="D84" s="85" t="s">
        <v>95</v>
      </c>
      <c r="E84" s="86">
        <v>62.5</v>
      </c>
      <c r="F84" s="73">
        <v>32.369999999999997</v>
      </c>
      <c r="G84" s="23">
        <f t="shared" si="4"/>
        <v>2023.13</v>
      </c>
      <c r="H84" s="10"/>
    </row>
    <row r="85" spans="1:9" s="32" customFormat="1" ht="28.2" thickBot="1" x14ac:dyDescent="0.3">
      <c r="A85" s="18" t="s">
        <v>166</v>
      </c>
      <c r="B85" s="38" t="s">
        <v>170</v>
      </c>
      <c r="C85" s="84" t="s">
        <v>177</v>
      </c>
      <c r="D85" s="85" t="s">
        <v>95</v>
      </c>
      <c r="E85" s="86">
        <v>4.3</v>
      </c>
      <c r="F85" s="73">
        <v>37.770000000000003</v>
      </c>
      <c r="G85" s="23">
        <f t="shared" si="4"/>
        <v>162.41</v>
      </c>
      <c r="H85" s="10"/>
    </row>
    <row r="86" spans="1:9" s="32" customFormat="1" ht="28.2" thickBot="1" x14ac:dyDescent="0.3">
      <c r="A86" s="18" t="s">
        <v>166</v>
      </c>
      <c r="B86" s="29" t="s">
        <v>171</v>
      </c>
      <c r="C86" s="84" t="s">
        <v>178</v>
      </c>
      <c r="D86" s="85" t="s">
        <v>95</v>
      </c>
      <c r="E86" s="86">
        <v>34.5</v>
      </c>
      <c r="F86" s="73">
        <v>37.770000000000003</v>
      </c>
      <c r="G86" s="23">
        <f t="shared" si="4"/>
        <v>1303.07</v>
      </c>
      <c r="H86" s="10"/>
    </row>
    <row r="87" spans="1:9" s="32" customFormat="1" ht="28.2" thickBot="1" x14ac:dyDescent="0.3">
      <c r="A87" s="18" t="s">
        <v>166</v>
      </c>
      <c r="B87" s="38" t="s">
        <v>172</v>
      </c>
      <c r="C87" s="84" t="s">
        <v>278</v>
      </c>
      <c r="D87" s="85" t="s">
        <v>95</v>
      </c>
      <c r="E87" s="86">
        <v>420.3</v>
      </c>
      <c r="F87" s="73">
        <v>72.290000000000006</v>
      </c>
      <c r="G87" s="23">
        <f t="shared" si="4"/>
        <v>30383.49</v>
      </c>
      <c r="H87" s="10"/>
    </row>
    <row r="88" spans="1:9" s="32" customFormat="1" ht="28.2" thickBot="1" x14ac:dyDescent="0.3">
      <c r="A88" s="18" t="s">
        <v>166</v>
      </c>
      <c r="B88" s="29" t="s">
        <v>276</v>
      </c>
      <c r="C88" s="84" t="s">
        <v>279</v>
      </c>
      <c r="D88" s="85" t="s">
        <v>95</v>
      </c>
      <c r="E88" s="86">
        <v>420.3</v>
      </c>
      <c r="F88" s="73">
        <v>9.93</v>
      </c>
      <c r="G88" s="23">
        <f t="shared" si="4"/>
        <v>4173.58</v>
      </c>
      <c r="H88" s="24"/>
    </row>
    <row r="89" spans="1:9" s="32" customFormat="1" ht="28.2" thickBot="1" x14ac:dyDescent="0.3">
      <c r="A89" s="18" t="s">
        <v>166</v>
      </c>
      <c r="B89" s="38" t="s">
        <v>277</v>
      </c>
      <c r="C89" s="84" t="s">
        <v>280</v>
      </c>
      <c r="D89" s="85" t="s">
        <v>95</v>
      </c>
      <c r="E89" s="86">
        <v>420.3</v>
      </c>
      <c r="F89" s="75">
        <v>118.69</v>
      </c>
      <c r="G89" s="26">
        <f t="shared" ref="G89:G111" si="5">ROUND((E89*F89),2)</f>
        <v>49885.41</v>
      </c>
      <c r="H89" s="27" t="s">
        <v>173</v>
      </c>
      <c r="I89" s="28">
        <f>ROUND(SUM(G82:G89),2)</f>
        <v>90171.839999999997</v>
      </c>
    </row>
    <row r="90" spans="1:9" s="32" customFormat="1" ht="28.2" thickBot="1" x14ac:dyDescent="0.3">
      <c r="A90" s="18" t="s">
        <v>179</v>
      </c>
      <c r="B90" s="38" t="s">
        <v>180</v>
      </c>
      <c r="C90" s="92" t="s">
        <v>281</v>
      </c>
      <c r="D90" s="91" t="s">
        <v>95</v>
      </c>
      <c r="E90" s="93">
        <v>137</v>
      </c>
      <c r="F90" s="75">
        <v>9.9700000000000006</v>
      </c>
      <c r="G90" s="26">
        <f t="shared" ref="G90:G93" si="6">ROUND((E90*F90),2)</f>
        <v>1365.89</v>
      </c>
      <c r="H90" s="27" t="s">
        <v>186</v>
      </c>
      <c r="I90" s="28">
        <f>ROUND(SUM(G90:G90),2)</f>
        <v>1365.89</v>
      </c>
    </row>
    <row r="91" spans="1:9" s="32" customFormat="1" ht="17.399999999999999" thickBot="1" x14ac:dyDescent="0.3">
      <c r="A91" s="18" t="s">
        <v>181</v>
      </c>
      <c r="B91" s="29" t="s">
        <v>182</v>
      </c>
      <c r="C91" s="81" t="s">
        <v>282</v>
      </c>
      <c r="D91" s="82" t="s">
        <v>93</v>
      </c>
      <c r="E91" s="83">
        <v>2.2999999999999998</v>
      </c>
      <c r="F91" s="72">
        <v>227.45</v>
      </c>
      <c r="G91" s="20">
        <f t="shared" si="6"/>
        <v>523.14</v>
      </c>
      <c r="H91" s="10"/>
    </row>
    <row r="92" spans="1:9" s="32" customFormat="1" ht="17.399999999999999" thickBot="1" x14ac:dyDescent="0.3">
      <c r="A92" s="18" t="s">
        <v>181</v>
      </c>
      <c r="B92" s="38" t="s">
        <v>183</v>
      </c>
      <c r="C92" s="84" t="s">
        <v>185</v>
      </c>
      <c r="D92" s="85" t="s">
        <v>93</v>
      </c>
      <c r="E92" s="86">
        <v>99.7</v>
      </c>
      <c r="F92" s="73">
        <v>7.24</v>
      </c>
      <c r="G92" s="23">
        <f t="shared" si="6"/>
        <v>721.83</v>
      </c>
      <c r="H92" s="10"/>
    </row>
    <row r="93" spans="1:9" s="32" customFormat="1" ht="55.8" thickBot="1" x14ac:dyDescent="0.3">
      <c r="A93" s="18" t="s">
        <v>181</v>
      </c>
      <c r="B93" s="38" t="s">
        <v>184</v>
      </c>
      <c r="C93" s="84" t="s">
        <v>283</v>
      </c>
      <c r="D93" s="85" t="s">
        <v>95</v>
      </c>
      <c r="E93" s="86">
        <v>1942</v>
      </c>
      <c r="F93" s="75">
        <v>5.67</v>
      </c>
      <c r="G93" s="26">
        <f t="shared" si="6"/>
        <v>11011.14</v>
      </c>
      <c r="H93" s="27" t="s">
        <v>187</v>
      </c>
      <c r="I93" s="28">
        <f>ROUND(SUM(G91:G93),2)</f>
        <v>12256.11</v>
      </c>
    </row>
    <row r="94" spans="1:9" s="32" customFormat="1" ht="28.2" thickBot="1" x14ac:dyDescent="0.3">
      <c r="A94" s="18" t="s">
        <v>188</v>
      </c>
      <c r="B94" s="29" t="s">
        <v>67</v>
      </c>
      <c r="C94" s="81" t="s">
        <v>189</v>
      </c>
      <c r="D94" s="82" t="s">
        <v>94</v>
      </c>
      <c r="E94" s="83">
        <v>3</v>
      </c>
      <c r="F94" s="72">
        <v>54.35</v>
      </c>
      <c r="G94" s="20">
        <f t="shared" ref="G94:G103" si="7">ROUND((E94*F94),2)</f>
        <v>163.05000000000001</v>
      </c>
      <c r="H94" s="10"/>
    </row>
    <row r="95" spans="1:9" s="32" customFormat="1" ht="28.2" thickBot="1" x14ac:dyDescent="0.3">
      <c r="A95" s="18" t="s">
        <v>188</v>
      </c>
      <c r="B95" s="38" t="s">
        <v>192</v>
      </c>
      <c r="C95" s="84" t="s">
        <v>190</v>
      </c>
      <c r="D95" s="85" t="s">
        <v>94</v>
      </c>
      <c r="E95" s="86">
        <v>4</v>
      </c>
      <c r="F95" s="73">
        <v>20.82</v>
      </c>
      <c r="G95" s="23">
        <f t="shared" si="7"/>
        <v>83.28</v>
      </c>
      <c r="H95" s="10"/>
    </row>
    <row r="96" spans="1:9" s="32" customFormat="1" ht="28.2" thickBot="1" x14ac:dyDescent="0.3">
      <c r="A96" s="18" t="s">
        <v>188</v>
      </c>
      <c r="B96" s="29" t="s">
        <v>193</v>
      </c>
      <c r="C96" s="84" t="s">
        <v>191</v>
      </c>
      <c r="D96" s="85" t="s">
        <v>94</v>
      </c>
      <c r="E96" s="86">
        <v>210</v>
      </c>
      <c r="F96" s="73">
        <v>24.23</v>
      </c>
      <c r="G96" s="23">
        <f t="shared" si="7"/>
        <v>5088.3</v>
      </c>
      <c r="H96" s="10"/>
    </row>
    <row r="97" spans="1:9" s="32" customFormat="1" ht="28.2" thickBot="1" x14ac:dyDescent="0.3">
      <c r="A97" s="18" t="s">
        <v>188</v>
      </c>
      <c r="B97" s="38" t="s">
        <v>194</v>
      </c>
      <c r="C97" s="84" t="s">
        <v>284</v>
      </c>
      <c r="D97" s="85" t="s">
        <v>94</v>
      </c>
      <c r="E97" s="86">
        <v>154</v>
      </c>
      <c r="F97" s="75">
        <v>32.369999999999997</v>
      </c>
      <c r="G97" s="26">
        <f t="shared" si="7"/>
        <v>4984.9799999999996</v>
      </c>
      <c r="H97" s="27" t="s">
        <v>197</v>
      </c>
      <c r="I97" s="28">
        <f>ROUND(SUM(G94:G97),2)</f>
        <v>10319.61</v>
      </c>
    </row>
    <row r="98" spans="1:9" s="32" customFormat="1" ht="28.2" thickBot="1" x14ac:dyDescent="0.3">
      <c r="A98" s="18" t="s">
        <v>195</v>
      </c>
      <c r="B98" s="38" t="s">
        <v>196</v>
      </c>
      <c r="C98" s="84" t="s">
        <v>285</v>
      </c>
      <c r="D98" s="82" t="s">
        <v>70</v>
      </c>
      <c r="E98" s="83">
        <v>148</v>
      </c>
      <c r="F98" s="75">
        <v>140.76</v>
      </c>
      <c r="G98" s="26">
        <f t="shared" si="7"/>
        <v>20832.48</v>
      </c>
      <c r="H98" s="27" t="s">
        <v>198</v>
      </c>
      <c r="I98" s="28">
        <f>ROUND(SUM(G98:G98),2)</f>
        <v>20832.48</v>
      </c>
    </row>
    <row r="99" spans="1:9" s="32" customFormat="1" ht="28.2" thickBot="1" x14ac:dyDescent="0.3">
      <c r="A99" s="18" t="s">
        <v>199</v>
      </c>
      <c r="B99" s="29" t="s">
        <v>200</v>
      </c>
      <c r="C99" s="81" t="s">
        <v>204</v>
      </c>
      <c r="D99" s="82" t="s">
        <v>70</v>
      </c>
      <c r="E99" s="83">
        <v>751</v>
      </c>
      <c r="F99" s="72">
        <v>3.51</v>
      </c>
      <c r="G99" s="20">
        <f t="shared" si="7"/>
        <v>2636.01</v>
      </c>
      <c r="H99" s="10"/>
    </row>
    <row r="100" spans="1:9" s="32" customFormat="1" ht="28.2" thickBot="1" x14ac:dyDescent="0.3">
      <c r="A100" s="18" t="s">
        <v>199</v>
      </c>
      <c r="B100" s="38" t="s">
        <v>201</v>
      </c>
      <c r="C100" s="84" t="s">
        <v>287</v>
      </c>
      <c r="D100" s="85" t="s">
        <v>70</v>
      </c>
      <c r="E100" s="86">
        <v>130</v>
      </c>
      <c r="F100" s="73">
        <v>0.87</v>
      </c>
      <c r="G100" s="23">
        <f t="shared" si="7"/>
        <v>113.1</v>
      </c>
      <c r="H100" s="10"/>
    </row>
    <row r="101" spans="1:9" s="32" customFormat="1" ht="28.2" thickBot="1" x14ac:dyDescent="0.3">
      <c r="A101" s="18" t="s">
        <v>199</v>
      </c>
      <c r="B101" s="29" t="s">
        <v>202</v>
      </c>
      <c r="C101" s="84" t="s">
        <v>288</v>
      </c>
      <c r="D101" s="85" t="s">
        <v>70</v>
      </c>
      <c r="E101" s="86">
        <v>146</v>
      </c>
      <c r="F101" s="73">
        <v>2.63</v>
      </c>
      <c r="G101" s="23">
        <f t="shared" si="7"/>
        <v>383.98</v>
      </c>
      <c r="H101" s="10"/>
    </row>
    <row r="102" spans="1:9" s="32" customFormat="1" ht="28.2" thickBot="1" x14ac:dyDescent="0.3">
      <c r="A102" s="18" t="s">
        <v>199</v>
      </c>
      <c r="B102" s="38" t="s">
        <v>203</v>
      </c>
      <c r="C102" s="84" t="s">
        <v>205</v>
      </c>
      <c r="D102" s="85" t="s">
        <v>70</v>
      </c>
      <c r="E102" s="86">
        <v>33</v>
      </c>
      <c r="F102" s="74">
        <v>1.75</v>
      </c>
      <c r="G102" s="23">
        <f t="shared" si="7"/>
        <v>57.75</v>
      </c>
      <c r="H102" s="10"/>
    </row>
    <row r="103" spans="1:9" s="32" customFormat="1" ht="28.2" thickBot="1" x14ac:dyDescent="0.3">
      <c r="A103" s="18" t="s">
        <v>199</v>
      </c>
      <c r="B103" s="29" t="s">
        <v>286</v>
      </c>
      <c r="C103" s="84" t="s">
        <v>206</v>
      </c>
      <c r="D103" s="85" t="s">
        <v>95</v>
      </c>
      <c r="E103" s="86">
        <v>166.4</v>
      </c>
      <c r="F103" s="75">
        <v>27.01</v>
      </c>
      <c r="G103" s="26">
        <f t="shared" si="7"/>
        <v>4494.46</v>
      </c>
      <c r="H103" s="27" t="s">
        <v>219</v>
      </c>
      <c r="I103" s="28">
        <f>ROUND(SUM(G99:G103),2)</f>
        <v>7685.3</v>
      </c>
    </row>
    <row r="104" spans="1:9" s="32" customFormat="1" ht="28.2" thickBot="1" x14ac:dyDescent="0.3">
      <c r="A104" s="18" t="s">
        <v>211</v>
      </c>
      <c r="B104" s="29" t="s">
        <v>207</v>
      </c>
      <c r="C104" s="92" t="s">
        <v>290</v>
      </c>
      <c r="D104" s="91" t="s">
        <v>94</v>
      </c>
      <c r="E104" s="93">
        <v>9</v>
      </c>
      <c r="F104" s="72">
        <v>123.44</v>
      </c>
      <c r="G104" s="20">
        <f t="shared" ref="G104:G108" si="8">ROUND((E104*F104),2)</f>
        <v>1110.96</v>
      </c>
      <c r="H104" s="10"/>
    </row>
    <row r="105" spans="1:9" s="32" customFormat="1" ht="28.2" thickBot="1" x14ac:dyDescent="0.3">
      <c r="A105" s="18" t="s">
        <v>211</v>
      </c>
      <c r="B105" s="38" t="s">
        <v>208</v>
      </c>
      <c r="C105" s="92" t="s">
        <v>291</v>
      </c>
      <c r="D105" s="91" t="s">
        <v>94</v>
      </c>
      <c r="E105" s="93">
        <v>3</v>
      </c>
      <c r="F105" s="73">
        <v>242.78</v>
      </c>
      <c r="G105" s="23">
        <f t="shared" si="8"/>
        <v>728.34</v>
      </c>
      <c r="H105" s="10"/>
    </row>
    <row r="106" spans="1:9" s="32" customFormat="1" ht="28.2" thickBot="1" x14ac:dyDescent="0.3">
      <c r="A106" s="18" t="s">
        <v>211</v>
      </c>
      <c r="B106" s="29" t="s">
        <v>209</v>
      </c>
      <c r="C106" s="92" t="s">
        <v>292</v>
      </c>
      <c r="D106" s="91" t="s">
        <v>94</v>
      </c>
      <c r="E106" s="93">
        <v>24</v>
      </c>
      <c r="F106" s="73">
        <v>50.83</v>
      </c>
      <c r="G106" s="23">
        <f t="shared" si="8"/>
        <v>1219.92</v>
      </c>
      <c r="H106" s="10"/>
    </row>
    <row r="107" spans="1:9" s="32" customFormat="1" ht="28.2" thickBot="1" x14ac:dyDescent="0.3">
      <c r="A107" s="18" t="s">
        <v>211</v>
      </c>
      <c r="B107" s="38" t="s">
        <v>210</v>
      </c>
      <c r="C107" s="92" t="s">
        <v>293</v>
      </c>
      <c r="D107" s="91" t="s">
        <v>94</v>
      </c>
      <c r="E107" s="93">
        <v>3</v>
      </c>
      <c r="F107" s="74">
        <v>245.77</v>
      </c>
      <c r="G107" s="23">
        <f t="shared" si="8"/>
        <v>737.31</v>
      </c>
      <c r="H107" s="10"/>
    </row>
    <row r="108" spans="1:9" s="32" customFormat="1" ht="28.2" thickBot="1" x14ac:dyDescent="0.3">
      <c r="A108" s="18" t="s">
        <v>211</v>
      </c>
      <c r="B108" s="29" t="s">
        <v>289</v>
      </c>
      <c r="C108" s="92" t="s">
        <v>294</v>
      </c>
      <c r="D108" s="91" t="s">
        <v>94</v>
      </c>
      <c r="E108" s="93">
        <v>30</v>
      </c>
      <c r="F108" s="75">
        <v>58.28</v>
      </c>
      <c r="G108" s="26">
        <f t="shared" si="8"/>
        <v>1748.4</v>
      </c>
      <c r="H108" s="27" t="s">
        <v>218</v>
      </c>
      <c r="I108" s="28">
        <f>ROUND(SUM(G104:G108),2)</f>
        <v>5544.93</v>
      </c>
    </row>
    <row r="109" spans="1:9" s="32" customFormat="1" ht="14.4" thickBot="1" x14ac:dyDescent="0.3">
      <c r="A109" s="18" t="s">
        <v>212</v>
      </c>
      <c r="B109" s="29" t="s">
        <v>213</v>
      </c>
      <c r="C109" s="81" t="s">
        <v>295</v>
      </c>
      <c r="D109" s="82" t="s">
        <v>96</v>
      </c>
      <c r="E109" s="83">
        <v>14</v>
      </c>
      <c r="F109" s="72">
        <v>354.81</v>
      </c>
      <c r="G109" s="20">
        <f t="shared" si="5"/>
        <v>4967.34</v>
      </c>
      <c r="H109" s="10"/>
    </row>
    <row r="110" spans="1:9" s="32" customFormat="1" ht="14.4" thickBot="1" x14ac:dyDescent="0.3">
      <c r="A110" s="18" t="s">
        <v>212</v>
      </c>
      <c r="B110" s="29" t="s">
        <v>214</v>
      </c>
      <c r="C110" s="84" t="s">
        <v>216</v>
      </c>
      <c r="D110" s="85" t="s">
        <v>70</v>
      </c>
      <c r="E110" s="86">
        <v>80</v>
      </c>
      <c r="F110" s="73">
        <v>46.81</v>
      </c>
      <c r="G110" s="23">
        <f t="shared" si="5"/>
        <v>3744.8</v>
      </c>
      <c r="H110" s="24"/>
    </row>
    <row r="111" spans="1:9" s="32" customFormat="1" ht="55.8" thickBot="1" x14ac:dyDescent="0.3">
      <c r="A111" s="18" t="s">
        <v>212</v>
      </c>
      <c r="B111" s="29" t="s">
        <v>215</v>
      </c>
      <c r="C111" s="94" t="s">
        <v>65</v>
      </c>
      <c r="D111" s="95" t="s">
        <v>66</v>
      </c>
      <c r="E111" s="96">
        <v>1</v>
      </c>
      <c r="F111" s="75">
        <v>2158</v>
      </c>
      <c r="G111" s="26">
        <f t="shared" si="5"/>
        <v>2158</v>
      </c>
      <c r="H111" s="27" t="s">
        <v>217</v>
      </c>
      <c r="I111" s="28">
        <f>ROUND(SUM(G109:G111),2)</f>
        <v>10870.14</v>
      </c>
    </row>
    <row r="112" spans="1:9" ht="42" thickBot="1" x14ac:dyDescent="0.3">
      <c r="A112" s="41"/>
      <c r="B112" s="42"/>
      <c r="C112" s="41"/>
      <c r="D112" s="43"/>
      <c r="E112" s="44"/>
      <c r="F112" s="45" t="s">
        <v>40</v>
      </c>
      <c r="G112" s="46">
        <f>SUM(G5:G111)</f>
        <v>956442.3600000001</v>
      </c>
      <c r="H112" s="24"/>
      <c r="I112" s="37"/>
    </row>
    <row r="113" spans="1:9" ht="15" thickBot="1" x14ac:dyDescent="0.3">
      <c r="A113" s="50"/>
      <c r="B113" s="51"/>
      <c r="C113" s="52"/>
      <c r="D113" s="52"/>
      <c r="E113" s="53"/>
      <c r="F113" s="52"/>
      <c r="G113" s="54"/>
    </row>
    <row r="114" spans="1:9" ht="14.4" x14ac:dyDescent="0.3">
      <c r="A114" s="101" t="s">
        <v>71</v>
      </c>
      <c r="B114" s="101"/>
      <c r="C114" s="101"/>
      <c r="D114" s="101"/>
      <c r="E114" s="101"/>
      <c r="F114" s="101"/>
      <c r="G114" s="102"/>
      <c r="H114"/>
      <c r="I114"/>
    </row>
    <row r="115" spans="1:9" ht="29.4" thickBot="1" x14ac:dyDescent="0.35">
      <c r="A115" s="14" t="s">
        <v>34</v>
      </c>
      <c r="B115" s="55" t="s">
        <v>0</v>
      </c>
      <c r="C115" s="14" t="s">
        <v>1</v>
      </c>
      <c r="D115" s="14" t="s">
        <v>2</v>
      </c>
      <c r="E115" s="15" t="s">
        <v>3</v>
      </c>
      <c r="F115" s="16" t="s">
        <v>52</v>
      </c>
      <c r="G115" s="17" t="s">
        <v>5</v>
      </c>
      <c r="H115"/>
      <c r="I115"/>
    </row>
    <row r="116" spans="1:9" ht="15" thickBot="1" x14ac:dyDescent="0.35">
      <c r="A116" s="18" t="s">
        <v>72</v>
      </c>
      <c r="B116" s="29" t="s">
        <v>6</v>
      </c>
      <c r="C116" s="35" t="s">
        <v>220</v>
      </c>
      <c r="D116" s="30" t="s">
        <v>66</v>
      </c>
      <c r="E116" s="30">
        <v>1</v>
      </c>
      <c r="F116" s="66">
        <v>1456.65</v>
      </c>
      <c r="G116" s="20">
        <f>ROUND((E116*F116),2)</f>
        <v>1456.65</v>
      </c>
      <c r="H116"/>
      <c r="I116"/>
    </row>
    <row r="117" spans="1:9" ht="15" thickBot="1" x14ac:dyDescent="0.35">
      <c r="A117" s="33" t="s">
        <v>72</v>
      </c>
      <c r="B117" s="38" t="s">
        <v>7</v>
      </c>
      <c r="C117" s="35" t="s">
        <v>221</v>
      </c>
      <c r="D117" s="22" t="s">
        <v>94</v>
      </c>
      <c r="E117" s="22">
        <v>19</v>
      </c>
      <c r="F117" s="67">
        <v>189.53</v>
      </c>
      <c r="G117" s="23">
        <f t="shared" ref="G117:G138" si="9">ROUND((E117*F117),2)</f>
        <v>3601.07</v>
      </c>
      <c r="H117"/>
      <c r="I117"/>
    </row>
    <row r="118" spans="1:9" ht="15" thickBot="1" x14ac:dyDescent="0.35">
      <c r="A118" s="33" t="s">
        <v>72</v>
      </c>
      <c r="B118" s="38" t="s">
        <v>8</v>
      </c>
      <c r="C118" s="35" t="s">
        <v>222</v>
      </c>
      <c r="D118" s="22" t="s">
        <v>94</v>
      </c>
      <c r="E118" s="22">
        <v>19</v>
      </c>
      <c r="F118" s="67">
        <v>825.7</v>
      </c>
      <c r="G118" s="23">
        <f t="shared" si="9"/>
        <v>15688.3</v>
      </c>
      <c r="H118"/>
      <c r="I118"/>
    </row>
    <row r="119" spans="1:9" ht="15" thickBot="1" x14ac:dyDescent="0.35">
      <c r="A119" s="33" t="s">
        <v>72</v>
      </c>
      <c r="B119" s="38" t="s">
        <v>9</v>
      </c>
      <c r="C119" s="35" t="s">
        <v>223</v>
      </c>
      <c r="D119" s="22" t="s">
        <v>94</v>
      </c>
      <c r="E119" s="22">
        <v>19</v>
      </c>
      <c r="F119" s="67">
        <v>38.03</v>
      </c>
      <c r="G119" s="23">
        <f t="shared" si="9"/>
        <v>722.57</v>
      </c>
      <c r="H119"/>
      <c r="I119"/>
    </row>
    <row r="120" spans="1:9" ht="15" thickBot="1" x14ac:dyDescent="0.35">
      <c r="A120" s="33" t="s">
        <v>72</v>
      </c>
      <c r="B120" s="38" t="s">
        <v>10</v>
      </c>
      <c r="C120" s="35" t="s">
        <v>224</v>
      </c>
      <c r="D120" s="22" t="s">
        <v>94</v>
      </c>
      <c r="E120" s="22">
        <v>13</v>
      </c>
      <c r="F120" s="67">
        <v>124.47</v>
      </c>
      <c r="G120" s="23">
        <f t="shared" si="9"/>
        <v>1618.11</v>
      </c>
      <c r="H120"/>
      <c r="I120"/>
    </row>
    <row r="121" spans="1:9" ht="15" thickBot="1" x14ac:dyDescent="0.35">
      <c r="A121" s="33" t="s">
        <v>72</v>
      </c>
      <c r="B121" s="38" t="s">
        <v>11</v>
      </c>
      <c r="C121" s="35" t="s">
        <v>225</v>
      </c>
      <c r="D121" s="22" t="s">
        <v>94</v>
      </c>
      <c r="E121" s="22">
        <v>19</v>
      </c>
      <c r="F121" s="67">
        <v>286.99</v>
      </c>
      <c r="G121" s="23">
        <f t="shared" si="9"/>
        <v>5452.81</v>
      </c>
      <c r="H121"/>
      <c r="I121"/>
    </row>
    <row r="122" spans="1:9" ht="15" thickBot="1" x14ac:dyDescent="0.35">
      <c r="A122" s="33" t="s">
        <v>72</v>
      </c>
      <c r="B122" s="38" t="s">
        <v>12</v>
      </c>
      <c r="C122" s="35" t="s">
        <v>226</v>
      </c>
      <c r="D122" s="22" t="s">
        <v>70</v>
      </c>
      <c r="E122" s="22">
        <v>179</v>
      </c>
      <c r="F122" s="67">
        <v>1.89</v>
      </c>
      <c r="G122" s="23">
        <f t="shared" si="9"/>
        <v>338.31</v>
      </c>
      <c r="H122"/>
      <c r="I122"/>
    </row>
    <row r="123" spans="1:9" ht="15" thickBot="1" x14ac:dyDescent="0.35">
      <c r="A123" s="33" t="s">
        <v>72</v>
      </c>
      <c r="B123" s="38" t="s">
        <v>13</v>
      </c>
      <c r="C123" s="35" t="s">
        <v>227</v>
      </c>
      <c r="D123" s="22" t="s">
        <v>94</v>
      </c>
      <c r="E123" s="22">
        <v>20</v>
      </c>
      <c r="F123" s="67">
        <v>16.89</v>
      </c>
      <c r="G123" s="23">
        <f t="shared" si="9"/>
        <v>337.8</v>
      </c>
      <c r="H123"/>
      <c r="I123"/>
    </row>
    <row r="124" spans="1:9" ht="28.2" thickBot="1" x14ac:dyDescent="0.35">
      <c r="A124" s="33" t="s">
        <v>72</v>
      </c>
      <c r="B124" s="38" t="s">
        <v>14</v>
      </c>
      <c r="C124" s="35" t="s">
        <v>228</v>
      </c>
      <c r="D124" s="22" t="s">
        <v>70</v>
      </c>
      <c r="E124" s="22">
        <v>400</v>
      </c>
      <c r="F124" s="67">
        <v>5.13</v>
      </c>
      <c r="G124" s="23">
        <f t="shared" si="9"/>
        <v>2052</v>
      </c>
      <c r="H124"/>
      <c r="I124"/>
    </row>
    <row r="125" spans="1:9" ht="28.2" thickBot="1" x14ac:dyDescent="0.35">
      <c r="A125" s="33" t="s">
        <v>72</v>
      </c>
      <c r="B125" s="38" t="s">
        <v>42</v>
      </c>
      <c r="C125" s="35" t="s">
        <v>229</v>
      </c>
      <c r="D125" s="22" t="s">
        <v>70</v>
      </c>
      <c r="E125" s="22">
        <v>95</v>
      </c>
      <c r="F125" s="67">
        <v>6.04</v>
      </c>
      <c r="G125" s="23">
        <f t="shared" si="9"/>
        <v>573.79999999999995</v>
      </c>
      <c r="H125"/>
      <c r="I125"/>
    </row>
    <row r="126" spans="1:9" ht="15" thickBot="1" x14ac:dyDescent="0.35">
      <c r="A126" s="33" t="s">
        <v>72</v>
      </c>
      <c r="B126" s="38" t="s">
        <v>43</v>
      </c>
      <c r="C126" s="35" t="s">
        <v>230</v>
      </c>
      <c r="D126" s="22" t="s">
        <v>70</v>
      </c>
      <c r="E126" s="22">
        <v>495</v>
      </c>
      <c r="F126" s="67">
        <v>2.4300000000000002</v>
      </c>
      <c r="G126" s="23">
        <f t="shared" si="9"/>
        <v>1202.8499999999999</v>
      </c>
      <c r="H126"/>
      <c r="I126"/>
    </row>
    <row r="127" spans="1:9" ht="15" thickBot="1" x14ac:dyDescent="0.35">
      <c r="A127" s="33" t="s">
        <v>72</v>
      </c>
      <c r="B127" s="38" t="s">
        <v>44</v>
      </c>
      <c r="C127" s="35" t="s">
        <v>231</v>
      </c>
      <c r="D127" s="22" t="s">
        <v>70</v>
      </c>
      <c r="E127" s="22">
        <v>40</v>
      </c>
      <c r="F127" s="67">
        <v>41.54</v>
      </c>
      <c r="G127" s="23">
        <f t="shared" si="9"/>
        <v>1661.6</v>
      </c>
      <c r="H127"/>
      <c r="I127"/>
    </row>
    <row r="128" spans="1:9" ht="15" thickBot="1" x14ac:dyDescent="0.35">
      <c r="A128" s="33" t="s">
        <v>72</v>
      </c>
      <c r="B128" s="38" t="s">
        <v>45</v>
      </c>
      <c r="C128" s="35" t="s">
        <v>232</v>
      </c>
      <c r="D128" s="22" t="s">
        <v>70</v>
      </c>
      <c r="E128" s="22">
        <v>535</v>
      </c>
      <c r="F128" s="67">
        <v>3.57</v>
      </c>
      <c r="G128" s="23">
        <f t="shared" si="9"/>
        <v>1909.95</v>
      </c>
      <c r="H128"/>
      <c r="I128"/>
    </row>
    <row r="129" spans="1:9" ht="15" thickBot="1" x14ac:dyDescent="0.35">
      <c r="A129" s="33" t="s">
        <v>72</v>
      </c>
      <c r="B129" s="38" t="s">
        <v>46</v>
      </c>
      <c r="C129" s="35" t="s">
        <v>233</v>
      </c>
      <c r="D129" s="22" t="s">
        <v>70</v>
      </c>
      <c r="E129" s="22">
        <v>495</v>
      </c>
      <c r="F129" s="67">
        <v>0.54</v>
      </c>
      <c r="G129" s="23">
        <f t="shared" si="9"/>
        <v>267.3</v>
      </c>
      <c r="H129"/>
      <c r="I129"/>
    </row>
    <row r="130" spans="1:9" ht="17.399999999999999" thickBot="1" x14ac:dyDescent="0.35">
      <c r="A130" s="33" t="s">
        <v>72</v>
      </c>
      <c r="B130" s="38" t="s">
        <v>47</v>
      </c>
      <c r="C130" s="35" t="s">
        <v>234</v>
      </c>
      <c r="D130" s="22" t="s">
        <v>93</v>
      </c>
      <c r="E130" s="22">
        <v>50</v>
      </c>
      <c r="F130" s="67">
        <v>2.7</v>
      </c>
      <c r="G130" s="23">
        <f t="shared" si="9"/>
        <v>135</v>
      </c>
      <c r="H130" s="24"/>
      <c r="I130"/>
    </row>
    <row r="131" spans="1:9" ht="17.399999999999999" thickBot="1" x14ac:dyDescent="0.35">
      <c r="A131" s="33" t="s">
        <v>72</v>
      </c>
      <c r="B131" s="38" t="s">
        <v>50</v>
      </c>
      <c r="C131" s="35" t="s">
        <v>235</v>
      </c>
      <c r="D131" s="22" t="s">
        <v>95</v>
      </c>
      <c r="E131" s="79">
        <v>250</v>
      </c>
      <c r="F131" s="80">
        <v>1.35</v>
      </c>
      <c r="G131" s="40">
        <f t="shared" si="9"/>
        <v>337.5</v>
      </c>
      <c r="H131" s="24"/>
      <c r="I131"/>
    </row>
    <row r="132" spans="1:9" ht="15" thickBot="1" x14ac:dyDescent="0.35">
      <c r="A132" s="33" t="s">
        <v>72</v>
      </c>
      <c r="B132" s="38" t="s">
        <v>74</v>
      </c>
      <c r="C132" s="35" t="s">
        <v>237</v>
      </c>
      <c r="D132" s="22" t="s">
        <v>66</v>
      </c>
      <c r="E132" s="79">
        <v>20</v>
      </c>
      <c r="F132" s="80">
        <v>66.09</v>
      </c>
      <c r="G132" s="40">
        <f t="shared" si="9"/>
        <v>1321.8</v>
      </c>
      <c r="H132" s="24"/>
      <c r="I132"/>
    </row>
    <row r="133" spans="1:9" ht="15" thickBot="1" x14ac:dyDescent="0.35">
      <c r="A133" s="33" t="s">
        <v>72</v>
      </c>
      <c r="B133" s="38" t="s">
        <v>75</v>
      </c>
      <c r="C133" s="35" t="s">
        <v>238</v>
      </c>
      <c r="D133" s="22" t="s">
        <v>94</v>
      </c>
      <c r="E133" s="79">
        <v>39</v>
      </c>
      <c r="F133" s="80">
        <v>5.93</v>
      </c>
      <c r="G133" s="40">
        <f t="shared" si="9"/>
        <v>231.27</v>
      </c>
      <c r="H133" s="24"/>
      <c r="I133"/>
    </row>
    <row r="134" spans="1:9" ht="15" thickBot="1" x14ac:dyDescent="0.35">
      <c r="A134" s="33" t="s">
        <v>72</v>
      </c>
      <c r="B134" s="38" t="s">
        <v>76</v>
      </c>
      <c r="C134" s="35" t="s">
        <v>239</v>
      </c>
      <c r="D134" s="22" t="s">
        <v>94</v>
      </c>
      <c r="E134" s="79">
        <v>20</v>
      </c>
      <c r="F134" s="80">
        <v>7.01</v>
      </c>
      <c r="G134" s="40">
        <f t="shared" si="9"/>
        <v>140.19999999999999</v>
      </c>
      <c r="H134" s="24"/>
      <c r="I134"/>
    </row>
    <row r="135" spans="1:9" ht="15" thickBot="1" x14ac:dyDescent="0.35">
      <c r="A135" s="33" t="s">
        <v>72</v>
      </c>
      <c r="B135" s="38" t="s">
        <v>77</v>
      </c>
      <c r="C135" s="35" t="s">
        <v>240</v>
      </c>
      <c r="D135" s="22" t="s">
        <v>94</v>
      </c>
      <c r="E135" s="79">
        <v>20</v>
      </c>
      <c r="F135" s="80">
        <v>4.8600000000000003</v>
      </c>
      <c r="G135" s="40">
        <f t="shared" si="9"/>
        <v>97.2</v>
      </c>
      <c r="H135" s="24"/>
      <c r="I135"/>
    </row>
    <row r="136" spans="1:9" ht="15" thickBot="1" x14ac:dyDescent="0.35">
      <c r="A136" s="33" t="s">
        <v>72</v>
      </c>
      <c r="B136" s="38" t="s">
        <v>78</v>
      </c>
      <c r="C136" s="35" t="s">
        <v>241</v>
      </c>
      <c r="D136" s="22" t="s">
        <v>94</v>
      </c>
      <c r="E136" s="79">
        <v>50</v>
      </c>
      <c r="F136" s="80">
        <v>7.01</v>
      </c>
      <c r="G136" s="40">
        <f t="shared" si="9"/>
        <v>350.5</v>
      </c>
      <c r="H136" s="24"/>
      <c r="I136"/>
    </row>
    <row r="137" spans="1:9" ht="15" thickBot="1" x14ac:dyDescent="0.35">
      <c r="A137" s="33" t="s">
        <v>72</v>
      </c>
      <c r="B137" s="38" t="s">
        <v>236</v>
      </c>
      <c r="C137" s="35" t="s">
        <v>242</v>
      </c>
      <c r="D137" s="25" t="s">
        <v>66</v>
      </c>
      <c r="E137" s="25">
        <v>1</v>
      </c>
      <c r="F137" s="80">
        <v>755.3</v>
      </c>
      <c r="G137" s="40">
        <f t="shared" si="9"/>
        <v>755.3</v>
      </c>
      <c r="H137" s="24"/>
      <c r="I137"/>
    </row>
    <row r="138" spans="1:9" ht="28.2" thickBot="1" x14ac:dyDescent="0.3">
      <c r="A138" s="33" t="s">
        <v>72</v>
      </c>
      <c r="B138" s="38" t="s">
        <v>296</v>
      </c>
      <c r="C138" s="35" t="s">
        <v>297</v>
      </c>
      <c r="D138" s="25" t="s">
        <v>94</v>
      </c>
      <c r="E138" s="25">
        <v>2</v>
      </c>
      <c r="F138" s="68">
        <v>134.88</v>
      </c>
      <c r="G138" s="26">
        <f t="shared" si="9"/>
        <v>269.76</v>
      </c>
      <c r="H138" s="27" t="s">
        <v>53</v>
      </c>
      <c r="I138" s="28">
        <f>ROUND(SUM(G116:G138),2)</f>
        <v>40521.65</v>
      </c>
    </row>
    <row r="139" spans="1:9" ht="42" thickBot="1" x14ac:dyDescent="0.35">
      <c r="A139"/>
      <c r="B139" s="56"/>
      <c r="C139" s="11"/>
      <c r="D139"/>
      <c r="E139" s="57"/>
      <c r="F139" s="58" t="s">
        <v>54</v>
      </c>
      <c r="G139" s="59">
        <f>SUM(G116:G138)</f>
        <v>40521.65</v>
      </c>
      <c r="H139"/>
      <c r="I139"/>
    </row>
    <row r="140" spans="1:9" ht="14.4" x14ac:dyDescent="0.3">
      <c r="A140" s="50"/>
      <c r="B140" s="51"/>
      <c r="C140"/>
      <c r="D140" s="52"/>
      <c r="E140" s="53"/>
      <c r="F140" s="52"/>
      <c r="G140" s="54"/>
    </row>
  </sheetData>
  <sheetProtection algorithmName="SHA-512" hashValue="95ji/mPcUKsWhWF8ZGEsJZCKTQgAlEyKJk/J++741M2SxH5FLJs3m4wgU7VTyqjNWJw5TWNkJE9AKYhCIuKdOA==" saltValue="8TQ8LCNOVuQMr/TwwU4DzQ==" spinCount="100000" sheet="1" objects="1" scenarios="1"/>
  <mergeCells count="4">
    <mergeCell ref="H60:H77"/>
    <mergeCell ref="A114:G114"/>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6DB0-1785-4EEF-9584-22D814064762}">
  <dimension ref="A1:G14"/>
  <sheetViews>
    <sheetView tabSelected="1" zoomScale="130" zoomScaleNormal="130" workbookViewId="0">
      <selection activeCell="D6" sqref="D6"/>
    </sheetView>
  </sheetViews>
  <sheetFormatPr defaultRowHeight="14.4" x14ac:dyDescent="0.3"/>
  <cols>
    <col min="1" max="1" width="15.33203125" customWidth="1"/>
    <col min="2" max="2" width="48.6640625" customWidth="1"/>
    <col min="3" max="3" width="16.109375" customWidth="1"/>
  </cols>
  <sheetData>
    <row r="1" spans="1:7" ht="52.8" customHeight="1" x14ac:dyDescent="0.3">
      <c r="A1" s="106" t="s">
        <v>249</v>
      </c>
      <c r="B1" s="106"/>
      <c r="C1" s="106"/>
      <c r="D1" s="97"/>
      <c r="E1" s="97"/>
      <c r="F1" s="97"/>
      <c r="G1" s="97"/>
    </row>
    <row r="2" spans="1:7" x14ac:dyDescent="0.3">
      <c r="A2" s="107" t="s">
        <v>55</v>
      </c>
      <c r="B2" s="107"/>
      <c r="C2" s="107"/>
    </row>
    <row r="3" spans="1:7" ht="26.4" x14ac:dyDescent="0.3">
      <c r="A3" s="1" t="s">
        <v>63</v>
      </c>
      <c r="B3" s="1" t="s">
        <v>56</v>
      </c>
      <c r="C3" s="1" t="s">
        <v>57</v>
      </c>
    </row>
    <row r="4" spans="1:7" x14ac:dyDescent="0.3">
      <c r="A4" s="2">
        <v>1</v>
      </c>
      <c r="B4" s="3" t="s">
        <v>58</v>
      </c>
      <c r="C4" s="8">
        <f>'kelio Nr.'!G112</f>
        <v>956442.3600000001</v>
      </c>
    </row>
    <row r="5" spans="1:7" x14ac:dyDescent="0.3">
      <c r="A5" s="2">
        <v>2</v>
      </c>
      <c r="B5" s="3" t="s">
        <v>73</v>
      </c>
      <c r="C5" s="8">
        <f>'kelio Nr.'!G139</f>
        <v>40521.65</v>
      </c>
    </row>
    <row r="6" spans="1:7" ht="26.4" x14ac:dyDescent="0.3">
      <c r="A6" s="1" t="s">
        <v>59</v>
      </c>
      <c r="B6" s="4" t="s">
        <v>60</v>
      </c>
      <c r="C6" s="9">
        <f>ROUND(SUM(C4:C5),2)</f>
        <v>996964.01</v>
      </c>
    </row>
    <row r="7" spans="1:7" x14ac:dyDescent="0.3">
      <c r="A7" s="5"/>
      <c r="B7" s="5"/>
      <c r="C7" s="5"/>
    </row>
    <row r="8" spans="1:7" ht="84.6" customHeight="1" x14ac:dyDescent="0.3">
      <c r="A8" s="108" t="s">
        <v>51</v>
      </c>
      <c r="B8" s="108"/>
      <c r="C8" s="108"/>
    </row>
    <row r="9" spans="1:7" x14ac:dyDescent="0.3">
      <c r="A9" s="6"/>
      <c r="B9" s="6"/>
      <c r="C9" s="6"/>
    </row>
    <row r="10" spans="1:7" x14ac:dyDescent="0.3">
      <c r="A10" s="5"/>
      <c r="B10" s="5"/>
      <c r="C10" s="7" t="s">
        <v>61</v>
      </c>
    </row>
    <row r="11" spans="1:7" x14ac:dyDescent="0.3">
      <c r="A11" s="5"/>
      <c r="B11" s="5"/>
      <c r="C11" s="5"/>
    </row>
    <row r="12" spans="1:7" ht="243.6" customHeight="1" x14ac:dyDescent="0.3">
      <c r="A12" s="104" t="s">
        <v>298</v>
      </c>
      <c r="B12" s="105"/>
      <c r="C12" s="105"/>
    </row>
    <row r="13" spans="1:7" ht="127.2" customHeight="1" x14ac:dyDescent="0.3">
      <c r="A13" s="109" t="s">
        <v>64</v>
      </c>
      <c r="B13" s="110"/>
      <c r="C13" s="110"/>
    </row>
    <row r="14" spans="1:7" ht="82.95" customHeight="1" x14ac:dyDescent="0.3">
      <c r="A14" s="104" t="s">
        <v>62</v>
      </c>
      <c r="B14" s="105"/>
      <c r="C14" s="105"/>
    </row>
  </sheetData>
  <sheetProtection algorithmName="SHA-512" hashValue="yRg56y1JCcIdsqZHFbIhnz2cnJsc7rKNJvxNg6TGPjpwTFhKF5tmUGFjYsbo5X4OLE0FHn/lzizHK3XMt1QjUg==" saltValue="yXpoC31NaclFxBhG0WlhFQ==" spinCount="100000" sheet="1" objects="1" scenarios="1"/>
  <mergeCells count="6">
    <mergeCell ref="A14:C14"/>
    <mergeCell ref="A1:C1"/>
    <mergeCell ref="A2:C2"/>
    <mergeCell ref="A8:C8"/>
    <mergeCell ref="A12:C12"/>
    <mergeCell ref="A13:C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867AF468A42B4187A85A581AB0728C" ma:contentTypeVersion="3" ma:contentTypeDescription="Create a new document." ma:contentTypeScope="" ma:versionID="a7cf4ff3ff6b6fc3eddf7fd742901311">
  <xsd:schema xmlns:xsd="http://www.w3.org/2001/XMLSchema" xmlns:xs="http://www.w3.org/2001/XMLSchema" xmlns:p="http://schemas.microsoft.com/office/2006/metadata/properties" xmlns:ns2="749dd145-31db-4f08-a050-dcefa06a31eb" targetNamespace="http://schemas.microsoft.com/office/2006/metadata/properties" ma:root="true" ma:fieldsID="88807957dc7312ac8d9cae30625148f5" ns2:_="">
    <xsd:import namespace="749dd145-31db-4f08-a050-dcefa06a31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dd145-31db-4f08-a050-dcefa06a31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FD625C-679B-41A3-8366-9EAD1897D402}">
  <ds:schemaRefs>
    <ds:schemaRef ds:uri="http://www.w3.org/XML/1998/namespace"/>
    <ds:schemaRef ds:uri="7a46897f-8598-4a34-8507-93520d9ef037"/>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a4f0b813-58c8-419d-86f0-995739304b80"/>
    <ds:schemaRef ds:uri="http://purl.org/dc/dcmitype/"/>
    <ds:schemaRef ds:uri="http://purl.org/dc/terms/"/>
  </ds:schemaRefs>
</ds:datastoreItem>
</file>

<file path=customXml/itemProps2.xml><?xml version="1.0" encoding="utf-8"?>
<ds:datastoreItem xmlns:ds="http://schemas.openxmlformats.org/officeDocument/2006/customXml" ds:itemID="{2769C576-AA9D-4ABB-89EC-364F21A9D6E2}">
  <ds:schemaRefs>
    <ds:schemaRef ds:uri="http://schemas.microsoft.com/sharepoint/v3/contenttype/forms"/>
  </ds:schemaRefs>
</ds:datastoreItem>
</file>

<file path=customXml/itemProps3.xml><?xml version="1.0" encoding="utf-8"?>
<ds:datastoreItem xmlns:ds="http://schemas.openxmlformats.org/officeDocument/2006/customXml" ds:itemID="{DF980CCF-7AFC-4D97-85BF-9928BB98D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dd145-31db-4f08-a050-dcefa06a31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kelio Nr.</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TRAKUMAS Darius</cp:lastModifiedBy>
  <dcterms:created xsi:type="dcterms:W3CDTF">2020-10-05T14:48:34Z</dcterms:created>
  <dcterms:modified xsi:type="dcterms:W3CDTF">2023-10-20T11:19:34Z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2021-03-31T05:56:18Z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0de00f5f-1e3f-49c3-ad10-b02afa9bfe39</vt:lpwstr>
  </property>
  <property fmtid="{D5CDD505-2E9C-101B-9397-08002B2CF9AE}" pid="8" name="MSIP_Label_43f08ec5-d6d9-4227-8387-ccbfcb3632c4_ContentBits">
    <vt:lpwstr>0</vt:lpwstr>
  </property>
  <property fmtid="{D5CDD505-2E9C-101B-9397-08002B2CF9AE}" pid="9" name="ContentTypeId">
    <vt:lpwstr>0x010100E6867AF468A42B4187A85A581AB0728C</vt:lpwstr>
  </property>
</Properties>
</file>