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MantasK\Desktop\2023-08-11 Kelio 144 23,95-28,37 kap rem\"/>
    </mc:Choice>
  </mc:AlternateContent>
  <xr:revisionPtr revIDLastSave="0" documentId="13_ncr:1_{BB378475-B125-4664-83CF-04C202A5349D}" xr6:coauthVersionLast="47" xr6:coauthVersionMax="47" xr10:uidLastSave="{00000000-0000-0000-0000-000000000000}"/>
  <bookViews>
    <workbookView xWindow="-120" yWindow="-120" windowWidth="29040" windowHeight="15720" activeTab="4" xr2:uid="{00000000-000D-0000-FFFF-FFFF00000000}"/>
  </bookViews>
  <sheets>
    <sheet name="DKŽ_1" sheetId="1" r:id="rId1"/>
    <sheet name="DKŽ_2" sheetId="3" r:id="rId2"/>
    <sheet name="DKŽ_3" sheetId="5" r:id="rId3"/>
    <sheet name="DKŽ_4" sheetId="6" r:id="rId4"/>
    <sheet name="santrauk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 l="1"/>
  <c r="G131" i="1"/>
  <c r="G114" i="1"/>
  <c r="G178" i="1"/>
  <c r="G124" i="1"/>
  <c r="G108" i="1"/>
  <c r="G123" i="1"/>
  <c r="G125" i="1"/>
  <c r="G107" i="1"/>
  <c r="G109" i="1"/>
  <c r="G7" i="5" l="1"/>
  <c r="G58" i="1" l="1"/>
  <c r="G29" i="1"/>
  <c r="G56" i="1"/>
  <c r="G51" i="1" l="1"/>
  <c r="G27" i="1"/>
  <c r="G22" i="1"/>
  <c r="G18" i="6" l="1"/>
  <c r="G19" i="6"/>
  <c r="G20" i="6"/>
  <c r="G21" i="6"/>
  <c r="G22" i="6"/>
  <c r="G23" i="6"/>
  <c r="G24" i="6"/>
  <c r="G25" i="6"/>
  <c r="G26" i="6"/>
  <c r="G6" i="6"/>
  <c r="G7" i="6"/>
  <c r="G8" i="6"/>
  <c r="G9" i="6"/>
  <c r="G10" i="6"/>
  <c r="G11" i="6"/>
  <c r="G12" i="6"/>
  <c r="G13" i="6"/>
  <c r="G14" i="6"/>
  <c r="G15" i="6"/>
  <c r="G16" i="6"/>
  <c r="G17" i="6"/>
  <c r="G5" i="6"/>
  <c r="A1" i="6"/>
  <c r="G16" i="3"/>
  <c r="G17" i="3"/>
  <c r="G18" i="3"/>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10" i="5"/>
  <c r="G11" i="5"/>
  <c r="G12" i="5"/>
  <c r="G5" i="5"/>
  <c r="G6" i="5"/>
  <c r="G8" i="5"/>
  <c r="G9" i="5"/>
  <c r="I16" i="6" l="1"/>
  <c r="I26" i="6"/>
  <c r="G27" i="6"/>
  <c r="C7" i="2" s="1"/>
  <c r="I9" i="5"/>
  <c r="A1" i="5"/>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27" i="1"/>
  <c r="G128" i="1"/>
  <c r="G129" i="1"/>
  <c r="G130" i="1"/>
  <c r="G132" i="1"/>
  <c r="G111" i="1"/>
  <c r="G112" i="1"/>
  <c r="G113" i="1"/>
  <c r="G116" i="1"/>
  <c r="G25" i="1" l="1"/>
  <c r="G26" i="1"/>
  <c r="G28" i="1"/>
  <c r="G30" i="1"/>
  <c r="G31" i="1"/>
  <c r="G32" i="1"/>
  <c r="G33" i="1"/>
  <c r="G34" i="1"/>
  <c r="G35" i="1"/>
  <c r="G36" i="1"/>
  <c r="G37" i="1"/>
  <c r="G38" i="1"/>
  <c r="G39" i="1"/>
  <c r="G40" i="1"/>
  <c r="G41" i="1"/>
  <c r="G42" i="1"/>
  <c r="G43" i="1"/>
  <c r="G44" i="1"/>
  <c r="G45" i="1"/>
  <c r="G46" i="1"/>
  <c r="G47" i="1"/>
  <c r="G48" i="1"/>
  <c r="G49" i="1"/>
  <c r="G50" i="1"/>
  <c r="G52" i="1"/>
  <c r="G53" i="1"/>
  <c r="G54" i="1"/>
  <c r="G55" i="1"/>
  <c r="G57" i="1"/>
  <c r="G59" i="1"/>
  <c r="G60" i="1"/>
  <c r="G61" i="1"/>
  <c r="G62"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79" i="1"/>
  <c r="G81" i="1" l="1"/>
  <c r="G82" i="1"/>
  <c r="G83" i="1"/>
  <c r="G84" i="1"/>
  <c r="G85" i="1"/>
  <c r="G86" i="1"/>
  <c r="G87" i="1"/>
  <c r="G88" i="1"/>
  <c r="G89" i="1"/>
  <c r="G90" i="1"/>
  <c r="G91" i="1"/>
  <c r="G92" i="1"/>
  <c r="G93" i="1"/>
  <c r="G94" i="1"/>
  <c r="G95" i="1"/>
  <c r="G96" i="1"/>
  <c r="G97" i="1"/>
  <c r="G98" i="1"/>
  <c r="G99" i="1"/>
  <c r="G100" i="1"/>
  <c r="G80" i="1"/>
  <c r="G76" i="1"/>
  <c r="G14" i="5" l="1"/>
  <c r="G15" i="5"/>
  <c r="G16" i="5"/>
  <c r="G52" i="5"/>
  <c r="I52" i="5" s="1"/>
  <c r="G22" i="5"/>
  <c r="G21" i="5"/>
  <c r="G20" i="5"/>
  <c r="I22" i="5" s="1"/>
  <c r="G19" i="5"/>
  <c r="G18" i="5"/>
  <c r="G17" i="5"/>
  <c r="G13" i="5"/>
  <c r="G15" i="3"/>
  <c r="G19" i="3"/>
  <c r="G6" i="1"/>
  <c r="G177" i="1"/>
  <c r="G179" i="1"/>
  <c r="G180" i="1"/>
  <c r="G181" i="1"/>
  <c r="G182" i="1"/>
  <c r="G183" i="1"/>
  <c r="G184" i="1"/>
  <c r="G122" i="1"/>
  <c r="G126" i="1"/>
  <c r="G110" i="1"/>
  <c r="G106" i="1"/>
  <c r="G24" i="1"/>
  <c r="G19" i="1"/>
  <c r="I18" i="5" l="1"/>
  <c r="G53" i="5"/>
  <c r="C6" i="2" s="1"/>
  <c r="I16" i="5"/>
  <c r="I184" i="1"/>
  <c r="I13" i="5"/>
  <c r="I19" i="5"/>
  <c r="G20" i="3"/>
  <c r="G14" i="3"/>
  <c r="G13" i="3"/>
  <c r="G12" i="3"/>
  <c r="G11" i="3"/>
  <c r="G10" i="3"/>
  <c r="G9" i="3"/>
  <c r="G8" i="3"/>
  <c r="G7" i="3"/>
  <c r="G6" i="3"/>
  <c r="G5" i="3"/>
  <c r="G21" i="3" l="1"/>
  <c r="C5" i="2" s="1"/>
  <c r="I20" i="3"/>
  <c r="G23" i="1"/>
  <c r="G8" i="1" l="1"/>
  <c r="G120" i="1"/>
  <c r="G119" i="1"/>
  <c r="G121" i="1"/>
  <c r="G118" i="1"/>
  <c r="G105" i="1"/>
  <c r="G104" i="1"/>
  <c r="G103" i="1"/>
  <c r="G102" i="1"/>
  <c r="G78" i="1" l="1"/>
  <c r="I100" i="1" s="1"/>
  <c r="G77" i="1"/>
  <c r="G65" i="1"/>
  <c r="G73" i="1"/>
  <c r="G72" i="1"/>
  <c r="G71" i="1"/>
  <c r="G70" i="1"/>
  <c r="G69" i="1"/>
  <c r="G68" i="1"/>
  <c r="G67" i="1"/>
  <c r="G66" i="1"/>
  <c r="G75" i="1"/>
  <c r="G74" i="1"/>
  <c r="G21" i="1" l="1"/>
  <c r="G11" i="1"/>
  <c r="G136" i="1"/>
  <c r="G135" i="1"/>
  <c r="G134" i="1"/>
  <c r="G18" i="1" l="1"/>
  <c r="G17" i="1"/>
  <c r="G16" i="1"/>
  <c r="G15" i="1"/>
  <c r="G14" i="1"/>
  <c r="G13" i="1"/>
  <c r="G12" i="1"/>
  <c r="G117" i="1" l="1"/>
  <c r="G64" i="1"/>
  <c r="G10" i="1"/>
  <c r="G9" i="1"/>
  <c r="G20" i="1"/>
  <c r="G185" i="1"/>
  <c r="I213" i="1" s="1"/>
  <c r="G133" i="1"/>
  <c r="I176" i="1" s="1"/>
  <c r="G101" i="1"/>
  <c r="G63" i="1"/>
  <c r="G7" i="1"/>
  <c r="I77" i="1" l="1"/>
  <c r="I132" i="1"/>
  <c r="G5" i="1"/>
  <c r="I62" i="1" s="1"/>
  <c r="G214" i="1" l="1"/>
  <c r="I214" i="1" s="1"/>
  <c r="G215" i="1" l="1"/>
  <c r="C4" i="2" s="1"/>
  <c r="C9" i="2" s="1"/>
</calcChain>
</file>

<file path=xl/sharedStrings.xml><?xml version="1.0" encoding="utf-8"?>
<sst xmlns="http://schemas.openxmlformats.org/spreadsheetml/2006/main" count="1261" uniqueCount="492">
  <si>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</si>
  <si>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</si>
  <si>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</si>
  <si>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</si>
  <si>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</si>
  <si>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</si>
  <si>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kompl.</t>
  </si>
  <si>
    <t>m2</t>
  </si>
  <si>
    <t>m3</t>
  </si>
  <si>
    <t>m</t>
  </si>
  <si>
    <t>6.1</t>
  </si>
  <si>
    <t>1.1</t>
  </si>
  <si>
    <t>1.2</t>
  </si>
  <si>
    <t>1.4</t>
  </si>
  <si>
    <t>1.5</t>
  </si>
  <si>
    <t>1.6</t>
  </si>
  <si>
    <t>1.8</t>
  </si>
  <si>
    <t>vnt.</t>
  </si>
  <si>
    <t>2.1</t>
  </si>
  <si>
    <t>2.2</t>
  </si>
  <si>
    <t>2.3</t>
  </si>
  <si>
    <t>2.4</t>
  </si>
  <si>
    <t>2.5</t>
  </si>
  <si>
    <t>2.6</t>
  </si>
  <si>
    <t>2.7</t>
  </si>
  <si>
    <t>2.8</t>
  </si>
  <si>
    <t>2.9</t>
  </si>
  <si>
    <t>4.1</t>
  </si>
  <si>
    <t>4.2</t>
  </si>
  <si>
    <t>4.3</t>
  </si>
  <si>
    <t>4.4</t>
  </si>
  <si>
    <t>6.2</t>
  </si>
  <si>
    <t>6.3</t>
  </si>
  <si>
    <t>3.1</t>
  </si>
  <si>
    <t>3.2</t>
  </si>
  <si>
    <t>3.3</t>
  </si>
  <si>
    <t>3.4</t>
  </si>
  <si>
    <t>4.5</t>
  </si>
  <si>
    <t>Skyrius</t>
  </si>
  <si>
    <t>Iš viso skyriuje 1, Eur be PVM</t>
  </si>
  <si>
    <t>Iš viso skyriuje 2, Eur be PVM</t>
  </si>
  <si>
    <t>Iš viso skyriuje 3, Eur be PVM</t>
  </si>
  <si>
    <t>Iš viso skyriuje 5, Eur be PVM</t>
  </si>
  <si>
    <t>Iš viso skyriuje 7, Eur be PVM</t>
  </si>
  <si>
    <t>IŠ VISO ŽINIARAŠTYJE 1, EUR BE PVM</t>
  </si>
  <si>
    <t>km</t>
  </si>
  <si>
    <t>2. Žemės darbai</t>
  </si>
  <si>
    <t>1.11</t>
  </si>
  <si>
    <t>1.13</t>
  </si>
  <si>
    <t>1.14</t>
  </si>
  <si>
    <t>1.16</t>
  </si>
  <si>
    <t>1.17</t>
  </si>
  <si>
    <t>DARBŲ KIEKIŲ ŽINIARAŠTIS NR. 1 – SUSISIEKIMO DALIS</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</si>
  <si>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</si>
  <si>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</si>
  <si>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</si>
  <si>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</si>
  <si>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</si>
  <si>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</si>
  <si>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</si>
  <si>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</si>
  <si>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</si>
  <si>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</si>
  <si>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</si>
  <si>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</si>
  <si>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</si>
  <si>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</si>
  <si>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1.12</t>
  </si>
  <si>
    <t>1.15</t>
  </si>
  <si>
    <t>7.1</t>
  </si>
  <si>
    <t>Kelio ženklų skydų montavimas prie vienstiebių atramų</t>
  </si>
  <si>
    <t>Kelio ženklų skydų montavimas prie dvistiebių atramų</t>
  </si>
  <si>
    <t>Pastaba: Rangovas pildo pasirinktinai I arba II konstrukcijos variantą</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</si>
  <si>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</si>
  <si>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Trasos nužymėjimas</t>
  </si>
  <si>
    <t>t</t>
  </si>
  <si>
    <t>3.5</t>
  </si>
  <si>
    <t>2.10</t>
  </si>
  <si>
    <t>2.11</t>
  </si>
  <si>
    <t>2.12</t>
  </si>
  <si>
    <t>2.13</t>
  </si>
  <si>
    <t>2.14</t>
  </si>
  <si>
    <t>2.15</t>
  </si>
  <si>
    <t>7.2</t>
  </si>
  <si>
    <t>8.1</t>
  </si>
  <si>
    <t>Iš viso skyriuje 8, Eur be PVM</t>
  </si>
  <si>
    <t>3.6</t>
  </si>
  <si>
    <t>7.3</t>
  </si>
  <si>
    <t>7.4</t>
  </si>
  <si>
    <t>7.5</t>
  </si>
  <si>
    <t>7.6</t>
  </si>
  <si>
    <t>7.7</t>
  </si>
  <si>
    <t>DARBŲ KIEKIŲ ŽINIARAŠTIS NR. 2 –MELIORACIJOS DALIS</t>
  </si>
  <si>
    <t>1. Melioracija</t>
  </si>
  <si>
    <t>IŠ VISO ŽINIARAŠTYJE 2, EUR BE PVM</t>
  </si>
  <si>
    <t>Susisiekimo dalis</t>
  </si>
  <si>
    <t>Melioracijos dalis</t>
  </si>
  <si>
    <t>1.18</t>
  </si>
  <si>
    <t>1.19</t>
  </si>
  <si>
    <t>1.20</t>
  </si>
  <si>
    <t>4.7</t>
  </si>
  <si>
    <t>4.8</t>
  </si>
  <si>
    <t>4.9</t>
  </si>
  <si>
    <t>4.10</t>
  </si>
  <si>
    <t>4.11</t>
  </si>
  <si>
    <t>Iš viso skyriuje 4, Eur be PVM</t>
  </si>
  <si>
    <t>5.1</t>
  </si>
  <si>
    <t>5.2</t>
  </si>
  <si>
    <t>5.3</t>
  </si>
  <si>
    <t>6.4</t>
  </si>
  <si>
    <t>6.5</t>
  </si>
  <si>
    <t>6.6</t>
  </si>
  <si>
    <t>6.7</t>
  </si>
  <si>
    <t>1.21</t>
  </si>
  <si>
    <t>4. Kelio dangos konstrukcija su autobusų stotelėmis (II konstrukcijos variantas)</t>
  </si>
  <si>
    <t>5.4</t>
  </si>
  <si>
    <t>5.5</t>
  </si>
  <si>
    <t>5.6</t>
  </si>
  <si>
    <t>5.7</t>
  </si>
  <si>
    <t>5.8</t>
  </si>
  <si>
    <t>5.9</t>
  </si>
  <si>
    <t>5.10</t>
  </si>
  <si>
    <t>5.11</t>
  </si>
  <si>
    <t>5.12</t>
  </si>
  <si>
    <t>5.13</t>
  </si>
  <si>
    <t>5.14</t>
  </si>
  <si>
    <t>5.15</t>
  </si>
  <si>
    <t>5.16</t>
  </si>
  <si>
    <t>6. Autobusų aikštelių peronai</t>
  </si>
  <si>
    <t>8. Kitos paslaugos</t>
  </si>
  <si>
    <t>2. Ardymo darbai</t>
  </si>
  <si>
    <t>kg</t>
  </si>
  <si>
    <t>3.7</t>
  </si>
  <si>
    <t>Bituminės sandarinimo juostos įrengimas</t>
  </si>
  <si>
    <t>ha</t>
  </si>
  <si>
    <t xml:space="preserve">1. Paruošiamieji darbai (I variantas) </t>
  </si>
  <si>
    <t>Kelio ašinės linijos ir kelio juostos nužymėjimas trasoje</t>
  </si>
  <si>
    <t>Esamų šulinių dangčių pakeitimas į plaukiojančio tipo dangčius ir iškėlimas iki projektinio aukščio (ant važiuojamosios dalies)</t>
  </si>
  <si>
    <t>Esamų vandentiekio vamzdžių ir buitinių nuotekų apšiltinimas polistirolu</t>
  </si>
  <si>
    <t>Esamų betoninių  bordiūrų ardymas</t>
  </si>
  <si>
    <t xml:space="preserve">Kelio ženklų vienstiebių metalinių atramų demontavimas </t>
  </si>
  <si>
    <t>Kelio ženklų dvistiebių metalinių atramų ant monolitinių betoninių pamatų demontavimas</t>
  </si>
  <si>
    <t>Kelio ženklų skydų demontavimas nuo atramų rankiniu būdu</t>
  </si>
  <si>
    <t>Plastikinių signalinių stulpelių demontavimas</t>
  </si>
  <si>
    <t>Esamų atitvarų demontavimas</t>
  </si>
  <si>
    <t>Vidutinio tankumo krūmų rovimas</t>
  </si>
  <si>
    <t>Asfaltbetonio dangos ardymas, h vid -  12,8 cm</t>
  </si>
  <si>
    <t>Statybinių šiukšlių pakrovimas ir išvežimas rangovo pasirinktu atstumu (žiūrėti žiniaraščio priedą dėl išvežimo)</t>
  </si>
  <si>
    <t>1.22</t>
  </si>
  <si>
    <t>1.23</t>
  </si>
  <si>
    <t>1.24</t>
  </si>
  <si>
    <t>1.25</t>
  </si>
  <si>
    <t>1.26</t>
  </si>
  <si>
    <t xml:space="preserve">1. Paruošiamieji darbai (II variantas) </t>
  </si>
  <si>
    <t>m²</t>
  </si>
  <si>
    <t>m³</t>
  </si>
  <si>
    <t>Augalinio grunto iki 15 cm nuėmimas, pervežimas iki 5 km ir sandėliavimas</t>
  </si>
  <si>
    <t xml:space="preserve">Žemės sankasos viršaus ir griovio šlaitų planiravimas mechanizuotu būdu, kai gruntas  2  grupės </t>
  </si>
  <si>
    <t xml:space="preserve">Žemės sankasos viršaus ir griovio šlaitų planiravimas rankiniu būdu, kai gruntas  2  grupės </t>
  </si>
  <si>
    <t>Žemės sankasos viršaus 0,30 m sluoksnio tankinimas</t>
  </si>
  <si>
    <t>Žemės sankasos viršaus 0,30 m sluoksnio tankinimas rankiniu būdu</t>
  </si>
  <si>
    <t xml:space="preserve">II gr. grunto kasimas ekskavatoriais, pakrovimas į autosaviv., vežiojimas iki  5 km ir darbas sąvartoje </t>
  </si>
  <si>
    <t xml:space="preserve">II  grupės grunto kasimas ir perstūmimas iki 50 m </t>
  </si>
  <si>
    <t>II gr. grunto kasimas rankiniu būdu</t>
  </si>
  <si>
    <t xml:space="preserve">Šlaitų tvirtinimas 6 cm dirvožemio sluoksniu, atsivežant ir paskleidžiant gruntą ir užsėjant žole mechanizuotu būdu </t>
  </si>
  <si>
    <t>Šlaitų tvirtinimas 6 cm dirvožemio sluoksniu, atsivežant ir paskleidžiant gruntą ir užsėjant žole rankiniu būdu</t>
  </si>
  <si>
    <t xml:space="preserve">Griovių valymas </t>
  </si>
  <si>
    <t>II grupės kasimas 0,65 m3 k.t. ekskavatoriais, pakrovimas į autosavivarčius ir transportavimas į išlykį rangovo pasirinktu atstumu</t>
  </si>
  <si>
    <t>Grunto iškasimas pakopoms</t>
  </si>
  <si>
    <t>Grunto supylimas ir sutankinimas pakopoms įrengti</t>
  </si>
  <si>
    <t>3. Vandens nuvedimas</t>
  </si>
  <si>
    <t>3.8</t>
  </si>
  <si>
    <t>3.9</t>
  </si>
  <si>
    <t>3.10</t>
  </si>
  <si>
    <t>3.11</t>
  </si>
  <si>
    <t>3.12</t>
  </si>
  <si>
    <t>3.13</t>
  </si>
  <si>
    <t>3.14</t>
  </si>
  <si>
    <t>3.15</t>
  </si>
  <si>
    <t>3.16</t>
  </si>
  <si>
    <t>3.17</t>
  </si>
  <si>
    <t>3.18</t>
  </si>
  <si>
    <t>3.19</t>
  </si>
  <si>
    <t>3.20</t>
  </si>
  <si>
    <t>3.21</t>
  </si>
  <si>
    <t>3.22</t>
  </si>
  <si>
    <t>3.23</t>
  </si>
  <si>
    <t>Betoninių monolitinių antgalių įrengimas D1200mm pralaidoms ant skaldos pagrindo</t>
  </si>
  <si>
    <t>Įtekėjimo antgalių tvirtinimas betonu ant skaldos pagrindo, h-10 cm</t>
  </si>
  <si>
    <t>Ištekėjimo antgalių tvirtinimas betonu ant skaldos pagrindo, h-12 cm</t>
  </si>
  <si>
    <t>Įtekėjimo ir ištekėjimo antgalių tvirtinimas skalda fr. 32/56</t>
  </si>
  <si>
    <t>Kelio griovių dugno ir šlaitų sutvirtinimas žvyro mišiniu fr. 16/32 h -0,10 m sluoksniu</t>
  </si>
  <si>
    <t>Kelio griovių dugno ir šlaitų sutvirtinimas dolomitine skalda fr. 32/56, įplūkiant 15 cm į gruntą</t>
  </si>
  <si>
    <t>Kelio griovių dugno ir šlaitų sutvirtinimas g/b latakais h=10 cm</t>
  </si>
  <si>
    <t>Plastikinių drenažo šulinių PE ŠP 600 įrengimas</t>
  </si>
  <si>
    <t>Apžiūros šulinių įrengimas su dangčiais</t>
  </si>
  <si>
    <t xml:space="preserve">Vandens nuleistuvų įrengimas </t>
  </si>
  <si>
    <t>Lietaus surinkimo grotelių įrengimas</t>
  </si>
  <si>
    <t xml:space="preserve">PE d110 vamzdžių paklojimas </t>
  </si>
  <si>
    <t>PE d160 vamzdžių įrengimas</t>
  </si>
  <si>
    <t>Žiočių įrengimas</t>
  </si>
  <si>
    <t xml:space="preserve">vnt. </t>
  </si>
  <si>
    <t> m²</t>
  </si>
  <si>
    <t>4.13</t>
  </si>
  <si>
    <t>Asfalto viršutinio sluoksnio iš skaldos ir asfalto mastikos SMA11S įrengimas, h-4 cm</t>
  </si>
  <si>
    <t>Bituminės emulsijos įrengimas C60 BP4</t>
  </si>
  <si>
    <t>Asfalto apatinio sluoksnio iš mišinio AC 16 AS įrengimas, h-8 cm</t>
  </si>
  <si>
    <t>Asfalto pagrindo sluoksnio iš mišinio AC 22 PS įrengimas, h-10 cm</t>
  </si>
  <si>
    <t>Gatvės bordiūrų 1000x150x300 įrengimas ant betono (C12/15) pagrindo</t>
  </si>
  <si>
    <r>
      <t xml:space="preserve">Kelio pagrindo įrengimas iš dolomito skaldos su NAG priemaiša iki 30% </t>
    </r>
    <r>
      <rPr>
        <vertAlign val="superscript"/>
        <sz val="11"/>
        <color theme="1"/>
        <rFont val="Times New Roman"/>
        <family val="1"/>
        <charset val="186"/>
      </rPr>
      <t>10)</t>
    </r>
    <r>
      <rPr>
        <sz val="11"/>
        <color theme="1"/>
        <rFont val="Times New Roman"/>
        <family val="1"/>
        <charset val="186"/>
      </rPr>
      <t xml:space="preserve"> , h-20 cm</t>
    </r>
  </si>
  <si>
    <t>Apsauginio šalčiui atsparaus sluoksnio įrengimas, h=0,38, h=0,48 m</t>
  </si>
  <si>
    <t xml:space="preserve">Drenuojančių gruntų įrengimas mechaniniu būdu po kelkraščiais ir sutankinimas </t>
  </si>
  <si>
    <t>Kelkraščio iš 85% skaldos fr. 11/22 ir 15% dirvožemio mišinio įrengimas, h-19 cm</t>
  </si>
  <si>
    <t>Šlaitų tvirtinimas geotekstile</t>
  </si>
  <si>
    <t>5. Nuovažos, sankryžos, šaligatvis (I konstrukcijos variantas)</t>
  </si>
  <si>
    <t>5.17</t>
  </si>
  <si>
    <t>5.18</t>
  </si>
  <si>
    <t>5.19</t>
  </si>
  <si>
    <t>5.20</t>
  </si>
  <si>
    <t>5.21</t>
  </si>
  <si>
    <t>5.22</t>
  </si>
  <si>
    <t>4pv tipo nuovažų įrengimas su d400 mm pralaidomis su antgaliais</t>
  </si>
  <si>
    <t>4pv tipo nuovažų įrengimas su d400 mm pralaidomis (pakartotinis pralaidų įrengimas) su antgaliais</t>
  </si>
  <si>
    <t>4p tipo nuovažų įrengimas</t>
  </si>
  <si>
    <t>3v tipo nuovažų įrengimas su d400 mm pralaidomis su antgaliais</t>
  </si>
  <si>
    <t xml:space="preserve">3 tipo nuovažų įrengimas </t>
  </si>
  <si>
    <t>2v tipo nuovažų įrengimas su d600 mm pralaidomis su antgaliais</t>
  </si>
  <si>
    <t>1v tipo nuovažų įrengimas su d600 mm pralaidomis su antgaliais</t>
  </si>
  <si>
    <t>AC 16 PD asfalto pagrindo - dangos sluoksnio įrengimas nuovažose ir dangų suvedime, h-6 cm</t>
  </si>
  <si>
    <t>Asfalto viršutinio sluoksnio iš skaldos ir asfalto mastikos SMA11S įrengimas nuovažose ir dangų suvedime, h-4 cm</t>
  </si>
  <si>
    <t>Asfalto apatinio sluoksnio iš mišinio AC 16 AS įrengimas nuovažose ir dangų suvedime, h-8 cm</t>
  </si>
  <si>
    <t>Asfalto pagrindo sluoksnio iš mišinio AC 22 PS įrengimas nuovažose ir dangų suvedime, h-10 cm</t>
  </si>
  <si>
    <t>Nuovažų ir sankryžų dangos suvedimas su esama danga panaudojant žvyro mišinį, hvid-50 cm</t>
  </si>
  <si>
    <t>Pėsčiųjų – dviračių tako su AC 16 PD asfalto pagrindo - dangos sluoksniu įrengimas, h-8 cm</t>
  </si>
  <si>
    <t>Pėsčiųjų – dviračių šalčiui nejautrių medžiagų pagrindo sluoksnio įrengimas, h-14 cm, h-38 cm, h-48 cm</t>
  </si>
  <si>
    <t>Nuleistų gatvės bortų 1000x150x300, įvažiavimo bortų 1000x15x220, įrengimas ant betono (C12/15) pagrindo</t>
  </si>
  <si>
    <t>5. Nuovažos, sankryžos, šaligatvis (II konstrukcijos variantas)</t>
  </si>
  <si>
    <t>6. Autobusų aikštelės ir peronai</t>
  </si>
  <si>
    <t>Įspėjamųjų paviršių įrengimas iš betono trinkelių 200x100x80</t>
  </si>
  <si>
    <t>Šiukšliadėžių įrengimas stotelėse</t>
  </si>
  <si>
    <t>Plastikinių pralaidų d400 mm pralaidų su antgaliais įrengimas</t>
  </si>
  <si>
    <t>7.1. Kelio apstatymas ir saugaus eismo organizavimas. Kelio ženklai</t>
  </si>
  <si>
    <t>7.8</t>
  </si>
  <si>
    <t>7.9</t>
  </si>
  <si>
    <t>7.10</t>
  </si>
  <si>
    <t>7.11</t>
  </si>
  <si>
    <t>7.12</t>
  </si>
  <si>
    <t>7.13</t>
  </si>
  <si>
    <t>7.14</t>
  </si>
  <si>
    <t>Kelio ženklų vienstiebių metalinių 76,1 mm skersmens (sienelės storis 2,9 mm, h=4,00 m) atramų pastatymas</t>
  </si>
  <si>
    <t>Kelio ženklų dvistiebių metalinių 76,1 mm skersmens (sienelės storis 2,9 mm, h=4,00 m) atramų pastatymas</t>
  </si>
  <si>
    <t>Kelio skydo atramų 2.3 pastatymas ir kelio ženklų montavimas ant jų</t>
  </si>
  <si>
    <t>Kelio ženklų skydų montavimas prie atramų</t>
  </si>
  <si>
    <t>Apsauginių atitvarų įrengimas</t>
  </si>
  <si>
    <t>Dėžinio tipo apsauginių atitvarų įrengimas</t>
  </si>
  <si>
    <t>7.1.1</t>
  </si>
  <si>
    <t>7.1.2</t>
  </si>
  <si>
    <t>7.1.3</t>
  </si>
  <si>
    <t>7.1.4</t>
  </si>
  <si>
    <t>7.1.5</t>
  </si>
  <si>
    <t>7.1.6</t>
  </si>
  <si>
    <t>7.2.1</t>
  </si>
  <si>
    <t>7.2.2</t>
  </si>
  <si>
    <t>7.3.1</t>
  </si>
  <si>
    <t>Signalinių stulpelių įrengimas</t>
  </si>
  <si>
    <t>Oranžinių plastmasinių stulpelių pastatymas</t>
  </si>
  <si>
    <t>7.3.2</t>
  </si>
  <si>
    <t>7.4.1</t>
  </si>
  <si>
    <t>7.2. Kelio apstatymas ir saugaus eismo organizavimas. Apsauginiai atitvarai</t>
  </si>
  <si>
    <t>7.3. Kelio apstatymas ir saugaus eismo organizavimas. Signaliniai stulpeliai</t>
  </si>
  <si>
    <t>7.4. Kelio apstatymas ir saugaus eismo organizavimas. Dangos ženklinimas</t>
  </si>
  <si>
    <t>7.4.2</t>
  </si>
  <si>
    <t>7.4.3</t>
  </si>
  <si>
    <t>7.4.4</t>
  </si>
  <si>
    <t>7.4.5</t>
  </si>
  <si>
    <t>7.4.6</t>
  </si>
  <si>
    <t>7.4.7</t>
  </si>
  <si>
    <t>7.4.8</t>
  </si>
  <si>
    <t>Kelio dangos ženklinimas termoplastu su stiklo rutuliukais ištisine linija kelių ženklinimo mašinomis, kai linijos plotis  0,12m, linija Nr. 1.1</t>
  </si>
  <si>
    <t>Kelio dangos ženklinimas termoplastu su stiklo rutuliukais kelių ženklinimo mašinomis, kai linijos, ženklo plotas  daugiau 1,0 m2 , linija Nr. 1.2</t>
  </si>
  <si>
    <t>Kelio dangos ženklinimas termoplastu su stiklo rutuliukais kelių ženklinimo mašinomis, kai linijos, ženklo plotas  daugiau 1,0 m2  , linija Nr. 1.5</t>
  </si>
  <si>
    <t>Kelio dangos ženklinimas termoplastu su stiklo rutuliukais kelių ženklinimo mašinomis, kai linijos, ženklo plotas  daugiau 1,0 m2  , linija Nr. 1.6</t>
  </si>
  <si>
    <t>Kelio dangos ženklinimas termoplastu su stiklo rutuliukais kelių ženklinimo mašinomis, kai linijos, ženklo plotas  daugiau 1,0 m2  , linija Nr. 1.7</t>
  </si>
  <si>
    <t>Kelio dangos ženklinimas termoplastu su stiklo rutuliukais rankiniu būdu, kai linijos, ženklo plotas  daugiau 1,0 m2  , linija Nr. 1.12</t>
  </si>
  <si>
    <t>Kelio dangos ženklinimas termoplastu su stiklo rutuliukais rankiniu būdu, kai linijos, ženklo plotas  daugiau 1,0 m2  , linija Nr. 1.15</t>
  </si>
  <si>
    <t>Horizontalus kelio ženklinimas dažais, Nr. 1.17 (polimerinėmis medžiagomis su stiklo rutuliukais)</t>
  </si>
  <si>
    <t>Kelio dangos ženklinimas termoplastu su stiklo rutuliukais mechaniniu būdu, kai linijos, ženklo plotas  daugiau 1,0 m2  , linija Nr. 1.22</t>
  </si>
  <si>
    <t>7.4.9</t>
  </si>
  <si>
    <t>7.5. Kelio apstatymas ir saugaus eismo organizavimas. Eismo intensyvumo apskaitos postas</t>
  </si>
  <si>
    <t>7.5.1</t>
  </si>
  <si>
    <t>7.5.2</t>
  </si>
  <si>
    <t>7.5.3</t>
  </si>
  <si>
    <t>7.5.4</t>
  </si>
  <si>
    <t>7.5.5</t>
  </si>
  <si>
    <t>7.5.6</t>
  </si>
  <si>
    <t>7.5.7</t>
  </si>
  <si>
    <t>7.5.8</t>
  </si>
  <si>
    <t>7.5.9</t>
  </si>
  <si>
    <t>7.5.10</t>
  </si>
  <si>
    <t>Kanalų (5x80 mm) jutikliams ir signalų perdavimo laidams vietų išsibraižymas ir frezavimas diskiniu pjūklu asfalto dangoje ir p[aruošimas klojimui</t>
  </si>
  <si>
    <t>Jutiklių ir signalų perdavimo laidų suklojimas į kanalus asfalto dangoje</t>
  </si>
  <si>
    <t xml:space="preserve">Signalų perdavimo laidų pratraukimas polietileniniame vamzdyje kelkraštyje ir vamzdyje kelkrtaštyje </t>
  </si>
  <si>
    <t xml:space="preserve">Kanalų (5x80 mm) užpylimas bitumine emulsija asfalto dangoje ir smėliu asfalto dangos paviršiuje </t>
  </si>
  <si>
    <t>Kanalo iškasimas ir užkasimas kelkraštyje 30x40x250 cm</t>
  </si>
  <si>
    <t>Polietileninio vamzdžio paklojimas kanale kelkraštyje</t>
  </si>
  <si>
    <t>Laidų prijungimas prie jungties</t>
  </si>
  <si>
    <t>Duobės 40x40x130 cm stovui iškasimas ir stovo įbetonavimas</t>
  </si>
  <si>
    <t>Kontūrų parametrų matavimas</t>
  </si>
  <si>
    <t>Posto darbo testavimas</t>
  </si>
  <si>
    <t>Apsauginio šalčiui atsparaus pagrindo sluoksnio įrengimas h=0,38m, h=0,28m</t>
  </si>
  <si>
    <t>Apsauginio šalčiui atsparaus sluoksnio įrengimas, h=0,38, h=0,28 m</t>
  </si>
  <si>
    <t>Pėsčiųjų – dviračių pagrindo įrengimas iš žvyro, h-20 cm</t>
  </si>
  <si>
    <t>Kelio pagrindo įrengimas iš žvyro su NAG priemaiša iki 30%, h-30 cm</t>
  </si>
  <si>
    <t>Drenažo rinktuvai iš PVC vamzdžių DN/OD Ø110 mm, SN8 Vamzdžiai įrengiami smėlio, priesmėlio  grunte iki 2,0 m gylio</t>
  </si>
  <si>
    <t xml:space="preserve">Drenažo rinktuvai iš PVC vamzdžių DN/OD Ø160 mm, SN8. Vamzdžiai įrengiami smėlio, priesmėlio  grunte iki 2,0 m gylio </t>
  </si>
  <si>
    <t>Drenažo rinktuvai iš PVC vamzdžių DN/OD Ø160 mm, SN8. Vamzdžiai įrengiami smėlio, priesmėlio  grunte iki 2,0 m gylio paviršinių vandens nuleistuvų pajungimui</t>
  </si>
  <si>
    <t>Drenažo rinktuvai iš PVC vamzdžių DN/OD Ø200 mm, SN 8. Vamzdžiai įrengiami smėlio, priesmėlio  grunte iki 2,0 m gylio paviršinių vandens nuleistuvų pajungimui</t>
  </si>
  <si>
    <t>Drenažo sausintuvai iš PVC gofruotų perforuotų vamzdžių DN/ID Ø50/58, SN 4,  perforacija ≥ 24 cm2/m su geotekstilės filtru. Vamzdžiai įrengiami smėlio, priesmėlio  grunte iki 2,0 m gylio</t>
  </si>
  <si>
    <t>Drenažo rinktuvas iš PVC gofruotų perforuotų vamzdžių DN/ID Ø80/92, SN 4,  perforacija ≥ 24 cm2/m su geotekstilės filtru. Vamzdžiai įrengiami smėlio, priesmėlio  grunte iki 2,0 m gylio</t>
  </si>
  <si>
    <t xml:space="preserve">PE ŠP-600 tipo drenažo šulinių įrengimas </t>
  </si>
  <si>
    <t>Esamų vandens nuleistuvų F-5 suieškojimas ir demontavimas</t>
  </si>
  <si>
    <t xml:space="preserve">PE PN-45 tipo drenažo šulinių įrengimas </t>
  </si>
  <si>
    <t>Esamo sausintuvo d50  pajungimas</t>
  </si>
  <si>
    <t>Esamo keramikinio d75-100 rinktuvo pajungimas (po 2 m) į naujai suprojektuotus požeminius drenažo šulinius</t>
  </si>
  <si>
    <t>Esamo keramikinio d125-150 rinktuvo pajungimas (po 2 m) į naujai suprojektuotus požeminius drenažo šulinius</t>
  </si>
  <si>
    <t>Esamo keramikinio d175-200 rinktuvo pajungimas (po 2 m) į naujai suprojektuotus požeminius drenažo šulinius</t>
  </si>
  <si>
    <t>Drenažo linijų suieškojimas ekskavatoriais</t>
  </si>
  <si>
    <t>Aklių įmontavimas į projektuojamas vietas Ø50</t>
  </si>
  <si>
    <t>Aklių įmontavimas į projektuojamas vietas Ø75</t>
  </si>
  <si>
    <r>
      <t>m</t>
    </r>
    <r>
      <rPr>
        <vertAlign val="superscript"/>
        <sz val="12"/>
        <color theme="1"/>
        <rFont val="Times New Roman"/>
        <family val="1"/>
        <charset val="186"/>
      </rPr>
      <t>2</t>
    </r>
  </si>
  <si>
    <t xml:space="preserve">DARBŲ KIEKIŲ ŽINIARAŠTIS NR. 3 – ELEKTROTECHNIKOS DALIS </t>
  </si>
  <si>
    <t>Apšvietimo valdymo spinta, montavimui lauke, su komutacinė ir valdymo aparatūra: automatiniais jungikliais, astronominė relė</t>
  </si>
  <si>
    <t>kompl</t>
  </si>
  <si>
    <t>Metalo konstrukcijos įžeminimui:
- Antgalis elektrodui – 1 vnt;
-Strypas , ilgis – 1,5 m - 3 vnt;
- įkalimo galvutė – 1 vnt;
- Cinkuota juosta – 1 m;
- kryžminė jungtis – 1 vnt;
- Antikorozinė juosta – 1 kg</t>
  </si>
  <si>
    <t>Kabelis aliuminio gyslomis Al-4x16</t>
  </si>
  <si>
    <t>Galinė mova kabeliui</t>
  </si>
  <si>
    <t>Elektro instaliacinis vamzdis  d75, skirtas montavimui uždaru būdu</t>
  </si>
  <si>
    <t>1. Apšvietimo įranga. Elektros spinta</t>
  </si>
  <si>
    <t>2. Kelio apšvietimas</t>
  </si>
  <si>
    <r>
      <t>Saugi</t>
    </r>
    <r>
      <rPr>
        <sz val="11"/>
        <color theme="1"/>
        <rFont val="Times New Roman"/>
        <family val="1"/>
        <charset val="186"/>
      </rPr>
      <t xml:space="preserve"> atrama cinkuota, aukštis –6,0 m, su įleidžiamomis durelėmis, su JOR-99969 jungtimi ir 6A saugikliu</t>
    </r>
  </si>
  <si>
    <t>Pamatas 6 m atramai, su guma</t>
  </si>
  <si>
    <t>LED šviestuvas kelio apšvietimui:
-Galia – 51W;
- Spalva – 4000 K;
- su valdymo/paleidimo įranga</t>
  </si>
  <si>
    <t>Gembė cinkuota, vienšakė, aukštis 2,0 m,  ilgis 1,0 m</t>
  </si>
  <si>
    <t>Kompl</t>
  </si>
  <si>
    <t>Vnt</t>
  </si>
  <si>
    <t>3. Laidai, kabeliai</t>
  </si>
  <si>
    <t>Kabelis  aliuminio  gyslomis 4x16mm2</t>
  </si>
  <si>
    <t>Galinė mova kabeliui 4x16</t>
  </si>
  <si>
    <t>Kabelis  varinėmis  gyslomis CU 3x1,5</t>
  </si>
  <si>
    <t>vnt</t>
  </si>
  <si>
    <t>4. Instaliacinės medžiagos</t>
  </si>
  <si>
    <t>Elektro instaliacinis vamzdis  d50, skirtas montavimui žemėje, atviru būdu</t>
  </si>
  <si>
    <t>Signalinė juosta</t>
  </si>
  <si>
    <t>5. Montavimo medžiagos. Įžeminimo medžiagos</t>
  </si>
  <si>
    <t>6. Papildopmos medžiagos</t>
  </si>
  <si>
    <t>Išpildomoji toponuotrauka</t>
  </si>
  <si>
    <t>Antikoroziniai dažai</t>
  </si>
  <si>
    <t>Smėlis paklotui</t>
  </si>
  <si>
    <t>7. Darbai</t>
  </si>
  <si>
    <t>7.15</t>
  </si>
  <si>
    <t>7.16</t>
  </si>
  <si>
    <t>7.17</t>
  </si>
  <si>
    <t>7.18</t>
  </si>
  <si>
    <t>7.19</t>
  </si>
  <si>
    <t>7.20</t>
  </si>
  <si>
    <t>7.21</t>
  </si>
  <si>
    <t>7.22</t>
  </si>
  <si>
    <t>7.23</t>
  </si>
  <si>
    <t>7.24</t>
  </si>
  <si>
    <t>7.25</t>
  </si>
  <si>
    <t>7.26</t>
  </si>
  <si>
    <t>7.27</t>
  </si>
  <si>
    <t>7.28</t>
  </si>
  <si>
    <t>7.29</t>
  </si>
  <si>
    <t>7.30</t>
  </si>
  <si>
    <t>Apšvietimo spintos montavimas</t>
  </si>
  <si>
    <t>Tranšėjos kasimas ir užkasimas rankiniu būdu 1-2 kabeliams.</t>
  </si>
  <si>
    <t>Tranšėjos kasimas ir užkasimas mechanizuotu būdu 1-2 kabeliams.</t>
  </si>
  <si>
    <t>Signalinės juostos paklojimas tranšėjoje 1 kabeliui.</t>
  </si>
  <si>
    <t>PEØ50mm vamzdžio montavimas paruoštoje tranšėjoje</t>
  </si>
  <si>
    <t>Kabelio montavimas vamzdyje</t>
  </si>
  <si>
    <t>Esamos grunto dangos (vejos) atstatymas</t>
  </si>
  <si>
    <t>Kabelio Cu3x1,5mm2 montavimas atramoje šviestuvo pajungimui</t>
  </si>
  <si>
    <t xml:space="preserve">1kV galinės movos montavimas viduje </t>
  </si>
  <si>
    <t>Kabelio izoliacijos varžos matavimas</t>
  </si>
  <si>
    <t>Kontaktinio skydelio montavimas atramoje</t>
  </si>
  <si>
    <t>Saugikliu montavimas atramoje</t>
  </si>
  <si>
    <t>NEMA jungties montavimas</t>
  </si>
  <si>
    <t>Atramos montavimas įleidžiant į gelžbetoninį pamatą</t>
  </si>
  <si>
    <t>Gembės montavimas</t>
  </si>
  <si>
    <t>Gelžbetoninio pamato montavimas apšvietimo atramai</t>
  </si>
  <si>
    <t>Šviestuvo LED  montavimas</t>
  </si>
  <si>
    <t>Duobės kasimas ir užkasimas spintos pamatui</t>
  </si>
  <si>
    <t>Spintos pamato tvirtinimas betonu</t>
  </si>
  <si>
    <t>Spintos montavimas ant pamato</t>
  </si>
  <si>
    <t>Apšvietimo sistemos įrengimo, derinimo, paleidimo darbai</t>
  </si>
  <si>
    <t>Įžeminimo kontūro 10Ω įrengimas kalant elektrodus.</t>
  </si>
  <si>
    <t>Įžeminimo kontūro 30Ω įrengimas kalant elektrodus</t>
  </si>
  <si>
    <t>įžeminimo kontūro varžos matavimas</t>
  </si>
  <si>
    <t>Įžeminimo taškų pereinamosios varžos matavimas</t>
  </si>
  <si>
    <t>Apšviestumo matavimas</t>
  </si>
  <si>
    <t>Kontrolinės išpildomosios nuotraukos parengimas</t>
  </si>
  <si>
    <t>Šviestuvų su gembėmis demontavimas nuo atramų</t>
  </si>
  <si>
    <t xml:space="preserve">Statybinių šiukšlių pakrovimas mechaniniu būdu ir išvežimas 10 km atstumu </t>
  </si>
  <si>
    <t>M2</t>
  </si>
  <si>
    <t>1. Medžiagos</t>
  </si>
  <si>
    <t>Surenkamas vamzdis d-110</t>
  </si>
  <si>
    <t>Montažinės medžiagos</t>
  </si>
  <si>
    <t>Jungiamoji mova 15x4x0,4</t>
  </si>
  <si>
    <t>Jungiamoji mova 10x2x0,5</t>
  </si>
  <si>
    <t>Jungiamoji mova 10x4x0,4</t>
  </si>
  <si>
    <t>Jungiamoji mova 1x2x0,9</t>
  </si>
  <si>
    <t>Kabelis 15x4x0,4</t>
  </si>
  <si>
    <t>Kabelis 10x2x0,5</t>
  </si>
  <si>
    <t>Kabelis 10x4x0,4</t>
  </si>
  <si>
    <t>Kabelis PRPPM 1x2x0,9</t>
  </si>
  <si>
    <t>Vamzdis d-50</t>
  </si>
  <si>
    <t>Įspėjamoji juosta</t>
  </si>
  <si>
    <t xml:space="preserve">2. Montavimo </t>
  </si>
  <si>
    <t>Surenkamo vamzdžio montavimas</t>
  </si>
  <si>
    <t>Tranšėjos kasimas mechaniniu  būdu</t>
  </si>
  <si>
    <t>Tranšėjos užpylimas rankiniu būdu</t>
  </si>
  <si>
    <t>Vamzdžių klojimas paruoštoje tranšėjoje</t>
  </si>
  <si>
    <t>Kabelio tiesimas vamzdyje</t>
  </si>
  <si>
    <t>Įspėjamosios juostos tiesimas virš pakloto vamzdžio</t>
  </si>
  <si>
    <t>Dangos vejos atstatymas sutankinant</t>
  </si>
  <si>
    <t>Movų montavimas</t>
  </si>
  <si>
    <t>Plastikinių pralaidų ardymas, d400, 2 vnt.</t>
  </si>
  <si>
    <t>G/b pralaidų ardymas, d400, 5 vnt.</t>
  </si>
  <si>
    <t>G/b pralaidų ardymas, d500, 6 vnt.</t>
  </si>
  <si>
    <t xml:space="preserve">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25 vnt. </t>
  </si>
  <si>
    <t>Vidutinio tankumo krūmų rovimas ir išvežimas į rangovo pasirinktą vietą</t>
  </si>
  <si>
    <t>Medžių iki 16 cm skersmens kirtimas ir kelmų rovimas, išvežimas į rangovo pasirinktą vietą</t>
  </si>
  <si>
    <t>Medžių iki 24 cm skersmens kirtimas ir kelmų rovimas, išvežimas į rangovo pasirinktą vietą</t>
  </si>
  <si>
    <t>Medžių iki 32 cm skersmens kirtimas ir kelmų rovimas, išvežimas į rangovo pasirinktą vietą</t>
  </si>
  <si>
    <t>Medžių, didesnių kaip 32 skersmens, kirtimas ir kelmų rovimas, išvežimas į rangovo pasirinktą vietą</t>
  </si>
  <si>
    <t xml:space="preserve">m² </t>
  </si>
  <si>
    <t>Asfaltbetonio droženų pakrovimas ir laikinas sandėliavimas rangovo pasirinktoje vietoje (grįžtamoji medžiaga)</t>
  </si>
  <si>
    <t>1.27</t>
  </si>
  <si>
    <t>1.28</t>
  </si>
  <si>
    <t>Išardytų betoninių ir gelžbetoninių gaminių pakrovimas ir išvežimas (žiūrėti žiniaraščio priedą dėl išvežimo).</t>
  </si>
  <si>
    <t>Išardytų plastikinių gaminių pakrovimas ir išvežimas (žiūrėti žiniaraščio priedą dėl išvežimo)</t>
  </si>
  <si>
    <t>Išardytų metalo gaminių pakrovimas ir išvežimas (žiūrėti žiniaraščio priedą dėl išvežimo)</t>
  </si>
  <si>
    <t>Gruntų sustiprinimas ir sutankinimas, h-15cm</t>
  </si>
  <si>
    <t>Įtekėjimo ir ištekėjimo antaglių tvirtinimas g/b plokštėmis P 15-10 ant žvyro mišinio, h-10 cm (26 vnt.)</t>
  </si>
  <si>
    <t>Kelio pagrindo įrengimas iš dolomito skaldos su NAG priemaiša iki 30%, h-20 cm</t>
  </si>
  <si>
    <t>Peronų su suolais įrengimas stotelėse</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</si>
  <si>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</si>
  <si>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Pastaba: Rangovas turi įsivertinti vieną dangos konstrukciją iš pateiktų dviejų dangos konstrukcijos variantų.</t>
  </si>
  <si>
    <t>IŠ VISO ŽINIARAŠTYJE 3, EUR BE PVM</t>
  </si>
  <si>
    <t>DARBŲ KIEKIŲ ŽINIARAŠTIS NR. 4 – LAUKO ELEKTRONINIŲ RYŠIŲ DALIS</t>
  </si>
  <si>
    <t>IŠ VISO ŽINIARAŠTYJE 4, EUR BE PVM</t>
  </si>
  <si>
    <t>Elektrotechnikos dalis (apšvietimas)</t>
  </si>
  <si>
    <t>Elektroninių ryšių dalis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</si>
  <si>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i/>
        <u/>
        <sz val="10"/>
        <rFont val="Times New Roman"/>
        <family val="1"/>
        <charset val="186"/>
      </rPr>
      <t>Kėdainių kelių tarnybą, Birutės g. 4, Kėdainiai.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</si>
  <si>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Grįžtamosios medžiagos – frezuotas asfaltas, įkainis 9,58 Eur/m3 (sąmatoje įvertinamas su minuso ženklu)</t>
  </si>
  <si>
    <t>Asfaltbetonio droženų pakrovimas į savivarčius ir paruošimas pakartotiniam panaudojimui (NAG priemaiša skaičiuojama iki 30% )</t>
  </si>
  <si>
    <t>Grįžtamosios medžiagos – skalda, įkainis 7,5 Eur/m3 (sąmatoje įvertinamas su minuso ženklu)</t>
  </si>
  <si>
    <t>Asfaltbetonio droženų pakrovimas į savivarčius ir paruošimas pakartotiniam panaudojimui (NAG priemaiša skaičiuojama iki 30%)</t>
  </si>
  <si>
    <t>Esamos skaldos pakrovimas ir išvežimas (grįžtamoji medžiaga (skalda))</t>
  </si>
  <si>
    <t>1.29</t>
  </si>
  <si>
    <t>Elektrotechnikos dalis (ESO)*</t>
  </si>
  <si>
    <t>*Pastaba dėl ESO: Rangovas savo pasiūlyme turi įsivertinti eilutėje nurodytą sumą. Rangovas pasirašęs sutartį su Kelių direkcija dėl kelio remonto, turės sudaryti sutartį su AB „ESO“ dėl jiems priklausančių tinklų pertvarkymo. Kelių direkcija Rangovui už AB „ESO“ priklausančių tinklų pertvarkymą apmokės už faktiškai atliktus darbus.</t>
  </si>
  <si>
    <t>Krašto kelio Nr. 144 Jonava-Kėdainiai-Šeduva ruožo nuo 23,95 km iki 28,37 km  kapitalinis remontas</t>
  </si>
  <si>
    <t>4. Kelio dangos konstrukcija su autobusų stotelėmis (I konstrukcijos variantas)</t>
  </si>
  <si>
    <t>Vamzdinės metalinės godruotos vandens pralaidos d-1,0 m (37,2 m) įrengimas kelyje:
○ Tranšėjos iškasimas mechanizuotu būdu, pakrovimas ir išvežimas - 223,4 m³
○ Smėlio pagrindas - 10,2 m³
○ Šalčiui atsparus gruntas (antgalių įrengimui) - 29 m³
○ Pirminis apsauginis pralaidos užpylimas smėlio - žvyro mišiniu - 136 m³
○ Geotekstilė - 388 m²
○ Geomembrana - 30 m²</t>
  </si>
  <si>
    <t>Betoninių antgalių įrengimas D1000mm pralaidoms ant skaldos pagrindo</t>
  </si>
  <si>
    <t>Gatvės bordiūrų 1000x150x220 įrengimas ant betono (C12/15) pagrindo</t>
  </si>
  <si>
    <t>Betoninių trinkelių 200x100x80 įrengimas ant atsijų  posluoksnio</t>
  </si>
  <si>
    <t>Atsių posluoknis fr. 0/5 įrengimas, h-3 cm</t>
  </si>
  <si>
    <t>4.6.1</t>
  </si>
  <si>
    <t>4.6.2</t>
  </si>
  <si>
    <t>4.6.3</t>
  </si>
  <si>
    <t>Papildomo kelio pagrindo įrengimas po trinkelėmis, h-18 cm</t>
  </si>
  <si>
    <t>Tvorų ardymas* 
(* - įvertinamos medinės, metalinės tvoros kartu)</t>
  </si>
  <si>
    <t>6.1.1</t>
  </si>
  <si>
    <t>6.1.2</t>
  </si>
  <si>
    <t>Gatvės bortų 1000x150x300 įrengimas ant betono pagrindo</t>
  </si>
  <si>
    <t>Vejos bortų 1000x80x200 įrengimas ant betono pagrindo</t>
  </si>
  <si>
    <t>PVC Ø110 SN8 su movomis įrengimas ant ant 10 cm smėlio pagrindo</t>
  </si>
  <si>
    <t>4.12.1</t>
  </si>
  <si>
    <t>4.12.2</t>
  </si>
  <si>
    <t>Kelkraščio iš 85% skaldos fr. 11/22 ir 15% dirvožemio mišinio įrengimas, h-5 cm</t>
  </si>
  <si>
    <t>PVC gof. Perf. Ø113/126 įrengimas ant skaldelės fr. 5/8 užpilant skaldele 11/22 ir apgaubiant geotekstile</t>
  </si>
  <si>
    <t>PVC gof. Perf. Ø145/160 įrengimas ant skaldelės fr. 5/8 užpilant skaldele 11/22 ir apgaubiant geotekstile</t>
  </si>
  <si>
    <t>Atsijų posluoknis fr. 0/5 įrengimas, h-3 cm</t>
  </si>
  <si>
    <t>Pėsčiųjų – dviračių pagrindo įrengimas iš dolomito su NAG priemaiša iki 30%, h-20 cm</t>
  </si>
  <si>
    <t xml:space="preserve">Dangos iš plytelių 375x375 įrengimas, h-8 cm ant atsijų pasluoksnio 3 cm </t>
  </si>
  <si>
    <t>Vamzdinės metalinės godruotos vandens pralaidos d-1,2 m (23 m) įrengimas kelyje:
○ Tranšėjos iškasimas mechanizuotu būdu, pakrovimas ir išvežimas - 167,0 m³
○ Smėlio pagrindas - 7,9 m³
○ Šalčiui atsparus gruntas (antgalių įrengimui) - 15,4 m³
○ Pirminis apsauginis pralaidos užpylimas smėlio - žvyro mišiniu - 93 m³
○ Geotekstilė - 293,3 m²</t>
  </si>
  <si>
    <t xml:space="preserve">Betoninių trinkelių 200x100x80 įrengimas </t>
  </si>
  <si>
    <t>PVC Ø160 SN8 su movomis įrengimas ant ant 10 cm smėlio pagrindo</t>
  </si>
  <si>
    <t>PVC Ø200 SN8 su movomis įrengimas ant ant 10 cm smėlio pagrindo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</si>
</sst>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name val="Times New Roman"/>
      <family val="1"/>
    </font>
    <font>
      <sz val="12"/>
      <color theme="1"/>
      <name val="Times New Roman"/>
      <family val="1"/>
      <charset val="186"/>
    </font>
    <font>
      <vertAlign val="superscript"/>
      <sz val="11"/>
      <color theme="1"/>
      <name val="Times New Roman"/>
      <family val="1"/>
      <charset val="186"/>
    </font>
    <font>
      <sz val="11"/>
      <color rgb="FF000000"/>
      <name val="Times New Roman"/>
      <family val="1"/>
      <charset val="186"/>
    </font>
    <font>
      <sz val="12"/>
      <color rgb="FF000000"/>
      <name val="Times New Roman"/>
      <family val="1"/>
      <charset val="186"/>
    </font>
    <font>
      <vertAlign val="superscript"/>
      <sz val="12"/>
      <color theme="1"/>
      <name val="Times New Roman"/>
      <family val="1"/>
      <charset val="186"/>
    </font>
    <font>
      <b/>
      <u/>
      <sz val="11"/>
      <color theme="1"/>
      <name val="Times New Roman"/>
      <family val="1"/>
      <charset val="186"/>
    </font>
    <font>
      <i/>
      <sz val="11"/>
      <color theme="1"/>
      <name val="Times New Roman"/>
      <family val="1"/>
      <charset val="186"/>
    </font>
    <font>
      <b/>
      <i/>
      <sz val="11"/>
      <color rgb="FFFF0000"/>
      <name val="Times New Roman"/>
      <family val="1"/>
      <charset val="186"/>
    </font>
    <font>
      <b/>
      <sz val="12"/>
      <name val="Times New Roman"/>
      <family val="1"/>
      <charset val="186"/>
    </font>
    <font>
      <i/>
      <u/>
      <sz val="10"/>
      <name val="Times New Roman"/>
      <family val="1"/>
      <charset val="186"/>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35">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3" borderId="3" xfId="0" applyNumberFormat="1" applyFont="1" applyFill="1" applyBorder="1" applyAlignment="1" applyProtection="1">
      <alignment horizontal="center" vertical="center" wrapText="1"/>
      <protection locked="0"/>
    </xf>
    <xf numFmtId="4" fontId="5" fillId="3" borderId="14" xfId="4" applyNumberFormat="1" applyFont="1" applyFill="1" applyBorder="1" applyAlignment="1" applyProtection="1">
      <alignment horizontal="center" vertical="center" wrapText="1"/>
      <protection locked="0"/>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0" fontId="7" fillId="4" borderId="0" xfId="0" applyFont="1" applyFill="1" applyAlignment="1" applyProtection="1">
      <alignment wrapText="1"/>
      <protection locked="0"/>
    </xf>
    <xf numFmtId="4" fontId="4" fillId="3" borderId="22" xfId="4"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protection locked="0"/>
    </xf>
    <xf numFmtId="4" fontId="4" fillId="3" borderId="8" xfId="3" applyNumberFormat="1" applyFont="1" applyFill="1" applyBorder="1" applyAlignment="1" applyProtection="1">
      <alignment horizontal="center" vertical="center" wrapText="1"/>
      <protection locked="0"/>
    </xf>
    <xf numFmtId="0" fontId="18" fillId="0" borderId="25" xfId="2" applyFont="1" applyBorder="1" applyAlignment="1" applyProtection="1">
      <alignment horizontal="center" vertical="center" wrapText="1"/>
    </xf>
    <xf numFmtId="0" fontId="18" fillId="0" borderId="25" xfId="2" applyNumberFormat="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4" fontId="4" fillId="3" borderId="8" xfId="4" applyNumberFormat="1" applyFont="1" applyFill="1" applyBorder="1" applyAlignment="1" applyProtection="1">
      <alignment horizontal="center" vertical="center" wrapText="1"/>
      <protection locked="0"/>
    </xf>
    <xf numFmtId="0" fontId="10" fillId="0" borderId="8" xfId="2" applyFont="1" applyBorder="1" applyAlignment="1" applyProtection="1">
      <alignment horizontal="center" vertical="center" wrapText="1"/>
    </xf>
    <xf numFmtId="4" fontId="4" fillId="3" borderId="31" xfId="3" applyNumberFormat="1" applyFont="1" applyFill="1" applyBorder="1" applyAlignment="1" applyProtection="1">
      <alignment horizontal="center" vertical="center" wrapText="1"/>
      <protection locked="0"/>
    </xf>
    <xf numFmtId="0" fontId="10" fillId="0" borderId="1" xfId="2" applyFont="1" applyBorder="1" applyAlignment="1" applyProtection="1">
      <alignment horizontal="center" vertical="center" wrapText="1"/>
    </xf>
    <xf numFmtId="164" fontId="5" fillId="3" borderId="31" xfId="0" applyNumberFormat="1" applyFont="1" applyFill="1" applyBorder="1" applyAlignment="1" applyProtection="1">
      <alignment horizontal="center" vertical="center"/>
      <protection locked="0"/>
    </xf>
    <xf numFmtId="4" fontId="4" fillId="3" borderId="31" xfId="4" applyNumberFormat="1" applyFont="1" applyFill="1" applyBorder="1" applyAlignment="1" applyProtection="1">
      <alignment horizontal="center" vertical="center" wrapText="1"/>
      <protection locked="0"/>
    </xf>
    <xf numFmtId="0" fontId="2" fillId="0" borderId="32" xfId="2" applyFont="1" applyBorder="1" applyAlignment="1" applyProtection="1">
      <alignment horizontal="center" vertical="center" wrapText="1"/>
    </xf>
    <xf numFmtId="0" fontId="2" fillId="0" borderId="35" xfId="2" applyFont="1" applyBorder="1" applyAlignment="1" applyProtection="1">
      <alignment horizontal="center" vertical="center" wrapText="1"/>
    </xf>
    <xf numFmtId="0" fontId="2" fillId="0" borderId="31" xfId="2" applyFont="1" applyBorder="1" applyAlignment="1" applyProtection="1">
      <alignment horizontal="center" vertical="center" wrapText="1"/>
    </xf>
    <xf numFmtId="0" fontId="2" fillId="0" borderId="31" xfId="2" applyNumberFormat="1" applyFont="1" applyBorder="1" applyAlignment="1" applyProtection="1">
      <alignment horizontal="center" vertical="center" wrapText="1"/>
    </xf>
    <xf numFmtId="0" fontId="2" fillId="0" borderId="31" xfId="1" applyFont="1" applyBorder="1" applyAlignment="1" applyProtection="1">
      <alignment horizontal="center" vertical="center" wrapText="1"/>
    </xf>
    <xf numFmtId="0" fontId="2" fillId="0" borderId="33" xfId="1" applyFont="1" applyBorder="1" applyAlignment="1" applyProtection="1">
      <alignment horizontal="center" vertical="center" wrapText="1"/>
    </xf>
    <xf numFmtId="0" fontId="10" fillId="0" borderId="3" xfId="2" applyFont="1" applyBorder="1" applyAlignment="1" applyProtection="1">
      <alignment horizontal="center" vertical="center" wrapText="1"/>
    </xf>
    <xf numFmtId="0" fontId="21" fillId="0" borderId="1" xfId="2" applyFont="1" applyBorder="1" applyAlignment="1" applyProtection="1">
      <alignment horizontal="center" vertical="center" wrapText="1"/>
    </xf>
    <xf numFmtId="0" fontId="21" fillId="0" borderId="1" xfId="2" applyFont="1" applyBorder="1" applyAlignment="1" applyProtection="1">
      <alignment horizontal="left" vertical="center" wrapText="1"/>
    </xf>
    <xf numFmtId="0" fontId="21" fillId="0" borderId="3" xfId="2" applyFont="1" applyBorder="1" applyAlignment="1" applyProtection="1">
      <alignment horizontal="center" vertical="center" wrapText="1"/>
    </xf>
    <xf numFmtId="0" fontId="21" fillId="0" borderId="8" xfId="2" applyFont="1" applyBorder="1" applyAlignment="1" applyProtection="1">
      <alignment horizontal="center" vertical="center" wrapText="1"/>
    </xf>
    <xf numFmtId="0" fontId="21" fillId="0" borderId="31" xfId="2" applyFont="1" applyBorder="1" applyAlignment="1" applyProtection="1">
      <alignment horizontal="center" vertical="center" wrapText="1"/>
    </xf>
    <xf numFmtId="4" fontId="5" fillId="3" borderId="25" xfId="0" applyNumberFormat="1" applyFont="1" applyFill="1" applyBorder="1" applyAlignment="1" applyProtection="1">
      <alignment horizontal="center" vertical="center" wrapText="1"/>
      <protection locked="0"/>
    </xf>
    <xf numFmtId="0" fontId="15" fillId="0" borderId="1" xfId="0" applyFont="1" applyBorder="1" applyAlignment="1">
      <alignment vertical="center"/>
    </xf>
    <xf numFmtId="4" fontId="14" fillId="8" borderId="1" xfId="0" applyNumberFormat="1" applyFont="1" applyFill="1" applyBorder="1" applyAlignment="1">
      <alignment horizontal="center" vertical="center"/>
    </xf>
    <xf numFmtId="4" fontId="3" fillId="3" borderId="1" xfId="4" applyNumberFormat="1" applyFont="1" applyFill="1" applyBorder="1" applyAlignment="1" applyProtection="1">
      <alignment horizontal="center" vertical="center" wrapText="1"/>
      <protection locked="0"/>
    </xf>
    <xf numFmtId="4" fontId="4" fillId="8" borderId="22" xfId="4"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protection locked="0"/>
    </xf>
    <xf numFmtId="4" fontId="5" fillId="3" borderId="1" xfId="0" applyNumberFormat="1" applyFont="1" applyFill="1" applyBorder="1" applyAlignment="1" applyProtection="1">
      <alignment horizontal="center" vertical="center"/>
      <protection locked="0"/>
    </xf>
    <xf numFmtId="4" fontId="5" fillId="3" borderId="8" xfId="0" applyNumberFormat="1" applyFont="1" applyFill="1" applyBorder="1" applyAlignment="1" applyProtection="1">
      <alignment horizontal="center" vertical="center"/>
      <protection locked="0"/>
    </xf>
    <xf numFmtId="4" fontId="5" fillId="3" borderId="3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32" xfId="0" applyNumberFormat="1" applyFont="1" applyBorder="1" applyAlignment="1" applyProtection="1">
      <alignment horizontal="center" vertical="center" wrapText="1"/>
      <protection locked="0"/>
    </xf>
    <xf numFmtId="49" fontId="10" fillId="0" borderId="0" xfId="4" applyNumberFormat="1" applyFont="1" applyAlignment="1" applyProtection="1">
      <alignment horizontal="center" vertical="center" wrapText="1"/>
      <protection locked="0"/>
    </xf>
    <xf numFmtId="0" fontId="4" fillId="0" borderId="0" xfId="4" applyFont="1" applyAlignment="1" applyProtection="1">
      <alignment vertical="center"/>
      <protection locked="0"/>
    </xf>
    <xf numFmtId="0" fontId="4" fillId="0" borderId="0" xfId="4" applyFont="1" applyAlignment="1" applyProtection="1">
      <alignment vertical="center" wrapText="1"/>
      <protection locked="0"/>
    </xf>
    <xf numFmtId="0" fontId="4" fillId="0" borderId="28" xfId="3" applyFont="1" applyBorder="1" applyAlignment="1" applyProtection="1">
      <alignment horizontal="center" vertical="center" wrapText="1"/>
      <protection locked="0"/>
    </xf>
    <xf numFmtId="4" fontId="4" fillId="0" borderId="0" xfId="4" applyNumberFormat="1" applyFont="1" applyAlignment="1" applyProtection="1">
      <alignment horizontal="right" vertical="center"/>
      <protection locked="0"/>
    </xf>
    <xf numFmtId="0" fontId="4" fillId="0" borderId="0" xfId="4" applyFont="1" applyAlignment="1" applyProtection="1">
      <alignment horizontal="right" vertical="center"/>
      <protection locked="0"/>
    </xf>
    <xf numFmtId="4" fontId="4" fillId="0" borderId="0" xfId="3" applyNumberFormat="1"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xf numFmtId="49" fontId="10"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49" fontId="10"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horizontal="left" vertical="center" wrapText="1"/>
    </xf>
    <xf numFmtId="49" fontId="10" fillId="0" borderId="7"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xf>
    <xf numFmtId="0" fontId="5" fillId="8" borderId="1" xfId="0" applyFont="1" applyFill="1" applyBorder="1" applyAlignment="1">
      <alignment horizontal="center" vertical="center"/>
    </xf>
    <xf numFmtId="49" fontId="10" fillId="0" borderId="23" xfId="0" applyNumberFormat="1" applyFont="1" applyBorder="1" applyAlignment="1">
      <alignment horizontal="center" vertical="center" wrapText="1"/>
    </xf>
    <xf numFmtId="49" fontId="5" fillId="0" borderId="22" xfId="0" applyNumberFormat="1" applyFont="1" applyBorder="1" applyAlignment="1">
      <alignment horizontal="center" vertical="center"/>
    </xf>
    <xf numFmtId="0" fontId="7" fillId="0" borderId="22" xfId="0" applyFont="1" applyBorder="1" applyAlignment="1">
      <alignment horizontal="left" vertical="center"/>
    </xf>
    <xf numFmtId="0" fontId="7" fillId="0" borderId="22" xfId="0" applyFont="1" applyBorder="1" applyAlignment="1">
      <alignment horizontal="center" vertical="center"/>
    </xf>
    <xf numFmtId="49" fontId="5" fillId="0" borderId="8" xfId="0" applyNumberFormat="1" applyFont="1" applyBorder="1" applyAlignment="1">
      <alignment horizontal="center" vertical="center"/>
    </xf>
    <xf numFmtId="0" fontId="7" fillId="0" borderId="8" xfId="0" applyFont="1" applyBorder="1" applyAlignment="1">
      <alignment horizontal="left" vertical="center"/>
    </xf>
    <xf numFmtId="0" fontId="7" fillId="8" borderId="22" xfId="0" applyFont="1" applyFill="1" applyBorder="1" applyAlignment="1">
      <alignment horizontal="left" vertical="center" wrapText="1"/>
    </xf>
    <xf numFmtId="0" fontId="5" fillId="8" borderId="1" xfId="0" applyFont="1" applyFill="1" applyBorder="1" applyAlignment="1">
      <alignment horizontal="left" vertical="center" wrapText="1"/>
    </xf>
    <xf numFmtId="49" fontId="5" fillId="0" borderId="31" xfId="0" applyNumberFormat="1" applyFont="1" applyBorder="1" applyAlignment="1">
      <alignment horizontal="center" vertical="center"/>
    </xf>
    <xf numFmtId="0" fontId="5" fillId="8" borderId="31" xfId="0" applyFont="1" applyFill="1" applyBorder="1" applyAlignment="1">
      <alignment horizontal="left" vertical="center" wrapText="1"/>
    </xf>
    <xf numFmtId="0" fontId="5" fillId="0" borderId="31" xfId="0" applyFont="1" applyBorder="1" applyAlignment="1">
      <alignment horizontal="center" vertical="center"/>
    </xf>
    <xf numFmtId="49" fontId="10" fillId="8" borderId="22"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5" fillId="8" borderId="1" xfId="0" applyNumberFormat="1" applyFont="1" applyFill="1" applyBorder="1" applyAlignment="1">
      <alignment horizontal="center" vertical="center"/>
    </xf>
    <xf numFmtId="0" fontId="21" fillId="8" borderId="1" xfId="0" applyFont="1" applyFill="1" applyBorder="1" applyAlignment="1">
      <alignment horizontal="left" vertical="center" wrapText="1"/>
    </xf>
    <xf numFmtId="0" fontId="21" fillId="0" borderId="1" xfId="0" applyFont="1" applyBorder="1"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xf>
    <xf numFmtId="49" fontId="10" fillId="8" borderId="8" xfId="0" applyNumberFormat="1" applyFont="1" applyFill="1" applyBorder="1" applyAlignment="1">
      <alignment horizontal="center" vertical="center" wrapText="1"/>
    </xf>
    <xf numFmtId="0" fontId="21" fillId="0" borderId="3" xfId="0" applyFont="1" applyBorder="1" applyAlignment="1">
      <alignment horizontal="left" vertical="center" wrapText="1"/>
    </xf>
    <xf numFmtId="0" fontId="21" fillId="0" borderId="3" xfId="0" applyFont="1" applyBorder="1" applyAlignment="1">
      <alignment horizontal="center" vertical="center"/>
    </xf>
    <xf numFmtId="0" fontId="21" fillId="0" borderId="1" xfId="0" applyFont="1" applyBorder="1" applyAlignment="1">
      <alignment horizontal="left" vertical="center" wrapText="1"/>
    </xf>
    <xf numFmtId="0" fontId="5" fillId="0" borderId="1"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5" fillId="8" borderId="3"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49" fontId="5" fillId="8" borderId="22" xfId="0" applyNumberFormat="1" applyFont="1" applyFill="1" applyBorder="1" applyAlignment="1">
      <alignment horizontal="center" vertical="center" wrapText="1"/>
    </xf>
    <xf numFmtId="49" fontId="10" fillId="8" borderId="23" xfId="0" applyNumberFormat="1" applyFont="1" applyFill="1" applyBorder="1" applyAlignment="1">
      <alignment horizontal="center" vertical="center" wrapText="1"/>
    </xf>
    <xf numFmtId="0" fontId="7" fillId="8" borderId="22" xfId="0" applyFont="1" applyFill="1" applyBorder="1" applyAlignment="1">
      <alignment horizontal="center" vertical="center"/>
    </xf>
    <xf numFmtId="49" fontId="5" fillId="0" borderId="22" xfId="0" applyNumberFormat="1" applyFont="1" applyBorder="1" applyAlignment="1">
      <alignment horizontal="center" vertical="center" wrapText="1"/>
    </xf>
    <xf numFmtId="0" fontId="7" fillId="0" borderId="22" xfId="0" applyFont="1" applyBorder="1" applyAlignment="1">
      <alignment horizontal="left" vertical="center" wrapText="1"/>
    </xf>
    <xf numFmtId="49" fontId="10" fillId="0" borderId="3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7" fillId="0" borderId="31" xfId="0" applyFont="1" applyBorder="1" applyAlignment="1">
      <alignment horizontal="left" vertical="center" wrapText="1"/>
    </xf>
    <xf numFmtId="0" fontId="7" fillId="0" borderId="31" xfId="0" applyFont="1" applyBorder="1" applyAlignment="1">
      <alignment horizontal="center" vertical="center"/>
    </xf>
    <xf numFmtId="49" fontId="10" fillId="0" borderId="13" xfId="4" applyNumberFormat="1" applyFont="1" applyBorder="1" applyAlignment="1">
      <alignment horizontal="center" vertical="center" wrapText="1"/>
    </xf>
    <xf numFmtId="49" fontId="5" fillId="0" borderId="14" xfId="4"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9" fontId="10" fillId="0" borderId="0" xfId="4" applyNumberFormat="1" applyFont="1" applyAlignment="1">
      <alignment horizontal="center" vertical="center" wrapText="1"/>
    </xf>
    <xf numFmtId="0" fontId="4" fillId="0" borderId="0" xfId="4" applyFont="1" applyAlignment="1">
      <alignment vertical="center"/>
    </xf>
    <xf numFmtId="0" fontId="4" fillId="0" borderId="0" xfId="4" applyFont="1" applyAlignment="1">
      <alignment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11" fillId="0" borderId="1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0" fontId="7" fillId="0" borderId="0" xfId="0" applyFont="1" applyAlignment="1">
      <alignment wrapText="1"/>
    </xf>
    <xf numFmtId="4" fontId="5" fillId="0" borderId="33" xfId="0" applyNumberFormat="1" applyFont="1" applyBorder="1" applyAlignment="1">
      <alignment horizontal="center" vertical="center" wrapText="1"/>
    </xf>
    <xf numFmtId="4" fontId="4" fillId="0" borderId="36" xfId="0" applyNumberFormat="1" applyFont="1" applyBorder="1" applyAlignment="1">
      <alignment horizontal="center" vertical="center" wrapText="1"/>
    </xf>
    <xf numFmtId="4" fontId="6" fillId="0" borderId="6" xfId="0" applyNumberFormat="1" applyFont="1" applyBorder="1" applyAlignment="1">
      <alignment horizontal="center" vertical="center" wrapText="1"/>
    </xf>
    <xf numFmtId="0" fontId="7" fillId="4" borderId="0" xfId="0" applyFont="1" applyFill="1" applyAlignment="1">
      <alignment wrapText="1"/>
    </xf>
    <xf numFmtId="4" fontId="4" fillId="0" borderId="37" xfId="0" applyNumberFormat="1" applyFont="1" applyBorder="1" applyAlignment="1">
      <alignment horizontal="center" vertical="center" wrapText="1"/>
    </xf>
    <xf numFmtId="4" fontId="11" fillId="0" borderId="27" xfId="0" applyNumberFormat="1" applyFont="1" applyBorder="1" applyAlignment="1">
      <alignment horizontal="center" vertical="center"/>
    </xf>
    <xf numFmtId="4" fontId="4" fillId="0" borderId="0" xfId="0" applyNumberFormat="1" applyFont="1" applyAlignment="1">
      <alignment horizontal="center" vertical="center" wrapText="1"/>
    </xf>
    <xf numFmtId="4" fontId="11" fillId="0" borderId="0" xfId="0" applyNumberFormat="1" applyFont="1" applyAlignment="1">
      <alignment horizontal="center" vertical="center"/>
    </xf>
    <xf numFmtId="4" fontId="5" fillId="8" borderId="24" xfId="0" applyNumberFormat="1" applyFont="1" applyFill="1" applyBorder="1" applyAlignment="1">
      <alignment horizontal="center" vertical="center" wrapText="1"/>
    </xf>
    <xf numFmtId="4" fontId="4" fillId="0" borderId="26"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4" fillId="0" borderId="29" xfId="3" applyNumberFormat="1" applyFont="1" applyBorder="1" applyAlignment="1">
      <alignment horizontal="center" vertical="center" wrapText="1"/>
    </xf>
    <xf numFmtId="0" fontId="4" fillId="0" borderId="0" xfId="0" applyFont="1" applyAlignment="1">
      <alignment horizontal="center" vertical="center" wrapText="1"/>
    </xf>
    <xf numFmtId="49" fontId="4" fillId="0" borderId="17" xfId="4" applyNumberFormat="1" applyFont="1" applyBorder="1" applyAlignment="1">
      <alignment horizontal="center" vertical="center" wrapText="1"/>
    </xf>
    <xf numFmtId="49" fontId="10" fillId="0" borderId="2" xfId="4" applyNumberFormat="1" applyFont="1" applyBorder="1" applyAlignment="1">
      <alignment horizontal="center" vertical="center" wrapText="1"/>
    </xf>
    <xf numFmtId="0" fontId="19" fillId="0" borderId="3" xfId="0" applyFont="1" applyBorder="1" applyAlignment="1">
      <alignment horizontal="justify" vertical="center" wrapText="1"/>
    </xf>
    <xf numFmtId="0" fontId="19" fillId="0" borderId="3" xfId="0" applyFont="1" applyBorder="1" applyAlignment="1">
      <alignment horizontal="center" vertical="center" wrapText="1"/>
    </xf>
    <xf numFmtId="49" fontId="10" fillId="0" borderId="5" xfId="4"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2"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49" fontId="10" fillId="0" borderId="7" xfId="4" applyNumberFormat="1" applyFont="1" applyBorder="1" applyAlignment="1">
      <alignment horizontal="center" vertical="center" wrapText="1"/>
    </xf>
    <xf numFmtId="0" fontId="19" fillId="0" borderId="8" xfId="0" applyFont="1" applyBorder="1" applyAlignment="1">
      <alignment horizontal="justify" vertical="center" wrapText="1"/>
    </xf>
    <xf numFmtId="0" fontId="19" fillId="0" borderId="8" xfId="0" applyFont="1" applyBorder="1" applyAlignment="1">
      <alignment horizontal="center" vertical="center" wrapText="1"/>
    </xf>
    <xf numFmtId="0" fontId="6" fillId="0" borderId="0" xfId="0" applyFont="1"/>
    <xf numFmtId="0" fontId="4" fillId="0" borderId="28" xfId="3" applyFont="1" applyBorder="1" applyAlignment="1">
      <alignment horizontal="center" vertical="center" wrapText="1"/>
    </xf>
    <xf numFmtId="0" fontId="7" fillId="0" borderId="3" xfId="0" applyFont="1" applyBorder="1" applyAlignment="1">
      <alignment wrapText="1"/>
    </xf>
    <xf numFmtId="0" fontId="7" fillId="0" borderId="1" xfId="0" applyFont="1" applyBorder="1" applyAlignment="1">
      <alignment vertical="center" wrapText="1"/>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7" fillId="0" borderId="3" xfId="0" applyFont="1" applyBorder="1" applyAlignment="1">
      <alignment vertical="center" wrapText="1"/>
    </xf>
    <xf numFmtId="0" fontId="24" fillId="0" borderId="1" xfId="0" applyFont="1" applyBorder="1" applyAlignment="1">
      <alignment vertical="center" wrapText="1"/>
    </xf>
    <xf numFmtId="49" fontId="5" fillId="0" borderId="31" xfId="0" applyNumberFormat="1"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49" fontId="10" fillId="0" borderId="17"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25" xfId="0" applyNumberFormat="1" applyFont="1" applyBorder="1" applyAlignment="1">
      <alignment horizontal="left" vertical="center" wrapText="1"/>
    </xf>
    <xf numFmtId="0" fontId="5" fillId="0" borderId="25" xfId="0" applyFont="1" applyBorder="1" applyAlignment="1">
      <alignment horizontal="center" vertical="center"/>
    </xf>
    <xf numFmtId="4" fontId="4" fillId="0" borderId="27" xfId="0" applyNumberFormat="1" applyFont="1" applyBorder="1" applyAlignment="1">
      <alignment horizontal="center" vertical="center" wrapText="1"/>
    </xf>
    <xf numFmtId="4" fontId="5" fillId="0" borderId="30"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4" fillId="0" borderId="0" xfId="3" applyNumberFormat="1" applyFont="1" applyAlignment="1">
      <alignment horizontal="center" vertical="center" wrapText="1"/>
    </xf>
    <xf numFmtId="0" fontId="21" fillId="7" borderId="3" xfId="0" applyFont="1" applyFill="1" applyBorder="1" applyAlignment="1">
      <alignment horizontal="left" vertical="center" wrapText="1"/>
    </xf>
    <xf numFmtId="0" fontId="21" fillId="7" borderId="3"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1" fillId="7" borderId="1" xfId="0" applyFont="1" applyFill="1" applyBorder="1" applyAlignment="1">
      <alignment horizontal="center" vertical="center" wrapText="1"/>
    </xf>
    <xf numFmtId="0" fontId="21" fillId="7" borderId="31" xfId="0" applyFont="1" applyFill="1" applyBorder="1" applyAlignment="1">
      <alignment horizontal="left" vertical="center" wrapText="1"/>
    </xf>
    <xf numFmtId="0" fontId="21" fillId="7" borderId="31" xfId="0" applyFont="1" applyFill="1" applyBorder="1" applyAlignment="1">
      <alignment horizontal="center" vertical="center" wrapText="1"/>
    </xf>
    <xf numFmtId="0" fontId="21" fillId="7" borderId="8" xfId="0" applyFont="1" applyFill="1" applyBorder="1" applyAlignment="1">
      <alignment horizontal="left" vertical="center" wrapText="1"/>
    </xf>
    <xf numFmtId="0" fontId="21" fillId="7" borderId="8" xfId="0" applyFont="1" applyFill="1" applyBorder="1" applyAlignment="1">
      <alignment horizontal="center" vertical="center" wrapText="1"/>
    </xf>
    <xf numFmtId="49" fontId="26" fillId="0" borderId="0" xfId="4" applyNumberFormat="1" applyFont="1" applyAlignment="1">
      <alignment horizontal="left" vertical="center" wrapText="1"/>
    </xf>
    <xf numFmtId="0" fontId="8" fillId="5" borderId="16" xfId="1" applyFont="1" applyFill="1" applyBorder="1" applyAlignment="1" applyProtection="1">
      <alignment horizontal="center" vertical="center" wrapText="1"/>
    </xf>
    <xf numFmtId="0" fontId="8" fillId="5" borderId="26" xfId="1" applyFont="1" applyFill="1" applyBorder="1" applyAlignment="1" applyProtection="1">
      <alignment horizontal="center" vertical="center" wrapText="1"/>
    </xf>
    <xf numFmtId="0" fontId="8" fillId="5" borderId="27"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6" fillId="0" borderId="3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wrapText="1"/>
    </xf>
    <xf numFmtId="0" fontId="18" fillId="2" borderId="16" xfId="1" applyFont="1" applyFill="1" applyBorder="1" applyAlignment="1" applyProtection="1">
      <alignment horizontal="center" vertical="center"/>
    </xf>
    <xf numFmtId="0" fontId="18" fillId="2" borderId="26" xfId="1" applyFont="1" applyFill="1" applyBorder="1" applyAlignment="1" applyProtection="1">
      <alignment horizontal="center" vertical="center"/>
    </xf>
    <xf numFmtId="0" fontId="18" fillId="2" borderId="27" xfId="1" applyFont="1" applyFill="1" applyBorder="1" applyAlignment="1" applyProtection="1">
      <alignment horizontal="center" vertical="center"/>
    </xf>
    <xf numFmtId="0" fontId="8" fillId="5" borderId="16" xfId="1" applyFont="1" applyFill="1" applyBorder="1" applyAlignment="1" applyProtection="1">
      <alignment horizontal="center" vertical="center" wrapText="1"/>
      <protection locked="0"/>
    </xf>
    <xf numFmtId="0" fontId="8" fillId="5" borderId="26" xfId="1" applyFont="1" applyFill="1" applyBorder="1" applyAlignment="1" applyProtection="1">
      <alignment horizontal="center" vertical="center" wrapText="1"/>
      <protection locked="0"/>
    </xf>
    <xf numFmtId="0" fontId="8" fillId="5" borderId="27" xfId="1" applyFont="1" applyFill="1" applyBorder="1" applyAlignment="1" applyProtection="1">
      <alignment horizontal="center" vertical="center" wrapText="1"/>
      <protection locked="0"/>
    </xf>
    <xf numFmtId="0" fontId="16" fillId="0" borderId="0" xfId="0" applyFont="1" applyAlignment="1">
      <alignment vertical="center" wrapText="1"/>
    </xf>
    <xf numFmtId="0" fontId="17" fillId="0" borderId="0" xfId="0" applyFont="1" applyAlignment="1">
      <alignment vertical="center" wrapText="1"/>
    </xf>
    <xf numFmtId="0" fontId="27" fillId="6" borderId="20"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6"/>
  <sheetViews>
    <sheetView topLeftCell="A22" zoomScale="85" zoomScaleNormal="85" workbookViewId="0">
      <selection activeCell="J30" sqref="J30"/>
    </sheetView>
  </sheetViews>
  <sheetFormatPr defaultColWidth="9.140625" defaultRowHeight="15" x14ac:dyDescent="0.25"/>
  <cols>
    <col min="1" max="1" width="39.7109375" style="6" customWidth="1"/>
    <col min="2" max="2" width="10.5703125" style="5" customWidth="1"/>
    <col min="3" max="3" width="73.7109375" style="71" customWidth="1"/>
    <col min="4" max="4" width="9.140625" style="5"/>
    <col min="5" max="5" width="16.28515625" style="5" customWidth="1"/>
    <col min="6" max="6" width="17.7109375" style="7" customWidth="1"/>
    <col min="7" max="7" width="14.7109375" style="5" customWidth="1"/>
    <col min="8" max="8" width="21.5703125" style="8" customWidth="1"/>
    <col min="9" max="9" width="16.140625" style="5" customWidth="1"/>
    <col min="10" max="16384" width="9.140625" style="5"/>
  </cols>
  <sheetData>
    <row r="1" spans="1:11" ht="39.950000000000003" customHeight="1" thickBot="1" x14ac:dyDescent="0.3">
      <c r="A1" s="206" t="s">
        <v>463</v>
      </c>
      <c r="B1" s="207"/>
      <c r="C1" s="207"/>
      <c r="D1" s="207"/>
      <c r="E1" s="207"/>
      <c r="F1" s="207"/>
      <c r="G1" s="208"/>
    </row>
    <row r="2" spans="1:11" ht="21.75" customHeight="1" thickBot="1" x14ac:dyDescent="0.3">
      <c r="A2" s="1"/>
      <c r="B2" s="1"/>
      <c r="C2" s="1"/>
      <c r="D2" s="1"/>
      <c r="E2" s="9"/>
      <c r="F2" s="1"/>
      <c r="G2" s="1"/>
    </row>
    <row r="3" spans="1:11" ht="21.75" customHeight="1" x14ac:dyDescent="0.25">
      <c r="A3" s="209" t="s">
        <v>52</v>
      </c>
      <c r="B3" s="210"/>
      <c r="C3" s="210"/>
      <c r="D3" s="210"/>
      <c r="E3" s="210"/>
      <c r="F3" s="210"/>
      <c r="G3" s="211"/>
    </row>
    <row r="4" spans="1:11" ht="43.5" thickBot="1" x14ac:dyDescent="0.3">
      <c r="A4" s="39" t="s">
        <v>38</v>
      </c>
      <c r="B4" s="40" t="s">
        <v>0</v>
      </c>
      <c r="C4" s="41" t="s">
        <v>1</v>
      </c>
      <c r="D4" s="41" t="s">
        <v>2</v>
      </c>
      <c r="E4" s="42" t="s">
        <v>3</v>
      </c>
      <c r="F4" s="43" t="s">
        <v>4</v>
      </c>
      <c r="G4" s="44" t="s">
        <v>5</v>
      </c>
      <c r="I4" s="6"/>
      <c r="K4" s="72"/>
    </row>
    <row r="5" spans="1:11" ht="29.25" customHeight="1" x14ac:dyDescent="0.25">
      <c r="A5" s="73" t="s">
        <v>135</v>
      </c>
      <c r="B5" s="74" t="s">
        <v>11</v>
      </c>
      <c r="C5" s="75" t="s">
        <v>136</v>
      </c>
      <c r="D5" s="76" t="s">
        <v>45</v>
      </c>
      <c r="E5" s="77">
        <v>4.5</v>
      </c>
      <c r="F5" s="11">
        <v>470.49</v>
      </c>
      <c r="G5" s="144">
        <f t="shared" ref="G5:G7" si="0">ROUND((E5*F5),2)</f>
        <v>2117.21</v>
      </c>
      <c r="H5" s="212" t="s">
        <v>72</v>
      </c>
      <c r="I5" s="72"/>
    </row>
    <row r="6" spans="1:11" ht="29.25" customHeight="1" x14ac:dyDescent="0.25">
      <c r="A6" s="78" t="s">
        <v>135</v>
      </c>
      <c r="B6" s="79" t="s">
        <v>12</v>
      </c>
      <c r="C6" s="80" t="s">
        <v>137</v>
      </c>
      <c r="D6" s="81" t="s">
        <v>17</v>
      </c>
      <c r="E6" s="82">
        <v>7</v>
      </c>
      <c r="F6" s="2">
        <v>460.23</v>
      </c>
      <c r="G6" s="145">
        <f t="shared" si="0"/>
        <v>3221.61</v>
      </c>
      <c r="H6" s="213"/>
      <c r="I6" s="72"/>
    </row>
    <row r="7" spans="1:11" ht="25.9" customHeight="1" x14ac:dyDescent="0.25">
      <c r="A7" s="78" t="s">
        <v>135</v>
      </c>
      <c r="B7" s="79" t="s">
        <v>62</v>
      </c>
      <c r="C7" s="80" t="s">
        <v>138</v>
      </c>
      <c r="D7" s="81" t="s">
        <v>154</v>
      </c>
      <c r="E7" s="82">
        <v>56</v>
      </c>
      <c r="F7" s="2">
        <v>44.74</v>
      </c>
      <c r="G7" s="145">
        <f t="shared" si="0"/>
        <v>2505.44</v>
      </c>
      <c r="H7" s="213"/>
      <c r="I7" s="72"/>
    </row>
    <row r="8" spans="1:11" ht="31.15" customHeight="1" x14ac:dyDescent="0.25">
      <c r="A8" s="78" t="s">
        <v>135</v>
      </c>
      <c r="B8" s="79" t="s">
        <v>13</v>
      </c>
      <c r="C8" s="83" t="s">
        <v>139</v>
      </c>
      <c r="D8" s="81" t="s">
        <v>9</v>
      </c>
      <c r="E8" s="81">
        <v>86</v>
      </c>
      <c r="F8" s="2">
        <v>6.35</v>
      </c>
      <c r="G8" s="145">
        <f t="shared" ref="G8:G62" si="1">ROUND((E8*F8),2)</f>
        <v>546.1</v>
      </c>
      <c r="H8" s="213"/>
      <c r="I8" s="72"/>
    </row>
    <row r="9" spans="1:11" ht="31.15" customHeight="1" x14ac:dyDescent="0.25">
      <c r="A9" s="78" t="s">
        <v>135</v>
      </c>
      <c r="B9" s="79" t="s">
        <v>14</v>
      </c>
      <c r="C9" s="83" t="s">
        <v>427</v>
      </c>
      <c r="D9" s="81" t="s">
        <v>9</v>
      </c>
      <c r="E9" s="81">
        <v>19.5</v>
      </c>
      <c r="F9" s="2">
        <v>20.059999999999999</v>
      </c>
      <c r="G9" s="145">
        <f t="shared" ref="G9:G10" si="2">ROUND((E9*F9),2)</f>
        <v>391.17</v>
      </c>
      <c r="H9" s="213"/>
      <c r="I9" s="72"/>
    </row>
    <row r="10" spans="1:11" ht="31.5" customHeight="1" x14ac:dyDescent="0.25">
      <c r="A10" s="78" t="s">
        <v>135</v>
      </c>
      <c r="B10" s="79" t="s">
        <v>15</v>
      </c>
      <c r="C10" s="83" t="s">
        <v>428</v>
      </c>
      <c r="D10" s="81" t="s">
        <v>9</v>
      </c>
      <c r="E10" s="81">
        <v>45</v>
      </c>
      <c r="F10" s="2">
        <v>22.92</v>
      </c>
      <c r="G10" s="145">
        <f t="shared" si="2"/>
        <v>1031.4000000000001</v>
      </c>
      <c r="H10" s="213"/>
      <c r="I10" s="72"/>
    </row>
    <row r="11" spans="1:11" ht="31.9" customHeight="1" x14ac:dyDescent="0.25">
      <c r="A11" s="78" t="s">
        <v>135</v>
      </c>
      <c r="B11" s="79" t="s">
        <v>63</v>
      </c>
      <c r="C11" s="83" t="s">
        <v>429</v>
      </c>
      <c r="D11" s="81" t="s">
        <v>9</v>
      </c>
      <c r="E11" s="81">
        <v>42.5</v>
      </c>
      <c r="F11" s="2">
        <v>27.52</v>
      </c>
      <c r="G11" s="145">
        <f>ROUND((E11*F11),2)</f>
        <v>1169.5999999999999</v>
      </c>
      <c r="H11" s="213"/>
      <c r="I11" s="72"/>
    </row>
    <row r="12" spans="1:11" ht="29.25" customHeight="1" x14ac:dyDescent="0.25">
      <c r="A12" s="78" t="s">
        <v>135</v>
      </c>
      <c r="B12" s="79" t="s">
        <v>16</v>
      </c>
      <c r="C12" s="84" t="s">
        <v>474</v>
      </c>
      <c r="D12" s="81" t="s">
        <v>9</v>
      </c>
      <c r="E12" s="81">
        <v>410</v>
      </c>
      <c r="F12" s="2">
        <v>29.99</v>
      </c>
      <c r="G12" s="145">
        <f t="shared" ref="G12:G16" si="3">ROUND((E12*F12),2)</f>
        <v>12295.9</v>
      </c>
      <c r="H12" s="213"/>
      <c r="I12" s="72"/>
    </row>
    <row r="13" spans="1:11" ht="31.5" customHeight="1" x14ac:dyDescent="0.25">
      <c r="A13" s="78" t="s">
        <v>135</v>
      </c>
      <c r="B13" s="79" t="s">
        <v>65</v>
      </c>
      <c r="C13" s="83" t="s">
        <v>140</v>
      </c>
      <c r="D13" s="81" t="s">
        <v>17</v>
      </c>
      <c r="E13" s="81">
        <v>29</v>
      </c>
      <c r="F13" s="2">
        <v>25.7</v>
      </c>
      <c r="G13" s="145">
        <f t="shared" si="3"/>
        <v>745.3</v>
      </c>
      <c r="H13" s="213"/>
      <c r="I13" s="72"/>
    </row>
    <row r="14" spans="1:11" ht="29.25" customHeight="1" x14ac:dyDescent="0.25">
      <c r="A14" s="78" t="s">
        <v>135</v>
      </c>
      <c r="B14" s="79" t="s">
        <v>66</v>
      </c>
      <c r="C14" s="80" t="s">
        <v>141</v>
      </c>
      <c r="D14" s="81" t="s">
        <v>17</v>
      </c>
      <c r="E14" s="81">
        <v>4</v>
      </c>
      <c r="F14" s="2">
        <v>72.03</v>
      </c>
      <c r="G14" s="145">
        <f t="shared" si="3"/>
        <v>288.12</v>
      </c>
      <c r="H14" s="213"/>
      <c r="I14" s="72"/>
    </row>
    <row r="15" spans="1:11" ht="29.25" customHeight="1" x14ac:dyDescent="0.25">
      <c r="A15" s="78" t="s">
        <v>135</v>
      </c>
      <c r="B15" s="79" t="s">
        <v>47</v>
      </c>
      <c r="C15" s="80" t="s">
        <v>142</v>
      </c>
      <c r="D15" s="85" t="s">
        <v>17</v>
      </c>
      <c r="E15" s="81">
        <v>39</v>
      </c>
      <c r="F15" s="2">
        <v>8.49</v>
      </c>
      <c r="G15" s="145">
        <f t="shared" si="3"/>
        <v>331.11</v>
      </c>
      <c r="H15" s="213"/>
      <c r="I15" s="72"/>
    </row>
    <row r="16" spans="1:11" ht="29.25" customHeight="1" x14ac:dyDescent="0.25">
      <c r="A16" s="78" t="s">
        <v>135</v>
      </c>
      <c r="B16" s="79" t="s">
        <v>67</v>
      </c>
      <c r="C16" s="83" t="s">
        <v>143</v>
      </c>
      <c r="D16" s="81" t="s">
        <v>17</v>
      </c>
      <c r="E16" s="81">
        <v>170</v>
      </c>
      <c r="F16" s="2">
        <v>5.05</v>
      </c>
      <c r="G16" s="145">
        <f t="shared" si="3"/>
        <v>858.5</v>
      </c>
      <c r="H16" s="213"/>
      <c r="I16" s="72"/>
    </row>
    <row r="17" spans="1:9" ht="29.25" customHeight="1" x14ac:dyDescent="0.25">
      <c r="A17" s="78" t="s">
        <v>135</v>
      </c>
      <c r="B17" s="79" t="s">
        <v>48</v>
      </c>
      <c r="C17" s="83" t="s">
        <v>144</v>
      </c>
      <c r="D17" s="81" t="s">
        <v>9</v>
      </c>
      <c r="E17" s="81">
        <v>36.6</v>
      </c>
      <c r="F17" s="2">
        <v>15.93</v>
      </c>
      <c r="G17" s="145">
        <f>ROUND((E17*F17),2)</f>
        <v>583.04</v>
      </c>
      <c r="H17" s="213"/>
      <c r="I17" s="72"/>
    </row>
    <row r="18" spans="1:9" ht="25.15" customHeight="1" x14ac:dyDescent="0.25">
      <c r="A18" s="78" t="s">
        <v>135</v>
      </c>
      <c r="B18" s="79" t="s">
        <v>49</v>
      </c>
      <c r="C18" s="83" t="s">
        <v>432</v>
      </c>
      <c r="D18" s="81" t="s">
        <v>17</v>
      </c>
      <c r="E18" s="81">
        <v>4</v>
      </c>
      <c r="F18" s="2">
        <v>26.25</v>
      </c>
      <c r="G18" s="145">
        <f t="shared" ref="G18:G19" si="4">ROUND((E18*F18),2)</f>
        <v>105</v>
      </c>
      <c r="H18" s="213"/>
      <c r="I18" s="72"/>
    </row>
    <row r="19" spans="1:9" ht="27" customHeight="1" x14ac:dyDescent="0.25">
      <c r="A19" s="78" t="s">
        <v>135</v>
      </c>
      <c r="B19" s="79" t="s">
        <v>68</v>
      </c>
      <c r="C19" s="83" t="s">
        <v>433</v>
      </c>
      <c r="D19" s="81" t="s">
        <v>17</v>
      </c>
      <c r="E19" s="81">
        <v>12</v>
      </c>
      <c r="F19" s="2">
        <v>47</v>
      </c>
      <c r="G19" s="145">
        <f t="shared" si="4"/>
        <v>564</v>
      </c>
      <c r="H19" s="213"/>
      <c r="I19" s="72"/>
    </row>
    <row r="20" spans="1:9" ht="31.5" customHeight="1" x14ac:dyDescent="0.25">
      <c r="A20" s="78" t="s">
        <v>135</v>
      </c>
      <c r="B20" s="79" t="s">
        <v>50</v>
      </c>
      <c r="C20" s="83" t="s">
        <v>434</v>
      </c>
      <c r="D20" s="81" t="s">
        <v>17</v>
      </c>
      <c r="E20" s="81">
        <v>2</v>
      </c>
      <c r="F20" s="2">
        <v>128.37</v>
      </c>
      <c r="G20" s="145">
        <f t="shared" si="1"/>
        <v>256.74</v>
      </c>
      <c r="H20" s="213"/>
      <c r="I20" s="72"/>
    </row>
    <row r="21" spans="1:9" ht="34.15" customHeight="1" x14ac:dyDescent="0.25">
      <c r="A21" s="78" t="s">
        <v>135</v>
      </c>
      <c r="B21" s="79" t="s">
        <v>51</v>
      </c>
      <c r="C21" s="80" t="s">
        <v>435</v>
      </c>
      <c r="D21" s="81" t="s">
        <v>17</v>
      </c>
      <c r="E21" s="81">
        <v>7</v>
      </c>
      <c r="F21" s="2">
        <v>187.98</v>
      </c>
      <c r="G21" s="145">
        <f t="shared" si="1"/>
        <v>1315.86</v>
      </c>
      <c r="H21" s="213"/>
      <c r="I21" s="72"/>
    </row>
    <row r="22" spans="1:9" ht="70.150000000000006" customHeight="1" x14ac:dyDescent="0.25">
      <c r="A22" s="78"/>
      <c r="B22" s="79" t="s">
        <v>97</v>
      </c>
      <c r="C22" s="86" t="s">
        <v>430</v>
      </c>
      <c r="D22" s="87" t="s">
        <v>6</v>
      </c>
      <c r="E22" s="81">
        <v>1</v>
      </c>
      <c r="F22" s="2">
        <v>123.85</v>
      </c>
      <c r="G22" s="145">
        <f t="shared" si="1"/>
        <v>123.85</v>
      </c>
      <c r="H22" s="213"/>
      <c r="I22" s="72"/>
    </row>
    <row r="23" spans="1:9" ht="31.15" customHeight="1" x14ac:dyDescent="0.25">
      <c r="A23" s="78" t="s">
        <v>135</v>
      </c>
      <c r="B23" s="79" t="s">
        <v>98</v>
      </c>
      <c r="C23" s="83" t="s">
        <v>431</v>
      </c>
      <c r="D23" s="81" t="s">
        <v>134</v>
      </c>
      <c r="E23" s="81">
        <v>0.5</v>
      </c>
      <c r="F23" s="2">
        <v>4448.0600000000004</v>
      </c>
      <c r="G23" s="145">
        <f t="shared" si="1"/>
        <v>2224.0300000000002</v>
      </c>
      <c r="H23" s="213"/>
      <c r="I23" s="72"/>
    </row>
    <row r="24" spans="1:9" ht="27.6" customHeight="1" x14ac:dyDescent="0.25">
      <c r="A24" s="78" t="s">
        <v>135</v>
      </c>
      <c r="B24" s="79" t="s">
        <v>99</v>
      </c>
      <c r="C24" s="83" t="s">
        <v>146</v>
      </c>
      <c r="D24" s="81" t="s">
        <v>436</v>
      </c>
      <c r="E24" s="81">
        <v>37950</v>
      </c>
      <c r="F24" s="2">
        <v>1.87</v>
      </c>
      <c r="G24" s="145">
        <f t="shared" si="1"/>
        <v>70966.5</v>
      </c>
      <c r="H24" s="213"/>
      <c r="I24" s="72"/>
    </row>
    <row r="25" spans="1:9" ht="33" customHeight="1" x14ac:dyDescent="0.25">
      <c r="A25" s="78" t="s">
        <v>135</v>
      </c>
      <c r="B25" s="79" t="s">
        <v>113</v>
      </c>
      <c r="C25" s="80" t="s">
        <v>458</v>
      </c>
      <c r="D25" s="81" t="s">
        <v>155</v>
      </c>
      <c r="E25" s="81">
        <v>3657</v>
      </c>
      <c r="F25" s="2">
        <v>3.45</v>
      </c>
      <c r="G25" s="145">
        <f t="shared" si="1"/>
        <v>12616.65</v>
      </c>
      <c r="H25" s="213"/>
      <c r="I25" s="72"/>
    </row>
    <row r="26" spans="1:9" ht="42.6" customHeight="1" x14ac:dyDescent="0.25">
      <c r="A26" s="78" t="s">
        <v>135</v>
      </c>
      <c r="B26" s="79" t="s">
        <v>148</v>
      </c>
      <c r="C26" s="80" t="s">
        <v>437</v>
      </c>
      <c r="D26" s="81" t="s">
        <v>155</v>
      </c>
      <c r="E26" s="81">
        <v>1086</v>
      </c>
      <c r="F26" s="2">
        <v>9.2200000000000006</v>
      </c>
      <c r="G26" s="145">
        <f t="shared" si="1"/>
        <v>10012.92</v>
      </c>
      <c r="H26" s="213"/>
      <c r="I26" s="72"/>
    </row>
    <row r="27" spans="1:9" ht="37.9" customHeight="1" x14ac:dyDescent="0.25">
      <c r="A27" s="78" t="s">
        <v>135</v>
      </c>
      <c r="B27" s="79" t="s">
        <v>149</v>
      </c>
      <c r="C27" s="86" t="s">
        <v>455</v>
      </c>
      <c r="D27" s="81" t="s">
        <v>155</v>
      </c>
      <c r="E27" s="81">
        <v>1086</v>
      </c>
      <c r="F27" s="2">
        <v>-9.6300000000000008</v>
      </c>
      <c r="G27" s="145">
        <f t="shared" si="1"/>
        <v>-10458.18</v>
      </c>
      <c r="H27" s="213"/>
      <c r="I27" s="72"/>
    </row>
    <row r="28" spans="1:9" ht="38.450000000000003" customHeight="1" x14ac:dyDescent="0.25">
      <c r="A28" s="78" t="s">
        <v>135</v>
      </c>
      <c r="B28" s="79" t="s">
        <v>150</v>
      </c>
      <c r="C28" s="88" t="s">
        <v>459</v>
      </c>
      <c r="D28" s="89" t="s">
        <v>155</v>
      </c>
      <c r="E28" s="89">
        <v>5085</v>
      </c>
      <c r="F28" s="2">
        <v>9.66</v>
      </c>
      <c r="G28" s="145">
        <f t="shared" si="1"/>
        <v>49121.1</v>
      </c>
      <c r="H28" s="213"/>
      <c r="I28" s="72"/>
    </row>
    <row r="29" spans="1:9" ht="38.450000000000003" customHeight="1" x14ac:dyDescent="0.25">
      <c r="A29" s="78" t="s">
        <v>135</v>
      </c>
      <c r="B29" s="79" t="s">
        <v>151</v>
      </c>
      <c r="C29" s="90" t="s">
        <v>457</v>
      </c>
      <c r="D29" s="89" t="s">
        <v>155</v>
      </c>
      <c r="E29" s="89">
        <v>5085</v>
      </c>
      <c r="F29" s="2">
        <v>-7.54</v>
      </c>
      <c r="G29" s="145">
        <f t="shared" si="1"/>
        <v>-38340.9</v>
      </c>
      <c r="H29" s="213"/>
      <c r="I29" s="72"/>
    </row>
    <row r="30" spans="1:9" ht="27.6" customHeight="1" x14ac:dyDescent="0.25">
      <c r="A30" s="78" t="s">
        <v>135</v>
      </c>
      <c r="B30" s="79" t="s">
        <v>152</v>
      </c>
      <c r="C30" s="80" t="s">
        <v>147</v>
      </c>
      <c r="D30" s="81" t="s">
        <v>75</v>
      </c>
      <c r="E30" s="81">
        <v>5</v>
      </c>
      <c r="F30" s="2">
        <v>44.04</v>
      </c>
      <c r="G30" s="145">
        <f t="shared" si="1"/>
        <v>220.2</v>
      </c>
      <c r="H30" s="213"/>
      <c r="I30" s="72"/>
    </row>
    <row r="31" spans="1:9" ht="27.6" customHeight="1" x14ac:dyDescent="0.25">
      <c r="A31" s="78" t="s">
        <v>135</v>
      </c>
      <c r="B31" s="79" t="s">
        <v>438</v>
      </c>
      <c r="C31" s="80" t="s">
        <v>440</v>
      </c>
      <c r="D31" s="81" t="s">
        <v>75</v>
      </c>
      <c r="E31" s="81">
        <v>45</v>
      </c>
      <c r="F31" s="2">
        <v>25.95</v>
      </c>
      <c r="G31" s="145">
        <f t="shared" si="1"/>
        <v>1167.75</v>
      </c>
      <c r="H31" s="213"/>
      <c r="I31" s="72"/>
    </row>
    <row r="32" spans="1:9" ht="27.6" customHeight="1" x14ac:dyDescent="0.25">
      <c r="A32" s="78" t="s">
        <v>135</v>
      </c>
      <c r="B32" s="79" t="s">
        <v>439</v>
      </c>
      <c r="C32" s="80" t="s">
        <v>441</v>
      </c>
      <c r="D32" s="81" t="s">
        <v>75</v>
      </c>
      <c r="E32" s="81">
        <v>0.4</v>
      </c>
      <c r="F32" s="2">
        <v>25.95</v>
      </c>
      <c r="G32" s="145">
        <f t="shared" si="1"/>
        <v>10.38</v>
      </c>
      <c r="H32" s="213"/>
      <c r="I32" s="72"/>
    </row>
    <row r="33" spans="1:9" ht="27.6" customHeight="1" thickBot="1" x14ac:dyDescent="0.3">
      <c r="A33" s="91" t="s">
        <v>135</v>
      </c>
      <c r="B33" s="79" t="s">
        <v>460</v>
      </c>
      <c r="C33" s="92" t="s">
        <v>442</v>
      </c>
      <c r="D33" s="93" t="s">
        <v>75</v>
      </c>
      <c r="E33" s="93">
        <v>2.4</v>
      </c>
      <c r="F33" s="28">
        <v>25.95</v>
      </c>
      <c r="G33" s="146">
        <f t="shared" si="1"/>
        <v>62.28</v>
      </c>
      <c r="H33" s="213"/>
      <c r="I33" s="72"/>
    </row>
    <row r="34" spans="1:9" ht="27.6" customHeight="1" x14ac:dyDescent="0.25">
      <c r="A34" s="73" t="s">
        <v>153</v>
      </c>
      <c r="B34" s="74" t="s">
        <v>11</v>
      </c>
      <c r="C34" s="75" t="s">
        <v>136</v>
      </c>
      <c r="D34" s="76" t="s">
        <v>45</v>
      </c>
      <c r="E34" s="77">
        <v>4.5</v>
      </c>
      <c r="F34" s="11"/>
      <c r="G34" s="144">
        <f t="shared" si="1"/>
        <v>0</v>
      </c>
      <c r="H34" s="213"/>
      <c r="I34" s="72"/>
    </row>
    <row r="35" spans="1:9" ht="27.6" customHeight="1" x14ac:dyDescent="0.25">
      <c r="A35" s="78" t="s">
        <v>153</v>
      </c>
      <c r="B35" s="79" t="s">
        <v>12</v>
      </c>
      <c r="C35" s="80" t="s">
        <v>137</v>
      </c>
      <c r="D35" s="81" t="s">
        <v>17</v>
      </c>
      <c r="E35" s="82">
        <v>7</v>
      </c>
      <c r="F35" s="2"/>
      <c r="G35" s="145">
        <f t="shared" si="1"/>
        <v>0</v>
      </c>
      <c r="H35" s="213"/>
      <c r="I35" s="72"/>
    </row>
    <row r="36" spans="1:9" ht="27.6" customHeight="1" x14ac:dyDescent="0.25">
      <c r="A36" s="78" t="s">
        <v>153</v>
      </c>
      <c r="B36" s="79" t="s">
        <v>62</v>
      </c>
      <c r="C36" s="80" t="s">
        <v>138</v>
      </c>
      <c r="D36" s="81" t="s">
        <v>154</v>
      </c>
      <c r="E36" s="82">
        <v>56</v>
      </c>
      <c r="F36" s="2"/>
      <c r="G36" s="145">
        <f t="shared" si="1"/>
        <v>0</v>
      </c>
      <c r="H36" s="213"/>
      <c r="I36" s="72"/>
    </row>
    <row r="37" spans="1:9" ht="27.6" customHeight="1" x14ac:dyDescent="0.25">
      <c r="A37" s="78" t="s">
        <v>153</v>
      </c>
      <c r="B37" s="79" t="s">
        <v>13</v>
      </c>
      <c r="C37" s="83" t="s">
        <v>139</v>
      </c>
      <c r="D37" s="81" t="s">
        <v>9</v>
      </c>
      <c r="E37" s="82">
        <v>86</v>
      </c>
      <c r="F37" s="2"/>
      <c r="G37" s="145">
        <f t="shared" si="1"/>
        <v>0</v>
      </c>
      <c r="H37" s="213"/>
      <c r="I37" s="72"/>
    </row>
    <row r="38" spans="1:9" ht="27.6" customHeight="1" x14ac:dyDescent="0.25">
      <c r="A38" s="78" t="s">
        <v>153</v>
      </c>
      <c r="B38" s="79" t="s">
        <v>14</v>
      </c>
      <c r="C38" s="83" t="s">
        <v>427</v>
      </c>
      <c r="D38" s="81" t="s">
        <v>9</v>
      </c>
      <c r="E38" s="81">
        <v>19.5</v>
      </c>
      <c r="F38" s="2"/>
      <c r="G38" s="145">
        <f t="shared" si="1"/>
        <v>0</v>
      </c>
      <c r="H38" s="213"/>
      <c r="I38" s="72"/>
    </row>
    <row r="39" spans="1:9" ht="27.6" customHeight="1" x14ac:dyDescent="0.25">
      <c r="A39" s="78" t="s">
        <v>153</v>
      </c>
      <c r="B39" s="79" t="s">
        <v>15</v>
      </c>
      <c r="C39" s="83" t="s">
        <v>428</v>
      </c>
      <c r="D39" s="81" t="s">
        <v>9</v>
      </c>
      <c r="E39" s="81">
        <v>45</v>
      </c>
      <c r="F39" s="2"/>
      <c r="G39" s="145">
        <f t="shared" si="1"/>
        <v>0</v>
      </c>
      <c r="H39" s="213"/>
      <c r="I39" s="72"/>
    </row>
    <row r="40" spans="1:9" ht="27.6" customHeight="1" x14ac:dyDescent="0.25">
      <c r="A40" s="78" t="s">
        <v>153</v>
      </c>
      <c r="B40" s="79" t="s">
        <v>63</v>
      </c>
      <c r="C40" s="83" t="s">
        <v>429</v>
      </c>
      <c r="D40" s="81" t="s">
        <v>9</v>
      </c>
      <c r="E40" s="81">
        <v>42.5</v>
      </c>
      <c r="F40" s="2"/>
      <c r="G40" s="145">
        <f t="shared" si="1"/>
        <v>0</v>
      </c>
      <c r="H40" s="213"/>
      <c r="I40" s="72"/>
    </row>
    <row r="41" spans="1:9" ht="27.6" customHeight="1" x14ac:dyDescent="0.25">
      <c r="A41" s="78" t="s">
        <v>153</v>
      </c>
      <c r="B41" s="79" t="s">
        <v>16</v>
      </c>
      <c r="C41" s="84" t="s">
        <v>474</v>
      </c>
      <c r="D41" s="81" t="s">
        <v>9</v>
      </c>
      <c r="E41" s="82">
        <v>410</v>
      </c>
      <c r="F41" s="2"/>
      <c r="G41" s="145">
        <f t="shared" si="1"/>
        <v>0</v>
      </c>
      <c r="H41" s="213"/>
      <c r="I41" s="72"/>
    </row>
    <row r="42" spans="1:9" ht="27.6" customHeight="1" x14ac:dyDescent="0.25">
      <c r="A42" s="78" t="s">
        <v>153</v>
      </c>
      <c r="B42" s="79" t="s">
        <v>65</v>
      </c>
      <c r="C42" s="83" t="s">
        <v>140</v>
      </c>
      <c r="D42" s="81" t="s">
        <v>17</v>
      </c>
      <c r="E42" s="82">
        <v>29</v>
      </c>
      <c r="F42" s="2"/>
      <c r="G42" s="145">
        <f t="shared" si="1"/>
        <v>0</v>
      </c>
      <c r="H42" s="213"/>
      <c r="I42" s="72"/>
    </row>
    <row r="43" spans="1:9" ht="27.6" customHeight="1" x14ac:dyDescent="0.25">
      <c r="A43" s="78" t="s">
        <v>153</v>
      </c>
      <c r="B43" s="79" t="s">
        <v>66</v>
      </c>
      <c r="C43" s="80" t="s">
        <v>141</v>
      </c>
      <c r="D43" s="81" t="s">
        <v>17</v>
      </c>
      <c r="E43" s="82">
        <v>4</v>
      </c>
      <c r="F43" s="2"/>
      <c r="G43" s="145">
        <f t="shared" si="1"/>
        <v>0</v>
      </c>
      <c r="H43" s="213"/>
      <c r="I43" s="72"/>
    </row>
    <row r="44" spans="1:9" ht="27.6" customHeight="1" x14ac:dyDescent="0.25">
      <c r="A44" s="78" t="s">
        <v>153</v>
      </c>
      <c r="B44" s="79" t="s">
        <v>47</v>
      </c>
      <c r="C44" s="80" t="s">
        <v>142</v>
      </c>
      <c r="D44" s="81" t="s">
        <v>17</v>
      </c>
      <c r="E44" s="82">
        <v>39</v>
      </c>
      <c r="F44" s="2"/>
      <c r="G44" s="145">
        <f t="shared" si="1"/>
        <v>0</v>
      </c>
      <c r="H44" s="213"/>
      <c r="I44" s="72"/>
    </row>
    <row r="45" spans="1:9" ht="27.6" customHeight="1" x14ac:dyDescent="0.25">
      <c r="A45" s="78" t="s">
        <v>153</v>
      </c>
      <c r="B45" s="79" t="s">
        <v>67</v>
      </c>
      <c r="C45" s="83" t="s">
        <v>143</v>
      </c>
      <c r="D45" s="81" t="s">
        <v>17</v>
      </c>
      <c r="E45" s="82">
        <v>170</v>
      </c>
      <c r="F45" s="2"/>
      <c r="G45" s="145">
        <f t="shared" si="1"/>
        <v>0</v>
      </c>
      <c r="H45" s="213"/>
      <c r="I45" s="72"/>
    </row>
    <row r="46" spans="1:9" ht="27.6" customHeight="1" x14ac:dyDescent="0.25">
      <c r="A46" s="78" t="s">
        <v>153</v>
      </c>
      <c r="B46" s="79" t="s">
        <v>48</v>
      </c>
      <c r="C46" s="83" t="s">
        <v>144</v>
      </c>
      <c r="D46" s="81" t="s">
        <v>9</v>
      </c>
      <c r="E46" s="82">
        <v>36.6</v>
      </c>
      <c r="F46" s="2"/>
      <c r="G46" s="145">
        <f t="shared" si="1"/>
        <v>0</v>
      </c>
      <c r="H46" s="213"/>
      <c r="I46" s="72"/>
    </row>
    <row r="47" spans="1:9" ht="27.6" customHeight="1" x14ac:dyDescent="0.25">
      <c r="A47" s="78" t="s">
        <v>153</v>
      </c>
      <c r="B47" s="79" t="s">
        <v>49</v>
      </c>
      <c r="C47" s="83" t="s">
        <v>432</v>
      </c>
      <c r="D47" s="81" t="s">
        <v>17</v>
      </c>
      <c r="E47" s="81">
        <v>4</v>
      </c>
      <c r="F47" s="2"/>
      <c r="G47" s="145">
        <f t="shared" si="1"/>
        <v>0</v>
      </c>
      <c r="H47" s="213"/>
      <c r="I47" s="72"/>
    </row>
    <row r="48" spans="1:9" ht="27.6" customHeight="1" x14ac:dyDescent="0.25">
      <c r="A48" s="78" t="s">
        <v>153</v>
      </c>
      <c r="B48" s="79" t="s">
        <v>68</v>
      </c>
      <c r="C48" s="83" t="s">
        <v>433</v>
      </c>
      <c r="D48" s="81" t="s">
        <v>17</v>
      </c>
      <c r="E48" s="81">
        <v>12</v>
      </c>
      <c r="F48" s="2"/>
      <c r="G48" s="145">
        <f t="shared" si="1"/>
        <v>0</v>
      </c>
      <c r="H48" s="213"/>
      <c r="I48" s="72"/>
    </row>
    <row r="49" spans="1:9" ht="27.6" customHeight="1" x14ac:dyDescent="0.25">
      <c r="A49" s="78" t="s">
        <v>153</v>
      </c>
      <c r="B49" s="79" t="s">
        <v>50</v>
      </c>
      <c r="C49" s="83" t="s">
        <v>434</v>
      </c>
      <c r="D49" s="81" t="s">
        <v>17</v>
      </c>
      <c r="E49" s="81">
        <v>2</v>
      </c>
      <c r="F49" s="2"/>
      <c r="G49" s="145">
        <f t="shared" si="1"/>
        <v>0</v>
      </c>
      <c r="H49" s="213"/>
      <c r="I49" s="72"/>
    </row>
    <row r="50" spans="1:9" ht="27.6" customHeight="1" x14ac:dyDescent="0.25">
      <c r="A50" s="78" t="s">
        <v>153</v>
      </c>
      <c r="B50" s="79" t="s">
        <v>51</v>
      </c>
      <c r="C50" s="80" t="s">
        <v>435</v>
      </c>
      <c r="D50" s="81" t="s">
        <v>17</v>
      </c>
      <c r="E50" s="81">
        <v>7</v>
      </c>
      <c r="F50" s="2"/>
      <c r="G50" s="145">
        <f t="shared" si="1"/>
        <v>0</v>
      </c>
      <c r="H50" s="213"/>
      <c r="I50" s="72"/>
    </row>
    <row r="51" spans="1:9" ht="70.900000000000006" customHeight="1" x14ac:dyDescent="0.25">
      <c r="A51" s="78" t="s">
        <v>153</v>
      </c>
      <c r="B51" s="79" t="s">
        <v>97</v>
      </c>
      <c r="C51" s="86" t="s">
        <v>430</v>
      </c>
      <c r="D51" s="87" t="s">
        <v>6</v>
      </c>
      <c r="E51" s="81">
        <v>1</v>
      </c>
      <c r="F51" s="2"/>
      <c r="G51" s="145">
        <f t="shared" si="1"/>
        <v>0</v>
      </c>
      <c r="H51" s="213"/>
      <c r="I51" s="72"/>
    </row>
    <row r="52" spans="1:9" ht="27.6" customHeight="1" x14ac:dyDescent="0.25">
      <c r="A52" s="78" t="s">
        <v>153</v>
      </c>
      <c r="B52" s="79" t="s">
        <v>98</v>
      </c>
      <c r="C52" s="83" t="s">
        <v>145</v>
      </c>
      <c r="D52" s="81" t="s">
        <v>134</v>
      </c>
      <c r="E52" s="82">
        <v>0.5</v>
      </c>
      <c r="F52" s="2"/>
      <c r="G52" s="145">
        <f t="shared" si="1"/>
        <v>0</v>
      </c>
      <c r="H52" s="213"/>
      <c r="I52" s="72"/>
    </row>
    <row r="53" spans="1:9" ht="27.6" customHeight="1" x14ac:dyDescent="0.25">
      <c r="A53" s="78" t="s">
        <v>153</v>
      </c>
      <c r="B53" s="79" t="s">
        <v>99</v>
      </c>
      <c r="C53" s="83" t="s">
        <v>146</v>
      </c>
      <c r="D53" s="82" t="s">
        <v>436</v>
      </c>
      <c r="E53" s="82">
        <v>37950</v>
      </c>
      <c r="F53" s="2"/>
      <c r="G53" s="145">
        <f t="shared" si="1"/>
        <v>0</v>
      </c>
      <c r="H53" s="213"/>
      <c r="I53" s="72"/>
    </row>
    <row r="54" spans="1:9" ht="32.450000000000003" customHeight="1" x14ac:dyDescent="0.25">
      <c r="A54" s="78" t="s">
        <v>153</v>
      </c>
      <c r="B54" s="79" t="s">
        <v>113</v>
      </c>
      <c r="C54" s="80" t="s">
        <v>456</v>
      </c>
      <c r="D54" s="82" t="s">
        <v>155</v>
      </c>
      <c r="E54" s="82">
        <v>4645</v>
      </c>
      <c r="F54" s="2"/>
      <c r="G54" s="145">
        <f t="shared" si="1"/>
        <v>0</v>
      </c>
      <c r="H54" s="213"/>
      <c r="I54" s="72"/>
    </row>
    <row r="55" spans="1:9" ht="40.9" customHeight="1" x14ac:dyDescent="0.25">
      <c r="A55" s="78" t="s">
        <v>153</v>
      </c>
      <c r="B55" s="79" t="s">
        <v>148</v>
      </c>
      <c r="C55" s="80" t="s">
        <v>437</v>
      </c>
      <c r="D55" s="82" t="s">
        <v>155</v>
      </c>
      <c r="E55" s="82">
        <v>98</v>
      </c>
      <c r="F55" s="2"/>
      <c r="G55" s="145">
        <f t="shared" si="1"/>
        <v>0</v>
      </c>
      <c r="H55" s="213"/>
      <c r="I55" s="72"/>
    </row>
    <row r="56" spans="1:9" ht="40.9" customHeight="1" x14ac:dyDescent="0.25">
      <c r="A56" s="78" t="s">
        <v>153</v>
      </c>
      <c r="B56" s="79" t="s">
        <v>149</v>
      </c>
      <c r="C56" s="86" t="s">
        <v>455</v>
      </c>
      <c r="D56" s="82" t="s">
        <v>155</v>
      </c>
      <c r="E56" s="82">
        <v>98</v>
      </c>
      <c r="F56" s="2"/>
      <c r="G56" s="145">
        <f t="shared" si="1"/>
        <v>0</v>
      </c>
      <c r="H56" s="213"/>
      <c r="I56" s="72"/>
    </row>
    <row r="57" spans="1:9" ht="35.450000000000003" customHeight="1" x14ac:dyDescent="0.25">
      <c r="A57" s="78" t="s">
        <v>153</v>
      </c>
      <c r="B57" s="79" t="s">
        <v>150</v>
      </c>
      <c r="C57" s="88" t="s">
        <v>459</v>
      </c>
      <c r="D57" s="89" t="s">
        <v>155</v>
      </c>
      <c r="E57" s="94">
        <v>5085</v>
      </c>
      <c r="F57" s="2"/>
      <c r="G57" s="145">
        <f t="shared" si="1"/>
        <v>0</v>
      </c>
      <c r="H57" s="213"/>
      <c r="I57" s="72"/>
    </row>
    <row r="58" spans="1:9" ht="39" customHeight="1" x14ac:dyDescent="0.25">
      <c r="A58" s="78" t="s">
        <v>153</v>
      </c>
      <c r="B58" s="79" t="s">
        <v>151</v>
      </c>
      <c r="C58" s="90" t="s">
        <v>457</v>
      </c>
      <c r="D58" s="89" t="s">
        <v>155</v>
      </c>
      <c r="E58" s="94">
        <v>5085</v>
      </c>
      <c r="F58" s="2"/>
      <c r="G58" s="145">
        <f t="shared" si="1"/>
        <v>0</v>
      </c>
      <c r="H58" s="213"/>
      <c r="I58" s="72"/>
    </row>
    <row r="59" spans="1:9" ht="30" customHeight="1" x14ac:dyDescent="0.25">
      <c r="A59" s="78" t="s">
        <v>153</v>
      </c>
      <c r="B59" s="79" t="s">
        <v>152</v>
      </c>
      <c r="C59" s="80" t="s">
        <v>147</v>
      </c>
      <c r="D59" s="81" t="s">
        <v>75</v>
      </c>
      <c r="E59" s="81">
        <v>5</v>
      </c>
      <c r="F59" s="2"/>
      <c r="G59" s="145">
        <f t="shared" si="1"/>
        <v>0</v>
      </c>
      <c r="H59" s="213"/>
      <c r="I59" s="72"/>
    </row>
    <row r="60" spans="1:9" ht="35.450000000000003" customHeight="1" x14ac:dyDescent="0.25">
      <c r="A60" s="78" t="s">
        <v>153</v>
      </c>
      <c r="B60" s="79" t="s">
        <v>438</v>
      </c>
      <c r="C60" s="80" t="s">
        <v>440</v>
      </c>
      <c r="D60" s="81" t="s">
        <v>75</v>
      </c>
      <c r="E60" s="81">
        <v>45</v>
      </c>
      <c r="F60" s="2"/>
      <c r="G60" s="145">
        <f t="shared" si="1"/>
        <v>0</v>
      </c>
      <c r="H60" s="213"/>
      <c r="I60" s="72"/>
    </row>
    <row r="61" spans="1:9" ht="37.15" customHeight="1" thickBot="1" x14ac:dyDescent="0.3">
      <c r="A61" s="78" t="s">
        <v>153</v>
      </c>
      <c r="B61" s="79" t="s">
        <v>439</v>
      </c>
      <c r="C61" s="80" t="s">
        <v>441</v>
      </c>
      <c r="D61" s="81" t="s">
        <v>75</v>
      </c>
      <c r="E61" s="81">
        <v>0.4</v>
      </c>
      <c r="F61" s="2"/>
      <c r="G61" s="145">
        <f t="shared" si="1"/>
        <v>0</v>
      </c>
      <c r="H61" s="214"/>
      <c r="I61" s="72"/>
    </row>
    <row r="62" spans="1:9" ht="27" customHeight="1" thickBot="1" x14ac:dyDescent="0.3">
      <c r="A62" s="91" t="s">
        <v>153</v>
      </c>
      <c r="B62" s="79" t="s">
        <v>460</v>
      </c>
      <c r="C62" s="92" t="s">
        <v>442</v>
      </c>
      <c r="D62" s="93" t="s">
        <v>75</v>
      </c>
      <c r="E62" s="93">
        <v>2.4</v>
      </c>
      <c r="F62" s="28"/>
      <c r="G62" s="146">
        <f t="shared" si="1"/>
        <v>0</v>
      </c>
      <c r="H62" s="147" t="s">
        <v>39</v>
      </c>
      <c r="I62" s="148">
        <f>ROUND(SUM(G5:G62),2)</f>
        <v>126052.68</v>
      </c>
    </row>
    <row r="63" spans="1:9" s="6" customFormat="1" ht="28.9" customHeight="1" x14ac:dyDescent="0.25">
      <c r="A63" s="95" t="s">
        <v>46</v>
      </c>
      <c r="B63" s="96" t="s">
        <v>18</v>
      </c>
      <c r="C63" s="97" t="s">
        <v>156</v>
      </c>
      <c r="D63" s="98" t="s">
        <v>154</v>
      </c>
      <c r="E63" s="98">
        <v>17400</v>
      </c>
      <c r="F63" s="56">
        <v>1.17</v>
      </c>
      <c r="G63" s="149">
        <f t="shared" ref="G63" si="5">ROUND((E63*F63),2)</f>
        <v>20358</v>
      </c>
      <c r="H63" s="150"/>
      <c r="I63" s="151"/>
    </row>
    <row r="64" spans="1:9" s="6" customFormat="1" ht="36.75" customHeight="1" x14ac:dyDescent="0.25">
      <c r="A64" s="78" t="s">
        <v>46</v>
      </c>
      <c r="B64" s="79" t="s">
        <v>19</v>
      </c>
      <c r="C64" s="80" t="s">
        <v>157</v>
      </c>
      <c r="D64" s="81" t="s">
        <v>154</v>
      </c>
      <c r="E64" s="81">
        <v>102896</v>
      </c>
      <c r="F64" s="57">
        <v>0.27</v>
      </c>
      <c r="G64" s="145">
        <f t="shared" ref="G64:G100" si="6">ROUND((E64*F64),2)</f>
        <v>27781.919999999998</v>
      </c>
      <c r="H64" s="150"/>
      <c r="I64" s="151"/>
    </row>
    <row r="65" spans="1:9" s="6" customFormat="1" ht="38.25" customHeight="1" x14ac:dyDescent="0.25">
      <c r="A65" s="78" t="s">
        <v>46</v>
      </c>
      <c r="B65" s="79" t="s">
        <v>20</v>
      </c>
      <c r="C65" s="80" t="s">
        <v>158</v>
      </c>
      <c r="D65" s="81" t="s">
        <v>154</v>
      </c>
      <c r="E65" s="81">
        <v>18158</v>
      </c>
      <c r="F65" s="57">
        <v>0.68</v>
      </c>
      <c r="G65" s="145">
        <f t="shared" ref="G65" si="7">ROUND((E65*F65),2)</f>
        <v>12347.44</v>
      </c>
      <c r="H65" s="150"/>
      <c r="I65" s="151"/>
    </row>
    <row r="66" spans="1:9" s="6" customFormat="1" ht="38.25" customHeight="1" x14ac:dyDescent="0.25">
      <c r="A66" s="78" t="s">
        <v>46</v>
      </c>
      <c r="B66" s="79" t="s">
        <v>21</v>
      </c>
      <c r="C66" s="80" t="s">
        <v>159</v>
      </c>
      <c r="D66" s="81" t="s">
        <v>155</v>
      </c>
      <c r="E66" s="81">
        <v>19266</v>
      </c>
      <c r="F66" s="57">
        <v>0.59</v>
      </c>
      <c r="G66" s="145">
        <f t="shared" si="6"/>
        <v>11366.94</v>
      </c>
      <c r="H66" s="150"/>
      <c r="I66" s="151"/>
    </row>
    <row r="67" spans="1:9" s="6" customFormat="1" ht="33.75" customHeight="1" x14ac:dyDescent="0.25">
      <c r="A67" s="78" t="s">
        <v>46</v>
      </c>
      <c r="B67" s="79" t="s">
        <v>22</v>
      </c>
      <c r="C67" s="80" t="s">
        <v>160</v>
      </c>
      <c r="D67" s="81" t="s">
        <v>155</v>
      </c>
      <c r="E67" s="81">
        <v>8257</v>
      </c>
      <c r="F67" s="57">
        <v>1.95</v>
      </c>
      <c r="G67" s="145">
        <f t="shared" si="6"/>
        <v>16101.15</v>
      </c>
      <c r="H67" s="150"/>
      <c r="I67" s="151"/>
    </row>
    <row r="68" spans="1:9" s="6" customFormat="1" ht="49.5" customHeight="1" x14ac:dyDescent="0.25">
      <c r="A68" s="78" t="s">
        <v>46</v>
      </c>
      <c r="B68" s="79" t="s">
        <v>23</v>
      </c>
      <c r="C68" s="80" t="s">
        <v>161</v>
      </c>
      <c r="D68" s="81" t="s">
        <v>155</v>
      </c>
      <c r="E68" s="81">
        <v>794</v>
      </c>
      <c r="F68" s="57">
        <v>7.85</v>
      </c>
      <c r="G68" s="145">
        <f t="shared" si="6"/>
        <v>6232.9</v>
      </c>
      <c r="H68" s="150"/>
      <c r="I68" s="151"/>
    </row>
    <row r="69" spans="1:9" s="6" customFormat="1" ht="33" customHeight="1" x14ac:dyDescent="0.25">
      <c r="A69" s="78" t="s">
        <v>46</v>
      </c>
      <c r="B69" s="79" t="s">
        <v>24</v>
      </c>
      <c r="C69" s="80" t="s">
        <v>162</v>
      </c>
      <c r="D69" s="81" t="s">
        <v>155</v>
      </c>
      <c r="E69" s="81">
        <v>340</v>
      </c>
      <c r="F69" s="57">
        <v>2.62</v>
      </c>
      <c r="G69" s="145">
        <f t="shared" si="6"/>
        <v>890.8</v>
      </c>
      <c r="H69" s="150"/>
      <c r="I69" s="151"/>
    </row>
    <row r="70" spans="1:9" s="6" customFormat="1" ht="38.25" customHeight="1" x14ac:dyDescent="0.25">
      <c r="A70" s="78" t="s">
        <v>46</v>
      </c>
      <c r="B70" s="79" t="s">
        <v>25</v>
      </c>
      <c r="C70" s="80" t="s">
        <v>163</v>
      </c>
      <c r="D70" s="81" t="s">
        <v>155</v>
      </c>
      <c r="E70" s="81">
        <v>1263</v>
      </c>
      <c r="F70" s="57">
        <v>13.29</v>
      </c>
      <c r="G70" s="145">
        <f t="shared" ref="G70:G73" si="8">ROUND((E70*F70),2)</f>
        <v>16785.27</v>
      </c>
      <c r="H70" s="150"/>
      <c r="I70" s="151"/>
    </row>
    <row r="71" spans="1:9" s="6" customFormat="1" ht="33.75" customHeight="1" x14ac:dyDescent="0.25">
      <c r="A71" s="78" t="s">
        <v>46</v>
      </c>
      <c r="B71" s="79" t="s">
        <v>26</v>
      </c>
      <c r="C71" s="80" t="s">
        <v>164</v>
      </c>
      <c r="D71" s="81" t="s">
        <v>154</v>
      </c>
      <c r="E71" s="81">
        <v>21315</v>
      </c>
      <c r="F71" s="57">
        <v>2.9</v>
      </c>
      <c r="G71" s="145">
        <f t="shared" si="8"/>
        <v>61813.5</v>
      </c>
      <c r="H71" s="150"/>
      <c r="I71" s="151"/>
    </row>
    <row r="72" spans="1:9" s="6" customFormat="1" ht="30" customHeight="1" x14ac:dyDescent="0.25">
      <c r="A72" s="78" t="s">
        <v>46</v>
      </c>
      <c r="B72" s="79" t="s">
        <v>77</v>
      </c>
      <c r="C72" s="80" t="s">
        <v>165</v>
      </c>
      <c r="D72" s="81" t="s">
        <v>154</v>
      </c>
      <c r="E72" s="81">
        <v>9135</v>
      </c>
      <c r="F72" s="57">
        <v>2.93</v>
      </c>
      <c r="G72" s="145">
        <f t="shared" si="8"/>
        <v>26765.55</v>
      </c>
      <c r="H72" s="150"/>
      <c r="I72" s="151"/>
    </row>
    <row r="73" spans="1:9" s="6" customFormat="1" ht="33" customHeight="1" x14ac:dyDescent="0.25">
      <c r="A73" s="78" t="s">
        <v>46</v>
      </c>
      <c r="B73" s="79" t="s">
        <v>78</v>
      </c>
      <c r="C73" s="80" t="s">
        <v>166</v>
      </c>
      <c r="D73" s="81" t="s">
        <v>9</v>
      </c>
      <c r="E73" s="81">
        <v>150</v>
      </c>
      <c r="F73" s="57">
        <v>6.3</v>
      </c>
      <c r="G73" s="145">
        <f t="shared" si="8"/>
        <v>945</v>
      </c>
      <c r="H73" s="150"/>
      <c r="I73" s="151"/>
    </row>
    <row r="74" spans="1:9" s="6" customFormat="1" ht="38.25" customHeight="1" x14ac:dyDescent="0.25">
      <c r="A74" s="78" t="s">
        <v>46</v>
      </c>
      <c r="B74" s="79" t="s">
        <v>79</v>
      </c>
      <c r="C74" s="83" t="s">
        <v>443</v>
      </c>
      <c r="D74" s="81" t="s">
        <v>154</v>
      </c>
      <c r="E74" s="81">
        <v>72789</v>
      </c>
      <c r="F74" s="57">
        <v>4.5599999999999996</v>
      </c>
      <c r="G74" s="145">
        <f t="shared" ref="G74:G76" si="9">ROUND((E74*F74),2)</f>
        <v>331917.84000000003</v>
      </c>
      <c r="H74" s="150"/>
      <c r="I74" s="151"/>
    </row>
    <row r="75" spans="1:9" s="6" customFormat="1" ht="33.75" customHeight="1" x14ac:dyDescent="0.25">
      <c r="A75" s="78" t="s">
        <v>46</v>
      </c>
      <c r="B75" s="79" t="s">
        <v>80</v>
      </c>
      <c r="C75" s="80" t="s">
        <v>167</v>
      </c>
      <c r="D75" s="81" t="s">
        <v>155</v>
      </c>
      <c r="E75" s="85">
        <v>65324</v>
      </c>
      <c r="F75" s="57">
        <v>7.33</v>
      </c>
      <c r="G75" s="145">
        <f t="shared" si="9"/>
        <v>478824.92</v>
      </c>
      <c r="H75" s="150"/>
      <c r="I75" s="151"/>
    </row>
    <row r="76" spans="1:9" s="6" customFormat="1" ht="30" customHeight="1" thickBot="1" x14ac:dyDescent="0.3">
      <c r="A76" s="78" t="s">
        <v>46</v>
      </c>
      <c r="B76" s="79" t="s">
        <v>81</v>
      </c>
      <c r="C76" s="83" t="s">
        <v>168</v>
      </c>
      <c r="D76" s="81" t="s">
        <v>155</v>
      </c>
      <c r="E76" s="81">
        <v>650</v>
      </c>
      <c r="F76" s="57">
        <v>5.46</v>
      </c>
      <c r="G76" s="145">
        <f t="shared" si="9"/>
        <v>3549</v>
      </c>
      <c r="H76" s="150"/>
      <c r="I76" s="151"/>
    </row>
    <row r="77" spans="1:9" s="6" customFormat="1" ht="38.25" customHeight="1" thickBot="1" x14ac:dyDescent="0.3">
      <c r="A77" s="91" t="s">
        <v>46</v>
      </c>
      <c r="B77" s="99" t="s">
        <v>82</v>
      </c>
      <c r="C77" s="100" t="s">
        <v>169</v>
      </c>
      <c r="D77" s="93" t="s">
        <v>155</v>
      </c>
      <c r="E77" s="93">
        <v>1055</v>
      </c>
      <c r="F77" s="58">
        <v>19.14</v>
      </c>
      <c r="G77" s="146">
        <f t="shared" si="6"/>
        <v>20192.7</v>
      </c>
      <c r="H77" s="147" t="s">
        <v>40</v>
      </c>
      <c r="I77" s="148">
        <f>ROUND(SUM(G63:G77),2)</f>
        <v>1035872.93</v>
      </c>
    </row>
    <row r="78" spans="1:9" s="6" customFormat="1" ht="106.5" customHeight="1" x14ac:dyDescent="0.25">
      <c r="A78" s="95" t="s">
        <v>170</v>
      </c>
      <c r="B78" s="96" t="s">
        <v>33</v>
      </c>
      <c r="C78" s="101" t="s">
        <v>465</v>
      </c>
      <c r="D78" s="98" t="s">
        <v>201</v>
      </c>
      <c r="E78" s="98">
        <v>2</v>
      </c>
      <c r="F78" s="56">
        <v>12596.65</v>
      </c>
      <c r="G78" s="149">
        <f t="shared" si="6"/>
        <v>25193.3</v>
      </c>
      <c r="H78" s="150"/>
      <c r="I78" s="151"/>
    </row>
    <row r="79" spans="1:9" s="6" customFormat="1" ht="109.5" customHeight="1" x14ac:dyDescent="0.25">
      <c r="A79" s="78" t="s">
        <v>170</v>
      </c>
      <c r="B79" s="79" t="s">
        <v>34</v>
      </c>
      <c r="C79" s="84" t="s">
        <v>488</v>
      </c>
      <c r="D79" s="81" t="s">
        <v>201</v>
      </c>
      <c r="E79" s="81">
        <v>1</v>
      </c>
      <c r="F79" s="57">
        <v>19086.14</v>
      </c>
      <c r="G79" s="145">
        <f>ROUND((E79*F79),2)</f>
        <v>19086.14</v>
      </c>
      <c r="H79" s="150"/>
      <c r="I79" s="151"/>
    </row>
    <row r="80" spans="1:9" s="6" customFormat="1" ht="31.9" customHeight="1" x14ac:dyDescent="0.25">
      <c r="A80" s="78" t="s">
        <v>170</v>
      </c>
      <c r="B80" s="79" t="s">
        <v>35</v>
      </c>
      <c r="C80" s="84" t="s">
        <v>466</v>
      </c>
      <c r="D80" s="81" t="s">
        <v>201</v>
      </c>
      <c r="E80" s="81">
        <v>4</v>
      </c>
      <c r="F80" s="57">
        <v>409.62</v>
      </c>
      <c r="G80" s="145">
        <f t="shared" si="6"/>
        <v>1638.48</v>
      </c>
      <c r="H80" s="150"/>
      <c r="I80" s="151"/>
    </row>
    <row r="81" spans="1:9" s="6" customFormat="1" ht="33" customHeight="1" x14ac:dyDescent="0.25">
      <c r="A81" s="78" t="s">
        <v>170</v>
      </c>
      <c r="B81" s="79" t="s">
        <v>36</v>
      </c>
      <c r="C81" s="80" t="s">
        <v>187</v>
      </c>
      <c r="D81" s="81" t="s">
        <v>201</v>
      </c>
      <c r="E81" s="81">
        <v>2</v>
      </c>
      <c r="F81" s="57">
        <v>1595.08</v>
      </c>
      <c r="G81" s="145">
        <f t="shared" si="6"/>
        <v>3190.16</v>
      </c>
      <c r="H81" s="150"/>
      <c r="I81" s="151"/>
    </row>
    <row r="82" spans="1:9" s="6" customFormat="1" ht="29.45" customHeight="1" x14ac:dyDescent="0.25">
      <c r="A82" s="78" t="s">
        <v>170</v>
      </c>
      <c r="B82" s="79" t="s">
        <v>76</v>
      </c>
      <c r="C82" s="80" t="s">
        <v>188</v>
      </c>
      <c r="D82" s="81" t="s">
        <v>154</v>
      </c>
      <c r="E82" s="85">
        <v>204</v>
      </c>
      <c r="F82" s="57">
        <v>67.22</v>
      </c>
      <c r="G82" s="145">
        <f t="shared" si="6"/>
        <v>13712.88</v>
      </c>
      <c r="H82" s="150"/>
      <c r="I82" s="151"/>
    </row>
    <row r="83" spans="1:9" s="6" customFormat="1" ht="31.9" customHeight="1" x14ac:dyDescent="0.25">
      <c r="A83" s="78" t="s">
        <v>170</v>
      </c>
      <c r="B83" s="79" t="s">
        <v>86</v>
      </c>
      <c r="C83" s="83" t="s">
        <v>189</v>
      </c>
      <c r="D83" s="81" t="s">
        <v>202</v>
      </c>
      <c r="E83" s="85">
        <v>134</v>
      </c>
      <c r="F83" s="57">
        <v>73.62</v>
      </c>
      <c r="G83" s="145">
        <f t="shared" si="6"/>
        <v>9865.08</v>
      </c>
      <c r="H83" s="150"/>
      <c r="I83" s="151"/>
    </row>
    <row r="84" spans="1:9" s="6" customFormat="1" ht="39.6" customHeight="1" x14ac:dyDescent="0.25">
      <c r="A84" s="78" t="s">
        <v>170</v>
      </c>
      <c r="B84" s="79" t="s">
        <v>132</v>
      </c>
      <c r="C84" s="80" t="s">
        <v>444</v>
      </c>
      <c r="D84" s="81" t="s">
        <v>202</v>
      </c>
      <c r="E84" s="81">
        <v>35.1</v>
      </c>
      <c r="F84" s="57">
        <v>103.02</v>
      </c>
      <c r="G84" s="145">
        <f t="shared" si="6"/>
        <v>3616</v>
      </c>
      <c r="H84" s="150"/>
      <c r="I84" s="151"/>
    </row>
    <row r="85" spans="1:9" s="6" customFormat="1" ht="36" customHeight="1" x14ac:dyDescent="0.25">
      <c r="A85" s="78" t="s">
        <v>170</v>
      </c>
      <c r="B85" s="79" t="s">
        <v>171</v>
      </c>
      <c r="C85" s="80" t="s">
        <v>190</v>
      </c>
      <c r="D85" s="81" t="s">
        <v>155</v>
      </c>
      <c r="E85" s="85">
        <v>3</v>
      </c>
      <c r="F85" s="57">
        <v>79.209999999999994</v>
      </c>
      <c r="G85" s="145">
        <f t="shared" si="6"/>
        <v>237.63</v>
      </c>
      <c r="H85" s="150"/>
      <c r="I85" s="151"/>
    </row>
    <row r="86" spans="1:9" s="6" customFormat="1" ht="33.6" customHeight="1" x14ac:dyDescent="0.25">
      <c r="A86" s="78" t="s">
        <v>170</v>
      </c>
      <c r="B86" s="79" t="s">
        <v>172</v>
      </c>
      <c r="C86" s="80" t="s">
        <v>191</v>
      </c>
      <c r="D86" s="81" t="s">
        <v>154</v>
      </c>
      <c r="E86" s="81">
        <v>4543</v>
      </c>
      <c r="F86" s="57">
        <v>7.46</v>
      </c>
      <c r="G86" s="145">
        <f t="shared" si="6"/>
        <v>33890.78</v>
      </c>
      <c r="H86" s="150"/>
      <c r="I86" s="151"/>
    </row>
    <row r="87" spans="1:9" s="6" customFormat="1" ht="31.9" customHeight="1" x14ac:dyDescent="0.25">
      <c r="A87" s="78" t="s">
        <v>170</v>
      </c>
      <c r="B87" s="79" t="s">
        <v>173</v>
      </c>
      <c r="C87" s="80" t="s">
        <v>192</v>
      </c>
      <c r="D87" s="81" t="s">
        <v>154</v>
      </c>
      <c r="E87" s="81">
        <v>95</v>
      </c>
      <c r="F87" s="57">
        <v>11.24</v>
      </c>
      <c r="G87" s="145">
        <f t="shared" si="6"/>
        <v>1067.8</v>
      </c>
      <c r="H87" s="150"/>
      <c r="I87" s="151"/>
    </row>
    <row r="88" spans="1:9" s="6" customFormat="1" ht="28.9" customHeight="1" x14ac:dyDescent="0.25">
      <c r="A88" s="78" t="s">
        <v>170</v>
      </c>
      <c r="B88" s="79" t="s">
        <v>174</v>
      </c>
      <c r="C88" s="80" t="s">
        <v>193</v>
      </c>
      <c r="D88" s="81" t="s">
        <v>9</v>
      </c>
      <c r="E88" s="81">
        <v>52.1</v>
      </c>
      <c r="F88" s="57">
        <v>312.8</v>
      </c>
      <c r="G88" s="145">
        <f t="shared" si="6"/>
        <v>16296.88</v>
      </c>
      <c r="H88" s="150"/>
      <c r="I88" s="151"/>
    </row>
    <row r="89" spans="1:9" s="6" customFormat="1" ht="31.15" customHeight="1" x14ac:dyDescent="0.25">
      <c r="A89" s="78" t="s">
        <v>170</v>
      </c>
      <c r="B89" s="79" t="s">
        <v>175</v>
      </c>
      <c r="C89" s="80" t="s">
        <v>194</v>
      </c>
      <c r="D89" s="81" t="s">
        <v>17</v>
      </c>
      <c r="E89" s="81">
        <v>58</v>
      </c>
      <c r="F89" s="57">
        <v>639.74</v>
      </c>
      <c r="G89" s="145">
        <f t="shared" si="6"/>
        <v>37104.92</v>
      </c>
      <c r="H89" s="150"/>
      <c r="I89" s="151"/>
    </row>
    <row r="90" spans="1:9" s="6" customFormat="1" ht="32.450000000000003" customHeight="1" x14ac:dyDescent="0.25">
      <c r="A90" s="78" t="s">
        <v>170</v>
      </c>
      <c r="B90" s="79" t="s">
        <v>176</v>
      </c>
      <c r="C90" s="80" t="s">
        <v>195</v>
      </c>
      <c r="D90" s="81" t="s">
        <v>17</v>
      </c>
      <c r="E90" s="81">
        <v>33</v>
      </c>
      <c r="F90" s="57">
        <v>1103.6500000000001</v>
      </c>
      <c r="G90" s="145">
        <f t="shared" si="6"/>
        <v>36420.449999999997</v>
      </c>
      <c r="H90" s="150"/>
      <c r="I90" s="151"/>
    </row>
    <row r="91" spans="1:9" s="6" customFormat="1" ht="33.6" customHeight="1" x14ac:dyDescent="0.25">
      <c r="A91" s="78" t="s">
        <v>170</v>
      </c>
      <c r="B91" s="79" t="s">
        <v>177</v>
      </c>
      <c r="C91" s="80" t="s">
        <v>196</v>
      </c>
      <c r="D91" s="81" t="s">
        <v>17</v>
      </c>
      <c r="E91" s="81">
        <v>2</v>
      </c>
      <c r="F91" s="57">
        <v>820.78</v>
      </c>
      <c r="G91" s="145">
        <f t="shared" si="6"/>
        <v>1641.56</v>
      </c>
      <c r="H91" s="150"/>
      <c r="I91" s="151"/>
    </row>
    <row r="92" spans="1:9" s="6" customFormat="1" ht="32.450000000000003" customHeight="1" x14ac:dyDescent="0.25">
      <c r="A92" s="78" t="s">
        <v>170</v>
      </c>
      <c r="B92" s="79" t="s">
        <v>178</v>
      </c>
      <c r="C92" s="80" t="s">
        <v>197</v>
      </c>
      <c r="D92" s="81" t="s">
        <v>17</v>
      </c>
      <c r="E92" s="81">
        <v>1</v>
      </c>
      <c r="F92" s="57">
        <v>290.14999999999998</v>
      </c>
      <c r="G92" s="145">
        <f t="shared" si="6"/>
        <v>290.14999999999998</v>
      </c>
      <c r="H92" s="150"/>
      <c r="I92" s="151"/>
    </row>
    <row r="93" spans="1:9" s="6" customFormat="1" ht="31.15" customHeight="1" x14ac:dyDescent="0.25">
      <c r="A93" s="78" t="s">
        <v>170</v>
      </c>
      <c r="B93" s="79" t="s">
        <v>179</v>
      </c>
      <c r="C93" s="88" t="s">
        <v>198</v>
      </c>
      <c r="D93" s="89" t="s">
        <v>9</v>
      </c>
      <c r="E93" s="94">
        <v>81</v>
      </c>
      <c r="F93" s="57">
        <v>29.81</v>
      </c>
      <c r="G93" s="145">
        <f t="shared" si="6"/>
        <v>2414.61</v>
      </c>
      <c r="H93" s="150"/>
      <c r="I93" s="151"/>
    </row>
    <row r="94" spans="1:9" s="6" customFormat="1" ht="31.15" customHeight="1" x14ac:dyDescent="0.25">
      <c r="A94" s="78" t="s">
        <v>170</v>
      </c>
      <c r="B94" s="79" t="s">
        <v>180</v>
      </c>
      <c r="C94" s="88" t="s">
        <v>199</v>
      </c>
      <c r="D94" s="89" t="s">
        <v>9</v>
      </c>
      <c r="E94" s="89">
        <v>12</v>
      </c>
      <c r="F94" s="57">
        <v>43.59</v>
      </c>
      <c r="G94" s="145">
        <f t="shared" si="6"/>
        <v>523.08000000000004</v>
      </c>
      <c r="H94" s="150"/>
      <c r="I94" s="151"/>
    </row>
    <row r="95" spans="1:9" s="6" customFormat="1" ht="30.6" customHeight="1" x14ac:dyDescent="0.25">
      <c r="A95" s="78" t="s">
        <v>170</v>
      </c>
      <c r="B95" s="79" t="s">
        <v>181</v>
      </c>
      <c r="C95" s="80" t="s">
        <v>200</v>
      </c>
      <c r="D95" s="81" t="s">
        <v>17</v>
      </c>
      <c r="E95" s="81">
        <v>7</v>
      </c>
      <c r="F95" s="57">
        <v>187.4</v>
      </c>
      <c r="G95" s="145">
        <f t="shared" si="6"/>
        <v>1311.8</v>
      </c>
      <c r="H95" s="150"/>
      <c r="I95" s="151"/>
    </row>
    <row r="96" spans="1:9" s="6" customFormat="1" ht="31.9" customHeight="1" x14ac:dyDescent="0.25">
      <c r="A96" s="78" t="s">
        <v>170</v>
      </c>
      <c r="B96" s="79" t="s">
        <v>182</v>
      </c>
      <c r="C96" s="102" t="s">
        <v>479</v>
      </c>
      <c r="D96" s="89" t="s">
        <v>9</v>
      </c>
      <c r="E96" s="89">
        <v>343</v>
      </c>
      <c r="F96" s="57">
        <v>36.11</v>
      </c>
      <c r="G96" s="145">
        <f t="shared" si="6"/>
        <v>12385.73</v>
      </c>
      <c r="H96" s="150"/>
      <c r="I96" s="151"/>
    </row>
    <row r="97" spans="1:9" s="6" customFormat="1" ht="31.15" customHeight="1" x14ac:dyDescent="0.25">
      <c r="A97" s="78" t="s">
        <v>170</v>
      </c>
      <c r="B97" s="79" t="s">
        <v>183</v>
      </c>
      <c r="C97" s="102" t="s">
        <v>483</v>
      </c>
      <c r="D97" s="89" t="s">
        <v>9</v>
      </c>
      <c r="E97" s="89">
        <v>2226</v>
      </c>
      <c r="F97" s="57">
        <v>32.39</v>
      </c>
      <c r="G97" s="145">
        <f t="shared" si="6"/>
        <v>72100.14</v>
      </c>
      <c r="H97" s="150"/>
      <c r="I97" s="151"/>
    </row>
    <row r="98" spans="1:9" s="6" customFormat="1" ht="27.75" customHeight="1" x14ac:dyDescent="0.25">
      <c r="A98" s="78" t="s">
        <v>170</v>
      </c>
      <c r="B98" s="79" t="s">
        <v>184</v>
      </c>
      <c r="C98" s="102" t="s">
        <v>490</v>
      </c>
      <c r="D98" s="89" t="s">
        <v>9</v>
      </c>
      <c r="E98" s="94">
        <v>133.19999999999999</v>
      </c>
      <c r="F98" s="57">
        <v>42.19</v>
      </c>
      <c r="G98" s="145">
        <f t="shared" si="6"/>
        <v>5619.71</v>
      </c>
      <c r="H98" s="150"/>
      <c r="I98" s="151"/>
    </row>
    <row r="99" spans="1:9" s="6" customFormat="1" ht="28.15" customHeight="1" thickBot="1" x14ac:dyDescent="0.3">
      <c r="A99" s="78" t="s">
        <v>170</v>
      </c>
      <c r="B99" s="79" t="s">
        <v>185</v>
      </c>
      <c r="C99" s="102" t="s">
        <v>484</v>
      </c>
      <c r="D99" s="89" t="s">
        <v>9</v>
      </c>
      <c r="E99" s="94">
        <v>1610.7</v>
      </c>
      <c r="F99" s="57">
        <v>37.57</v>
      </c>
      <c r="G99" s="145">
        <f t="shared" si="6"/>
        <v>60514</v>
      </c>
      <c r="H99" s="150"/>
      <c r="I99" s="151"/>
    </row>
    <row r="100" spans="1:9" s="6" customFormat="1" ht="29.45" customHeight="1" thickBot="1" x14ac:dyDescent="0.3">
      <c r="A100" s="91" t="s">
        <v>170</v>
      </c>
      <c r="B100" s="103" t="s">
        <v>186</v>
      </c>
      <c r="C100" s="104" t="s">
        <v>491</v>
      </c>
      <c r="D100" s="105" t="s">
        <v>9</v>
      </c>
      <c r="E100" s="105">
        <v>4.5</v>
      </c>
      <c r="F100" s="59">
        <v>76.260000000000005</v>
      </c>
      <c r="G100" s="152">
        <f t="shared" si="6"/>
        <v>343.17</v>
      </c>
      <c r="H100" s="147" t="s">
        <v>41</v>
      </c>
      <c r="I100" s="148">
        <f>ROUND(SUM(G78:G100),2)</f>
        <v>358464.45</v>
      </c>
    </row>
    <row r="101" spans="1:9" s="6" customFormat="1" ht="41.25" customHeight="1" x14ac:dyDescent="0.25">
      <c r="A101" s="106" t="s">
        <v>464</v>
      </c>
      <c r="B101" s="74" t="s">
        <v>27</v>
      </c>
      <c r="C101" s="75" t="s">
        <v>204</v>
      </c>
      <c r="D101" s="76" t="s">
        <v>154</v>
      </c>
      <c r="E101" s="77">
        <v>38480</v>
      </c>
      <c r="F101" s="13">
        <v>12.62</v>
      </c>
      <c r="G101" s="144">
        <f t="shared" ref="G101:G117" si="10">ROUND((E101*F101),2)</f>
        <v>485617.6</v>
      </c>
      <c r="H101" s="217" t="s">
        <v>72</v>
      </c>
      <c r="I101" s="151"/>
    </row>
    <row r="102" spans="1:9" s="6" customFormat="1" ht="41.25" customHeight="1" x14ac:dyDescent="0.25">
      <c r="A102" s="107" t="s">
        <v>464</v>
      </c>
      <c r="B102" s="79" t="s">
        <v>28</v>
      </c>
      <c r="C102" s="80" t="s">
        <v>205</v>
      </c>
      <c r="D102" s="81" t="s">
        <v>154</v>
      </c>
      <c r="E102" s="82">
        <v>38480</v>
      </c>
      <c r="F102" s="10">
        <v>0.39</v>
      </c>
      <c r="G102" s="145">
        <f t="shared" si="10"/>
        <v>15007.2</v>
      </c>
      <c r="H102" s="213"/>
      <c r="I102" s="151"/>
    </row>
    <row r="103" spans="1:9" s="6" customFormat="1" ht="41.25" customHeight="1" x14ac:dyDescent="0.25">
      <c r="A103" s="107" t="s">
        <v>464</v>
      </c>
      <c r="B103" s="79" t="s">
        <v>29</v>
      </c>
      <c r="C103" s="80" t="s">
        <v>206</v>
      </c>
      <c r="D103" s="81" t="s">
        <v>154</v>
      </c>
      <c r="E103" s="81">
        <v>38719</v>
      </c>
      <c r="F103" s="10">
        <v>15.95</v>
      </c>
      <c r="G103" s="145">
        <f t="shared" ref="G103:G104" si="11">ROUND((E103*F103),2)</f>
        <v>617568.05000000005</v>
      </c>
      <c r="H103" s="213"/>
      <c r="I103" s="151"/>
    </row>
    <row r="104" spans="1:9" s="6" customFormat="1" ht="41.25" customHeight="1" x14ac:dyDescent="0.25">
      <c r="A104" s="107" t="s">
        <v>464</v>
      </c>
      <c r="B104" s="79" t="s">
        <v>30</v>
      </c>
      <c r="C104" s="80" t="s">
        <v>205</v>
      </c>
      <c r="D104" s="81" t="s">
        <v>154</v>
      </c>
      <c r="E104" s="81">
        <v>38719</v>
      </c>
      <c r="F104" s="10">
        <v>0.39</v>
      </c>
      <c r="G104" s="145">
        <f t="shared" si="11"/>
        <v>15100.41</v>
      </c>
      <c r="H104" s="213"/>
      <c r="I104" s="151"/>
    </row>
    <row r="105" spans="1:9" s="6" customFormat="1" ht="41.25" customHeight="1" x14ac:dyDescent="0.25">
      <c r="A105" s="107" t="s">
        <v>464</v>
      </c>
      <c r="B105" s="79" t="s">
        <v>37</v>
      </c>
      <c r="C105" s="80" t="s">
        <v>207</v>
      </c>
      <c r="D105" s="81" t="s">
        <v>154</v>
      </c>
      <c r="E105" s="81">
        <v>40549</v>
      </c>
      <c r="F105" s="10">
        <v>18.87</v>
      </c>
      <c r="G105" s="145">
        <f t="shared" ref="G105:G116" si="12">ROUND((E105*F105),2)</f>
        <v>765159.63</v>
      </c>
      <c r="H105" s="213"/>
      <c r="I105" s="151"/>
    </row>
    <row r="106" spans="1:9" s="6" customFormat="1" ht="41.25" customHeight="1" x14ac:dyDescent="0.25">
      <c r="A106" s="107" t="s">
        <v>464</v>
      </c>
      <c r="B106" s="108" t="s">
        <v>470</v>
      </c>
      <c r="C106" s="84" t="s">
        <v>468</v>
      </c>
      <c r="D106" s="81" t="s">
        <v>154</v>
      </c>
      <c r="E106" s="81">
        <v>180</v>
      </c>
      <c r="F106" s="10">
        <v>38.15</v>
      </c>
      <c r="G106" s="145">
        <f t="shared" si="12"/>
        <v>6867</v>
      </c>
      <c r="H106" s="213"/>
      <c r="I106" s="151"/>
    </row>
    <row r="107" spans="1:9" s="6" customFormat="1" ht="41.25" customHeight="1" x14ac:dyDescent="0.25">
      <c r="A107" s="107" t="s">
        <v>464</v>
      </c>
      <c r="B107" s="108" t="s">
        <v>471</v>
      </c>
      <c r="C107" s="84" t="s">
        <v>485</v>
      </c>
      <c r="D107" s="85" t="s">
        <v>154</v>
      </c>
      <c r="E107" s="85">
        <v>180</v>
      </c>
      <c r="F107" s="10">
        <v>4.82</v>
      </c>
      <c r="G107" s="145">
        <f t="shared" si="12"/>
        <v>867.6</v>
      </c>
      <c r="H107" s="213"/>
      <c r="I107" s="151"/>
    </row>
    <row r="108" spans="1:9" s="6" customFormat="1" ht="41.25" customHeight="1" x14ac:dyDescent="0.25">
      <c r="A108" s="107" t="s">
        <v>464</v>
      </c>
      <c r="B108" s="108" t="s">
        <v>472</v>
      </c>
      <c r="C108" s="84" t="s">
        <v>473</v>
      </c>
      <c r="D108" s="85" t="s">
        <v>154</v>
      </c>
      <c r="E108" s="85">
        <v>180</v>
      </c>
      <c r="F108" s="10">
        <v>13.75</v>
      </c>
      <c r="G108" s="145">
        <f t="shared" si="12"/>
        <v>2475</v>
      </c>
      <c r="H108" s="213"/>
      <c r="I108" s="151"/>
    </row>
    <row r="109" spans="1:9" s="6" customFormat="1" ht="41.25" customHeight="1" x14ac:dyDescent="0.25">
      <c r="A109" s="107" t="s">
        <v>464</v>
      </c>
      <c r="B109" s="79" t="s">
        <v>100</v>
      </c>
      <c r="C109" s="109" t="s">
        <v>467</v>
      </c>
      <c r="D109" s="110" t="s">
        <v>9</v>
      </c>
      <c r="E109" s="82">
        <v>239</v>
      </c>
      <c r="F109" s="10">
        <v>41.1</v>
      </c>
      <c r="G109" s="145">
        <f t="shared" si="12"/>
        <v>9822.9</v>
      </c>
      <c r="H109" s="213"/>
      <c r="I109" s="151"/>
    </row>
    <row r="110" spans="1:9" s="6" customFormat="1" ht="41.25" customHeight="1" x14ac:dyDescent="0.25">
      <c r="A110" s="107" t="s">
        <v>464</v>
      </c>
      <c r="B110" s="79" t="s">
        <v>101</v>
      </c>
      <c r="C110" s="80" t="s">
        <v>133</v>
      </c>
      <c r="D110" s="81" t="s">
        <v>9</v>
      </c>
      <c r="E110" s="82">
        <v>239</v>
      </c>
      <c r="F110" s="10">
        <v>1.89</v>
      </c>
      <c r="G110" s="145">
        <f t="shared" si="12"/>
        <v>451.71</v>
      </c>
      <c r="H110" s="213"/>
      <c r="I110" s="151"/>
    </row>
    <row r="111" spans="1:9" s="6" customFormat="1" ht="41.25" customHeight="1" x14ac:dyDescent="0.25">
      <c r="A111" s="107" t="s">
        <v>464</v>
      </c>
      <c r="B111" s="79" t="s">
        <v>102</v>
      </c>
      <c r="C111" s="80" t="s">
        <v>209</v>
      </c>
      <c r="D111" s="81" t="s">
        <v>154</v>
      </c>
      <c r="E111" s="81">
        <v>45114</v>
      </c>
      <c r="F111" s="10">
        <v>11.09</v>
      </c>
      <c r="G111" s="145">
        <f t="shared" si="12"/>
        <v>500314.26</v>
      </c>
      <c r="H111" s="213"/>
      <c r="I111" s="151"/>
    </row>
    <row r="112" spans="1:9" s="6" customFormat="1" ht="41.25" customHeight="1" x14ac:dyDescent="0.25">
      <c r="A112" s="107" t="s">
        <v>464</v>
      </c>
      <c r="B112" s="79" t="s">
        <v>103</v>
      </c>
      <c r="C112" s="88" t="s">
        <v>210</v>
      </c>
      <c r="D112" s="85" t="s">
        <v>155</v>
      </c>
      <c r="E112" s="111">
        <v>31734</v>
      </c>
      <c r="F112" s="10">
        <v>27.4</v>
      </c>
      <c r="G112" s="145">
        <f t="shared" si="12"/>
        <v>869511.6</v>
      </c>
      <c r="H112" s="213"/>
      <c r="I112" s="151"/>
    </row>
    <row r="113" spans="1:9" s="6" customFormat="1" ht="41.25" customHeight="1" x14ac:dyDescent="0.25">
      <c r="A113" s="107" t="s">
        <v>464</v>
      </c>
      <c r="B113" s="79" t="s">
        <v>104</v>
      </c>
      <c r="C113" s="80" t="s">
        <v>211</v>
      </c>
      <c r="D113" s="81" t="s">
        <v>155</v>
      </c>
      <c r="E113" s="89">
        <v>5175</v>
      </c>
      <c r="F113" s="10">
        <v>20.46</v>
      </c>
      <c r="G113" s="145">
        <f t="shared" si="12"/>
        <v>105880.5</v>
      </c>
      <c r="H113" s="213"/>
      <c r="I113" s="151"/>
    </row>
    <row r="114" spans="1:9" s="6" customFormat="1" ht="41.25" customHeight="1" x14ac:dyDescent="0.25">
      <c r="A114" s="107" t="s">
        <v>464</v>
      </c>
      <c r="B114" s="108" t="s">
        <v>480</v>
      </c>
      <c r="C114" s="112" t="s">
        <v>212</v>
      </c>
      <c r="D114" s="85" t="s">
        <v>154</v>
      </c>
      <c r="E114" s="85">
        <v>12688</v>
      </c>
      <c r="F114" s="10">
        <v>11.08</v>
      </c>
      <c r="G114" s="145">
        <f t="shared" si="12"/>
        <v>140583.04000000001</v>
      </c>
      <c r="H114" s="213"/>
      <c r="I114" s="151"/>
    </row>
    <row r="115" spans="1:9" s="6" customFormat="1" ht="41.25" customHeight="1" x14ac:dyDescent="0.25">
      <c r="A115" s="107" t="s">
        <v>464</v>
      </c>
      <c r="B115" s="108" t="s">
        <v>481</v>
      </c>
      <c r="C115" s="112" t="s">
        <v>482</v>
      </c>
      <c r="D115" s="85" t="s">
        <v>154</v>
      </c>
      <c r="E115" s="85">
        <v>303</v>
      </c>
      <c r="F115" s="10">
        <v>4.83</v>
      </c>
      <c r="G115" s="145">
        <f t="shared" si="12"/>
        <v>1463.49</v>
      </c>
      <c r="H115" s="213"/>
      <c r="I115" s="151"/>
    </row>
    <row r="116" spans="1:9" s="6" customFormat="1" ht="41.25" customHeight="1" thickBot="1" x14ac:dyDescent="0.3">
      <c r="A116" s="113" t="s">
        <v>464</v>
      </c>
      <c r="B116" s="79" t="s">
        <v>203</v>
      </c>
      <c r="C116" s="83" t="s">
        <v>213</v>
      </c>
      <c r="D116" s="81" t="s">
        <v>154</v>
      </c>
      <c r="E116" s="85">
        <v>477</v>
      </c>
      <c r="F116" s="10">
        <v>8.19</v>
      </c>
      <c r="G116" s="145">
        <f t="shared" si="12"/>
        <v>3906.63</v>
      </c>
      <c r="H116" s="213"/>
      <c r="I116" s="151"/>
    </row>
    <row r="117" spans="1:9" s="6" customFormat="1" ht="36.75" customHeight="1" x14ac:dyDescent="0.25">
      <c r="A117" s="95" t="s">
        <v>114</v>
      </c>
      <c r="B117" s="74" t="s">
        <v>27</v>
      </c>
      <c r="C117" s="114" t="s">
        <v>204</v>
      </c>
      <c r="D117" s="115" t="s">
        <v>154</v>
      </c>
      <c r="E117" s="77">
        <v>38480</v>
      </c>
      <c r="F117" s="14"/>
      <c r="G117" s="144">
        <f t="shared" si="10"/>
        <v>0</v>
      </c>
      <c r="H117" s="213"/>
      <c r="I117" s="151"/>
    </row>
    <row r="118" spans="1:9" s="6" customFormat="1" ht="36.75" customHeight="1" x14ac:dyDescent="0.25">
      <c r="A118" s="78" t="s">
        <v>114</v>
      </c>
      <c r="B118" s="79" t="s">
        <v>28</v>
      </c>
      <c r="C118" s="116" t="s">
        <v>205</v>
      </c>
      <c r="D118" s="110" t="s">
        <v>154</v>
      </c>
      <c r="E118" s="82">
        <v>38480</v>
      </c>
      <c r="F118" s="3"/>
      <c r="G118" s="145">
        <f t="shared" ref="G118:G120" si="13">ROUND((E118*F118),2)</f>
        <v>0</v>
      </c>
      <c r="H118" s="213"/>
      <c r="I118" s="151"/>
    </row>
    <row r="119" spans="1:9" s="6" customFormat="1" ht="36.75" customHeight="1" x14ac:dyDescent="0.25">
      <c r="A119" s="78" t="s">
        <v>114</v>
      </c>
      <c r="B119" s="79" t="s">
        <v>29</v>
      </c>
      <c r="C119" s="116" t="s">
        <v>206</v>
      </c>
      <c r="D119" s="110" t="s">
        <v>154</v>
      </c>
      <c r="E119" s="82">
        <v>38719</v>
      </c>
      <c r="F119" s="3"/>
      <c r="G119" s="145">
        <f t="shared" si="13"/>
        <v>0</v>
      </c>
      <c r="H119" s="213"/>
      <c r="I119" s="151"/>
    </row>
    <row r="120" spans="1:9" s="6" customFormat="1" ht="36.75" customHeight="1" x14ac:dyDescent="0.25">
      <c r="A120" s="78" t="s">
        <v>114</v>
      </c>
      <c r="B120" s="79" t="s">
        <v>30</v>
      </c>
      <c r="C120" s="116" t="s">
        <v>205</v>
      </c>
      <c r="D120" s="110" t="s">
        <v>154</v>
      </c>
      <c r="E120" s="82">
        <v>38719</v>
      </c>
      <c r="F120" s="3"/>
      <c r="G120" s="145">
        <f t="shared" si="13"/>
        <v>0</v>
      </c>
      <c r="H120" s="213"/>
      <c r="I120" s="151"/>
    </row>
    <row r="121" spans="1:9" s="6" customFormat="1" ht="36.75" customHeight="1" x14ac:dyDescent="0.25">
      <c r="A121" s="78" t="s">
        <v>114</v>
      </c>
      <c r="B121" s="79" t="s">
        <v>37</v>
      </c>
      <c r="C121" s="116" t="s">
        <v>207</v>
      </c>
      <c r="D121" s="110" t="s">
        <v>154</v>
      </c>
      <c r="E121" s="82">
        <v>40549</v>
      </c>
      <c r="F121" s="3"/>
      <c r="G121" s="145">
        <f t="shared" ref="G121:G132" si="14">ROUND((E121*F121),2)</f>
        <v>0</v>
      </c>
      <c r="H121" s="213"/>
      <c r="I121" s="151"/>
    </row>
    <row r="122" spans="1:9" s="6" customFormat="1" ht="36.75" customHeight="1" x14ac:dyDescent="0.25">
      <c r="A122" s="78" t="s">
        <v>114</v>
      </c>
      <c r="B122" s="108" t="s">
        <v>470</v>
      </c>
      <c r="C122" s="109" t="s">
        <v>489</v>
      </c>
      <c r="D122" s="110" t="s">
        <v>154</v>
      </c>
      <c r="E122" s="82">
        <v>180</v>
      </c>
      <c r="F122" s="3"/>
      <c r="G122" s="145">
        <f t="shared" si="14"/>
        <v>0</v>
      </c>
      <c r="H122" s="213"/>
      <c r="I122" s="151"/>
    </row>
    <row r="123" spans="1:9" s="6" customFormat="1" ht="36.75" customHeight="1" x14ac:dyDescent="0.25">
      <c r="A123" s="78" t="s">
        <v>114</v>
      </c>
      <c r="B123" s="108" t="s">
        <v>471</v>
      </c>
      <c r="C123" s="84" t="s">
        <v>469</v>
      </c>
      <c r="D123" s="85" t="s">
        <v>154</v>
      </c>
      <c r="E123" s="85">
        <v>180</v>
      </c>
      <c r="F123" s="3"/>
      <c r="G123" s="145">
        <f t="shared" si="14"/>
        <v>0</v>
      </c>
      <c r="H123" s="213"/>
      <c r="I123" s="151"/>
    </row>
    <row r="124" spans="1:9" s="6" customFormat="1" ht="36.75" customHeight="1" x14ac:dyDescent="0.25">
      <c r="A124" s="78" t="s">
        <v>114</v>
      </c>
      <c r="B124" s="108" t="s">
        <v>472</v>
      </c>
      <c r="C124" s="84" t="s">
        <v>473</v>
      </c>
      <c r="D124" s="85" t="s">
        <v>154</v>
      </c>
      <c r="E124" s="85">
        <v>180</v>
      </c>
      <c r="F124" s="3"/>
      <c r="G124" s="145">
        <f t="shared" si="14"/>
        <v>0</v>
      </c>
      <c r="H124" s="213"/>
      <c r="I124" s="151"/>
    </row>
    <row r="125" spans="1:9" s="6" customFormat="1" ht="36.75" customHeight="1" x14ac:dyDescent="0.25">
      <c r="A125" s="78" t="s">
        <v>114</v>
      </c>
      <c r="B125" s="79" t="s">
        <v>100</v>
      </c>
      <c r="C125" s="109" t="s">
        <v>467</v>
      </c>
      <c r="D125" s="110" t="s">
        <v>9</v>
      </c>
      <c r="E125" s="82">
        <v>239</v>
      </c>
      <c r="F125" s="3"/>
      <c r="G125" s="145">
        <f t="shared" si="14"/>
        <v>0</v>
      </c>
      <c r="H125" s="213"/>
      <c r="I125" s="151"/>
    </row>
    <row r="126" spans="1:9" s="6" customFormat="1" ht="36.75" customHeight="1" x14ac:dyDescent="0.25">
      <c r="A126" s="78" t="s">
        <v>114</v>
      </c>
      <c r="B126" s="79" t="s">
        <v>101</v>
      </c>
      <c r="C126" s="80" t="s">
        <v>133</v>
      </c>
      <c r="D126" s="81" t="s">
        <v>9</v>
      </c>
      <c r="E126" s="82">
        <v>239</v>
      </c>
      <c r="F126" s="3"/>
      <c r="G126" s="145">
        <f t="shared" si="14"/>
        <v>0</v>
      </c>
      <c r="H126" s="213"/>
      <c r="I126" s="151"/>
    </row>
    <row r="127" spans="1:9" s="6" customFormat="1" ht="36.75" customHeight="1" x14ac:dyDescent="0.25">
      <c r="A127" s="78" t="s">
        <v>114</v>
      </c>
      <c r="B127" s="79" t="s">
        <v>102</v>
      </c>
      <c r="C127" s="116" t="s">
        <v>312</v>
      </c>
      <c r="D127" s="110" t="s">
        <v>154</v>
      </c>
      <c r="E127" s="82">
        <v>45841</v>
      </c>
      <c r="F127" s="3"/>
      <c r="G127" s="145">
        <f t="shared" si="14"/>
        <v>0</v>
      </c>
      <c r="H127" s="213"/>
      <c r="I127" s="151"/>
    </row>
    <row r="128" spans="1:9" s="6" customFormat="1" ht="36.75" customHeight="1" x14ac:dyDescent="0.25">
      <c r="A128" s="78" t="s">
        <v>114</v>
      </c>
      <c r="B128" s="79" t="s">
        <v>103</v>
      </c>
      <c r="C128" s="88" t="s">
        <v>309</v>
      </c>
      <c r="D128" s="85" t="s">
        <v>155</v>
      </c>
      <c r="E128" s="82">
        <v>27187</v>
      </c>
      <c r="F128" s="3"/>
      <c r="G128" s="145">
        <f t="shared" si="14"/>
        <v>0</v>
      </c>
      <c r="H128" s="213"/>
      <c r="I128" s="151"/>
    </row>
    <row r="129" spans="1:9" s="6" customFormat="1" ht="36.75" customHeight="1" x14ac:dyDescent="0.25">
      <c r="A129" s="78" t="s">
        <v>114</v>
      </c>
      <c r="B129" s="79" t="s">
        <v>104</v>
      </c>
      <c r="C129" s="88" t="s">
        <v>211</v>
      </c>
      <c r="D129" s="89" t="s">
        <v>155</v>
      </c>
      <c r="E129" s="117">
        <v>5175</v>
      </c>
      <c r="F129" s="3"/>
      <c r="G129" s="145">
        <f t="shared" si="14"/>
        <v>0</v>
      </c>
      <c r="H129" s="213"/>
      <c r="I129" s="151"/>
    </row>
    <row r="130" spans="1:9" s="6" customFormat="1" ht="36.75" customHeight="1" x14ac:dyDescent="0.25">
      <c r="A130" s="78" t="s">
        <v>114</v>
      </c>
      <c r="B130" s="108" t="s">
        <v>480</v>
      </c>
      <c r="C130" s="112" t="s">
        <v>212</v>
      </c>
      <c r="D130" s="85" t="s">
        <v>154</v>
      </c>
      <c r="E130" s="85">
        <v>12688</v>
      </c>
      <c r="F130" s="3"/>
      <c r="G130" s="145">
        <f t="shared" si="14"/>
        <v>0</v>
      </c>
      <c r="H130" s="213"/>
      <c r="I130" s="151"/>
    </row>
    <row r="131" spans="1:9" s="6" customFormat="1" ht="36.75" customHeight="1" thickBot="1" x14ac:dyDescent="0.3">
      <c r="A131" s="78" t="s">
        <v>114</v>
      </c>
      <c r="B131" s="108" t="s">
        <v>481</v>
      </c>
      <c r="C131" s="112" t="s">
        <v>482</v>
      </c>
      <c r="D131" s="85" t="s">
        <v>154</v>
      </c>
      <c r="E131" s="85">
        <v>303</v>
      </c>
      <c r="F131" s="3"/>
      <c r="G131" s="145">
        <f t="shared" si="14"/>
        <v>0</v>
      </c>
      <c r="H131" s="214"/>
      <c r="I131" s="151"/>
    </row>
    <row r="132" spans="1:9" s="6" customFormat="1" ht="36.75" customHeight="1" thickBot="1" x14ac:dyDescent="0.3">
      <c r="A132" s="78" t="s">
        <v>114</v>
      </c>
      <c r="B132" s="79" t="s">
        <v>203</v>
      </c>
      <c r="C132" s="83" t="s">
        <v>213</v>
      </c>
      <c r="D132" s="81" t="s">
        <v>9</v>
      </c>
      <c r="E132" s="111">
        <v>477</v>
      </c>
      <c r="F132" s="3"/>
      <c r="G132" s="145">
        <f t="shared" si="14"/>
        <v>0</v>
      </c>
      <c r="H132" s="153" t="s">
        <v>105</v>
      </c>
      <c r="I132" s="148">
        <f>ROUND(SUM(G101:G132),2)</f>
        <v>3540596.62</v>
      </c>
    </row>
    <row r="133" spans="1:9" s="6" customFormat="1" ht="31.15" customHeight="1" x14ac:dyDescent="0.25">
      <c r="A133" s="73" t="s">
        <v>214</v>
      </c>
      <c r="B133" s="118" t="s">
        <v>106</v>
      </c>
      <c r="C133" s="119" t="s">
        <v>221</v>
      </c>
      <c r="D133" s="120" t="s">
        <v>17</v>
      </c>
      <c r="E133" s="121">
        <v>12</v>
      </c>
      <c r="F133" s="13">
        <v>2449.65</v>
      </c>
      <c r="G133" s="144">
        <f t="shared" ref="G133:G134" si="15">ROUND((E133*F133),2)</f>
        <v>29395.8</v>
      </c>
      <c r="H133" s="215" t="s">
        <v>72</v>
      </c>
      <c r="I133" s="151"/>
    </row>
    <row r="134" spans="1:9" s="6" customFormat="1" ht="31.9" customHeight="1" x14ac:dyDescent="0.25">
      <c r="A134" s="78" t="s">
        <v>214</v>
      </c>
      <c r="B134" s="122" t="s">
        <v>107</v>
      </c>
      <c r="C134" s="88" t="s">
        <v>222</v>
      </c>
      <c r="D134" s="89" t="s">
        <v>17</v>
      </c>
      <c r="E134" s="89">
        <v>1</v>
      </c>
      <c r="F134" s="10">
        <v>2398.4699999999998</v>
      </c>
      <c r="G134" s="145">
        <f t="shared" si="15"/>
        <v>2398.4699999999998</v>
      </c>
      <c r="H134" s="216"/>
      <c r="I134" s="151"/>
    </row>
    <row r="135" spans="1:9" s="6" customFormat="1" ht="26.45" customHeight="1" x14ac:dyDescent="0.25">
      <c r="A135" s="78" t="s">
        <v>214</v>
      </c>
      <c r="B135" s="122" t="s">
        <v>108</v>
      </c>
      <c r="C135" s="88" t="s">
        <v>223</v>
      </c>
      <c r="D135" s="89" t="s">
        <v>17</v>
      </c>
      <c r="E135" s="94">
        <v>14</v>
      </c>
      <c r="F135" s="10">
        <v>1634.61</v>
      </c>
      <c r="G135" s="145">
        <f t="shared" ref="G135:G184" si="16">ROUND((E135*F135),2)</f>
        <v>22884.54</v>
      </c>
      <c r="H135" s="216"/>
      <c r="I135" s="151"/>
    </row>
    <row r="136" spans="1:9" s="6" customFormat="1" ht="27.6" customHeight="1" x14ac:dyDescent="0.25">
      <c r="A136" s="78" t="s">
        <v>214</v>
      </c>
      <c r="B136" s="122" t="s">
        <v>115</v>
      </c>
      <c r="C136" s="88" t="s">
        <v>224</v>
      </c>
      <c r="D136" s="89" t="s">
        <v>17</v>
      </c>
      <c r="E136" s="89">
        <v>7</v>
      </c>
      <c r="F136" s="10">
        <v>4669.3500000000004</v>
      </c>
      <c r="G136" s="145">
        <f t="shared" si="16"/>
        <v>32685.45</v>
      </c>
      <c r="H136" s="216"/>
      <c r="I136" s="151"/>
    </row>
    <row r="137" spans="1:9" s="6" customFormat="1" ht="27" customHeight="1" x14ac:dyDescent="0.25">
      <c r="A137" s="78" t="s">
        <v>214</v>
      </c>
      <c r="B137" s="122" t="s">
        <v>116</v>
      </c>
      <c r="C137" s="88" t="s">
        <v>225</v>
      </c>
      <c r="D137" s="89" t="s">
        <v>17</v>
      </c>
      <c r="E137" s="89">
        <v>4</v>
      </c>
      <c r="F137" s="10">
        <v>3622.52</v>
      </c>
      <c r="G137" s="145">
        <f t="shared" si="16"/>
        <v>14490.08</v>
      </c>
      <c r="H137" s="216"/>
      <c r="I137" s="151"/>
    </row>
    <row r="138" spans="1:9" s="6" customFormat="1" ht="28.15" customHeight="1" x14ac:dyDescent="0.25">
      <c r="A138" s="78" t="s">
        <v>214</v>
      </c>
      <c r="B138" s="122" t="s">
        <v>117</v>
      </c>
      <c r="C138" s="88" t="s">
        <v>226</v>
      </c>
      <c r="D138" s="89" t="s">
        <v>17</v>
      </c>
      <c r="E138" s="89">
        <v>2</v>
      </c>
      <c r="F138" s="10">
        <v>7324.34</v>
      </c>
      <c r="G138" s="145">
        <f t="shared" si="16"/>
        <v>14648.68</v>
      </c>
      <c r="H138" s="216"/>
      <c r="I138" s="151"/>
    </row>
    <row r="139" spans="1:9" s="6" customFormat="1" ht="27" customHeight="1" x14ac:dyDescent="0.25">
      <c r="A139" s="78" t="s">
        <v>214</v>
      </c>
      <c r="B139" s="122" t="s">
        <v>118</v>
      </c>
      <c r="C139" s="88" t="s">
        <v>227</v>
      </c>
      <c r="D139" s="89" t="s">
        <v>17</v>
      </c>
      <c r="E139" s="89">
        <v>1</v>
      </c>
      <c r="F139" s="10">
        <v>8992.2000000000007</v>
      </c>
      <c r="G139" s="145">
        <f t="shared" si="16"/>
        <v>8992.2000000000007</v>
      </c>
      <c r="H139" s="216"/>
      <c r="I139" s="151"/>
    </row>
    <row r="140" spans="1:9" s="6" customFormat="1" ht="37.9" customHeight="1" x14ac:dyDescent="0.25">
      <c r="A140" s="78" t="s">
        <v>214</v>
      </c>
      <c r="B140" s="122" t="s">
        <v>119</v>
      </c>
      <c r="C140" s="80" t="s">
        <v>228</v>
      </c>
      <c r="D140" s="81" t="s">
        <v>154</v>
      </c>
      <c r="E140" s="81">
        <v>1625</v>
      </c>
      <c r="F140" s="10">
        <v>22.23</v>
      </c>
      <c r="G140" s="145">
        <f t="shared" si="16"/>
        <v>36123.75</v>
      </c>
      <c r="H140" s="216"/>
      <c r="I140" s="151"/>
    </row>
    <row r="141" spans="1:9" s="6" customFormat="1" ht="36.6" customHeight="1" x14ac:dyDescent="0.25">
      <c r="A141" s="78" t="s">
        <v>214</v>
      </c>
      <c r="B141" s="122" t="s">
        <v>120</v>
      </c>
      <c r="C141" s="80" t="s">
        <v>229</v>
      </c>
      <c r="D141" s="81" t="s">
        <v>154</v>
      </c>
      <c r="E141" s="81">
        <v>1702</v>
      </c>
      <c r="F141" s="10">
        <v>17.329999999999998</v>
      </c>
      <c r="G141" s="145">
        <f t="shared" si="16"/>
        <v>29495.66</v>
      </c>
      <c r="H141" s="216"/>
      <c r="I141" s="151"/>
    </row>
    <row r="142" spans="1:9" s="6" customFormat="1" ht="28.15" customHeight="1" x14ac:dyDescent="0.25">
      <c r="A142" s="78" t="s">
        <v>214</v>
      </c>
      <c r="B142" s="122" t="s">
        <v>121</v>
      </c>
      <c r="C142" s="80" t="s">
        <v>205</v>
      </c>
      <c r="D142" s="81" t="s">
        <v>154</v>
      </c>
      <c r="E142" s="81">
        <v>1702</v>
      </c>
      <c r="F142" s="10">
        <v>0.49</v>
      </c>
      <c r="G142" s="145">
        <f t="shared" si="16"/>
        <v>833.98</v>
      </c>
      <c r="H142" s="216"/>
      <c r="I142" s="151"/>
    </row>
    <row r="143" spans="1:9" s="6" customFormat="1" ht="36.6" customHeight="1" x14ac:dyDescent="0.25">
      <c r="A143" s="78" t="s">
        <v>214</v>
      </c>
      <c r="B143" s="122" t="s">
        <v>122</v>
      </c>
      <c r="C143" s="80" t="s">
        <v>230</v>
      </c>
      <c r="D143" s="81" t="s">
        <v>154</v>
      </c>
      <c r="E143" s="81">
        <v>1710</v>
      </c>
      <c r="F143" s="10">
        <v>24.08</v>
      </c>
      <c r="G143" s="145">
        <f t="shared" si="16"/>
        <v>41176.800000000003</v>
      </c>
      <c r="H143" s="216"/>
      <c r="I143" s="151"/>
    </row>
    <row r="144" spans="1:9" s="6" customFormat="1" ht="27.6" customHeight="1" x14ac:dyDescent="0.25">
      <c r="A144" s="78" t="s">
        <v>214</v>
      </c>
      <c r="B144" s="122" t="s">
        <v>123</v>
      </c>
      <c r="C144" s="80" t="s">
        <v>205</v>
      </c>
      <c r="D144" s="81" t="s">
        <v>154</v>
      </c>
      <c r="E144" s="81">
        <v>1710</v>
      </c>
      <c r="F144" s="10">
        <v>0.49</v>
      </c>
      <c r="G144" s="145">
        <f t="shared" si="16"/>
        <v>837.9</v>
      </c>
      <c r="H144" s="216"/>
      <c r="I144" s="151"/>
    </row>
    <row r="145" spans="1:9" s="6" customFormat="1" ht="34.15" customHeight="1" x14ac:dyDescent="0.25">
      <c r="A145" s="78" t="s">
        <v>214</v>
      </c>
      <c r="B145" s="122" t="s">
        <v>124</v>
      </c>
      <c r="C145" s="80" t="s">
        <v>231</v>
      </c>
      <c r="D145" s="81" t="s">
        <v>154</v>
      </c>
      <c r="E145" s="81">
        <v>1787</v>
      </c>
      <c r="F145" s="10">
        <v>26.24</v>
      </c>
      <c r="G145" s="145">
        <f t="shared" si="16"/>
        <v>46890.879999999997</v>
      </c>
      <c r="H145" s="216"/>
      <c r="I145" s="151"/>
    </row>
    <row r="146" spans="1:9" s="6" customFormat="1" ht="26.45" customHeight="1" x14ac:dyDescent="0.25">
      <c r="A146" s="78" t="s">
        <v>214</v>
      </c>
      <c r="B146" s="122" t="s">
        <v>125</v>
      </c>
      <c r="C146" s="88" t="s">
        <v>445</v>
      </c>
      <c r="D146" s="89" t="s">
        <v>154</v>
      </c>
      <c r="E146" s="94">
        <v>2040</v>
      </c>
      <c r="F146" s="54">
        <v>12.06</v>
      </c>
      <c r="G146" s="154">
        <f t="shared" si="16"/>
        <v>24602.400000000001</v>
      </c>
      <c r="H146" s="216"/>
      <c r="I146" s="151"/>
    </row>
    <row r="147" spans="1:9" s="6" customFormat="1" ht="25.15" customHeight="1" x14ac:dyDescent="0.25">
      <c r="A147" s="78" t="s">
        <v>214</v>
      </c>
      <c r="B147" s="122" t="s">
        <v>126</v>
      </c>
      <c r="C147" s="80" t="s">
        <v>210</v>
      </c>
      <c r="D147" s="81" t="s">
        <v>155</v>
      </c>
      <c r="E147" s="81">
        <v>1282</v>
      </c>
      <c r="F147" s="10">
        <v>28.48</v>
      </c>
      <c r="G147" s="145">
        <f t="shared" si="16"/>
        <v>36511.360000000001</v>
      </c>
      <c r="H147" s="216"/>
      <c r="I147" s="151"/>
    </row>
    <row r="148" spans="1:9" s="6" customFormat="1" ht="36" customHeight="1" x14ac:dyDescent="0.25">
      <c r="A148" s="78" t="s">
        <v>214</v>
      </c>
      <c r="B148" s="122" t="s">
        <v>127</v>
      </c>
      <c r="C148" s="80" t="s">
        <v>232</v>
      </c>
      <c r="D148" s="85" t="s">
        <v>155</v>
      </c>
      <c r="E148" s="81">
        <v>318</v>
      </c>
      <c r="F148" s="10">
        <v>28.48</v>
      </c>
      <c r="G148" s="145">
        <f t="shared" si="16"/>
        <v>9056.64</v>
      </c>
      <c r="H148" s="216"/>
      <c r="I148" s="151"/>
    </row>
    <row r="149" spans="1:9" s="6" customFormat="1" ht="30" customHeight="1" x14ac:dyDescent="0.25">
      <c r="A149" s="78" t="s">
        <v>214</v>
      </c>
      <c r="B149" s="122" t="s">
        <v>215</v>
      </c>
      <c r="C149" s="80" t="s">
        <v>233</v>
      </c>
      <c r="D149" s="81" t="s">
        <v>154</v>
      </c>
      <c r="E149" s="81">
        <v>1580</v>
      </c>
      <c r="F149" s="10">
        <v>21.4</v>
      </c>
      <c r="G149" s="145">
        <f t="shared" si="16"/>
        <v>33812</v>
      </c>
      <c r="H149" s="216"/>
      <c r="I149" s="151"/>
    </row>
    <row r="150" spans="1:9" s="6" customFormat="1" ht="28.15" customHeight="1" x14ac:dyDescent="0.25">
      <c r="A150" s="78" t="s">
        <v>214</v>
      </c>
      <c r="B150" s="122" t="s">
        <v>216</v>
      </c>
      <c r="C150" s="84" t="s">
        <v>486</v>
      </c>
      <c r="D150" s="81" t="s">
        <v>154</v>
      </c>
      <c r="E150" s="81">
        <v>1583</v>
      </c>
      <c r="F150" s="10">
        <v>12.44</v>
      </c>
      <c r="G150" s="145">
        <f t="shared" si="16"/>
        <v>19692.52</v>
      </c>
      <c r="H150" s="216"/>
      <c r="I150" s="151"/>
    </row>
    <row r="151" spans="1:9" s="6" customFormat="1" ht="37.15" customHeight="1" x14ac:dyDescent="0.25">
      <c r="A151" s="78" t="s">
        <v>214</v>
      </c>
      <c r="B151" s="122" t="s">
        <v>217</v>
      </c>
      <c r="C151" s="84" t="s">
        <v>234</v>
      </c>
      <c r="D151" s="81" t="s">
        <v>155</v>
      </c>
      <c r="E151" s="82">
        <v>2353</v>
      </c>
      <c r="F151" s="10">
        <v>22.82</v>
      </c>
      <c r="G151" s="145">
        <f t="shared" si="16"/>
        <v>53695.46</v>
      </c>
      <c r="H151" s="216"/>
      <c r="I151" s="151"/>
    </row>
    <row r="152" spans="1:9" s="6" customFormat="1" ht="28.15" customHeight="1" x14ac:dyDescent="0.25">
      <c r="A152" s="78" t="s">
        <v>214</v>
      </c>
      <c r="B152" s="122" t="s">
        <v>218</v>
      </c>
      <c r="C152" s="88" t="s">
        <v>208</v>
      </c>
      <c r="D152" s="89" t="s">
        <v>9</v>
      </c>
      <c r="E152" s="89">
        <v>71</v>
      </c>
      <c r="F152" s="10">
        <v>41.77</v>
      </c>
      <c r="G152" s="145">
        <f t="shared" si="16"/>
        <v>2965.67</v>
      </c>
      <c r="H152" s="216"/>
      <c r="I152" s="151"/>
    </row>
    <row r="153" spans="1:9" s="6" customFormat="1" ht="33.6" customHeight="1" x14ac:dyDescent="0.25">
      <c r="A153" s="78" t="s">
        <v>214</v>
      </c>
      <c r="B153" s="122" t="s">
        <v>219</v>
      </c>
      <c r="C153" s="88" t="s">
        <v>235</v>
      </c>
      <c r="D153" s="89" t="s">
        <v>9</v>
      </c>
      <c r="E153" s="89">
        <v>21</v>
      </c>
      <c r="F153" s="10">
        <v>40.54</v>
      </c>
      <c r="G153" s="145">
        <f t="shared" si="16"/>
        <v>851.34</v>
      </c>
      <c r="H153" s="216"/>
      <c r="I153" s="151"/>
    </row>
    <row r="154" spans="1:9" s="6" customFormat="1" ht="27" customHeight="1" thickBot="1" x14ac:dyDescent="0.3">
      <c r="A154" s="91" t="s">
        <v>214</v>
      </c>
      <c r="B154" s="123" t="s">
        <v>220</v>
      </c>
      <c r="C154" s="124" t="s">
        <v>133</v>
      </c>
      <c r="D154" s="125" t="s">
        <v>9</v>
      </c>
      <c r="E154" s="125">
        <v>92</v>
      </c>
      <c r="F154" s="33">
        <v>1.89</v>
      </c>
      <c r="G154" s="146">
        <f t="shared" si="16"/>
        <v>173.88</v>
      </c>
      <c r="H154" s="216"/>
      <c r="I154" s="151"/>
    </row>
    <row r="155" spans="1:9" s="6" customFormat="1" ht="28.15" customHeight="1" x14ac:dyDescent="0.25">
      <c r="A155" s="73" t="s">
        <v>236</v>
      </c>
      <c r="B155" s="118" t="s">
        <v>106</v>
      </c>
      <c r="C155" s="119" t="s">
        <v>221</v>
      </c>
      <c r="D155" s="120" t="s">
        <v>17</v>
      </c>
      <c r="E155" s="121">
        <v>12</v>
      </c>
      <c r="F155" s="13"/>
      <c r="G155" s="144">
        <f t="shared" si="16"/>
        <v>0</v>
      </c>
      <c r="H155" s="216"/>
      <c r="I155" s="151"/>
    </row>
    <row r="156" spans="1:9" s="6" customFormat="1" ht="36.6" customHeight="1" x14ac:dyDescent="0.25">
      <c r="A156" s="78" t="s">
        <v>236</v>
      </c>
      <c r="B156" s="122" t="s">
        <v>107</v>
      </c>
      <c r="C156" s="88" t="s">
        <v>222</v>
      </c>
      <c r="D156" s="89" t="s">
        <v>17</v>
      </c>
      <c r="E156" s="89">
        <v>1</v>
      </c>
      <c r="F156" s="10"/>
      <c r="G156" s="145">
        <f t="shared" si="16"/>
        <v>0</v>
      </c>
      <c r="H156" s="216"/>
      <c r="I156" s="151"/>
    </row>
    <row r="157" spans="1:9" s="6" customFormat="1" ht="28.15" customHeight="1" x14ac:dyDescent="0.25">
      <c r="A157" s="78" t="s">
        <v>236</v>
      </c>
      <c r="B157" s="122" t="s">
        <v>108</v>
      </c>
      <c r="C157" s="88" t="s">
        <v>223</v>
      </c>
      <c r="D157" s="89" t="s">
        <v>17</v>
      </c>
      <c r="E157" s="94">
        <v>14</v>
      </c>
      <c r="F157" s="10"/>
      <c r="G157" s="145">
        <f t="shared" si="16"/>
        <v>0</v>
      </c>
      <c r="H157" s="216"/>
      <c r="I157" s="151"/>
    </row>
    <row r="158" spans="1:9" s="6" customFormat="1" ht="21.6" customHeight="1" x14ac:dyDescent="0.25">
      <c r="A158" s="78" t="s">
        <v>236</v>
      </c>
      <c r="B158" s="122" t="s">
        <v>115</v>
      </c>
      <c r="C158" s="88" t="s">
        <v>224</v>
      </c>
      <c r="D158" s="89" t="s">
        <v>17</v>
      </c>
      <c r="E158" s="89">
        <v>7</v>
      </c>
      <c r="F158" s="10"/>
      <c r="G158" s="145">
        <f t="shared" si="16"/>
        <v>0</v>
      </c>
      <c r="H158" s="216"/>
      <c r="I158" s="151"/>
    </row>
    <row r="159" spans="1:9" s="6" customFormat="1" ht="25.15" customHeight="1" x14ac:dyDescent="0.25">
      <c r="A159" s="78" t="s">
        <v>236</v>
      </c>
      <c r="B159" s="122" t="s">
        <v>116</v>
      </c>
      <c r="C159" s="88" t="s">
        <v>225</v>
      </c>
      <c r="D159" s="89" t="s">
        <v>17</v>
      </c>
      <c r="E159" s="89">
        <v>4</v>
      </c>
      <c r="F159" s="10"/>
      <c r="G159" s="145">
        <f t="shared" si="16"/>
        <v>0</v>
      </c>
      <c r="H159" s="216"/>
      <c r="I159" s="151"/>
    </row>
    <row r="160" spans="1:9" s="6" customFormat="1" ht="23.45" customHeight="1" x14ac:dyDescent="0.25">
      <c r="A160" s="78" t="s">
        <v>236</v>
      </c>
      <c r="B160" s="122" t="s">
        <v>117</v>
      </c>
      <c r="C160" s="88" t="s">
        <v>226</v>
      </c>
      <c r="D160" s="89" t="s">
        <v>17</v>
      </c>
      <c r="E160" s="89">
        <v>2</v>
      </c>
      <c r="F160" s="10"/>
      <c r="G160" s="145">
        <f t="shared" si="16"/>
        <v>0</v>
      </c>
      <c r="H160" s="216"/>
      <c r="I160" s="151"/>
    </row>
    <row r="161" spans="1:9" s="6" customFormat="1" ht="25.9" customHeight="1" x14ac:dyDescent="0.25">
      <c r="A161" s="78" t="s">
        <v>236</v>
      </c>
      <c r="B161" s="122" t="s">
        <v>118</v>
      </c>
      <c r="C161" s="80" t="s">
        <v>227</v>
      </c>
      <c r="D161" s="81" t="s">
        <v>17</v>
      </c>
      <c r="E161" s="81">
        <v>1</v>
      </c>
      <c r="F161" s="10"/>
      <c r="G161" s="145">
        <f t="shared" si="16"/>
        <v>0</v>
      </c>
      <c r="H161" s="216"/>
      <c r="I161" s="151"/>
    </row>
    <row r="162" spans="1:9" s="6" customFormat="1" ht="30" customHeight="1" x14ac:dyDescent="0.25">
      <c r="A162" s="78" t="s">
        <v>236</v>
      </c>
      <c r="B162" s="122" t="s">
        <v>119</v>
      </c>
      <c r="C162" s="80" t="s">
        <v>228</v>
      </c>
      <c r="D162" s="81" t="s">
        <v>154</v>
      </c>
      <c r="E162" s="81">
        <v>1625</v>
      </c>
      <c r="F162" s="10"/>
      <c r="G162" s="145">
        <f t="shared" si="16"/>
        <v>0</v>
      </c>
      <c r="H162" s="216"/>
      <c r="I162" s="151"/>
    </row>
    <row r="163" spans="1:9" s="6" customFormat="1" ht="33.6" customHeight="1" x14ac:dyDescent="0.25">
      <c r="A163" s="78" t="s">
        <v>236</v>
      </c>
      <c r="B163" s="122" t="s">
        <v>120</v>
      </c>
      <c r="C163" s="80" t="s">
        <v>229</v>
      </c>
      <c r="D163" s="81" t="s">
        <v>154</v>
      </c>
      <c r="E163" s="81">
        <v>1702</v>
      </c>
      <c r="F163" s="10"/>
      <c r="G163" s="145">
        <f t="shared" si="16"/>
        <v>0</v>
      </c>
      <c r="H163" s="216"/>
      <c r="I163" s="151"/>
    </row>
    <row r="164" spans="1:9" s="6" customFormat="1" ht="25.15" customHeight="1" x14ac:dyDescent="0.25">
      <c r="A164" s="78" t="s">
        <v>236</v>
      </c>
      <c r="B164" s="122" t="s">
        <v>121</v>
      </c>
      <c r="C164" s="80" t="s">
        <v>205</v>
      </c>
      <c r="D164" s="81" t="s">
        <v>154</v>
      </c>
      <c r="E164" s="81">
        <v>1702</v>
      </c>
      <c r="F164" s="10"/>
      <c r="G164" s="145">
        <f t="shared" si="16"/>
        <v>0</v>
      </c>
      <c r="H164" s="216"/>
      <c r="I164" s="151"/>
    </row>
    <row r="165" spans="1:9" s="6" customFormat="1" ht="31.9" customHeight="1" x14ac:dyDescent="0.25">
      <c r="A165" s="78" t="s">
        <v>236</v>
      </c>
      <c r="B165" s="122" t="s">
        <v>122</v>
      </c>
      <c r="C165" s="80" t="s">
        <v>230</v>
      </c>
      <c r="D165" s="81" t="s">
        <v>154</v>
      </c>
      <c r="E165" s="81">
        <v>1710</v>
      </c>
      <c r="F165" s="10"/>
      <c r="G165" s="145">
        <f t="shared" si="16"/>
        <v>0</v>
      </c>
      <c r="H165" s="216"/>
      <c r="I165" s="151"/>
    </row>
    <row r="166" spans="1:9" s="6" customFormat="1" ht="25.15" customHeight="1" x14ac:dyDescent="0.25">
      <c r="A166" s="78" t="s">
        <v>236</v>
      </c>
      <c r="B166" s="122" t="s">
        <v>123</v>
      </c>
      <c r="C166" s="80" t="s">
        <v>205</v>
      </c>
      <c r="D166" s="81" t="s">
        <v>154</v>
      </c>
      <c r="E166" s="81">
        <v>1710</v>
      </c>
      <c r="F166" s="10"/>
      <c r="G166" s="145">
        <f t="shared" si="16"/>
        <v>0</v>
      </c>
      <c r="H166" s="216"/>
      <c r="I166" s="151"/>
    </row>
    <row r="167" spans="1:9" s="6" customFormat="1" ht="34.9" customHeight="1" x14ac:dyDescent="0.25">
      <c r="A167" s="78" t="s">
        <v>236</v>
      </c>
      <c r="B167" s="122" t="s">
        <v>124</v>
      </c>
      <c r="C167" s="80" t="s">
        <v>231</v>
      </c>
      <c r="D167" s="81" t="s">
        <v>154</v>
      </c>
      <c r="E167" s="81">
        <v>1787</v>
      </c>
      <c r="F167" s="10"/>
      <c r="G167" s="145">
        <f t="shared" si="16"/>
        <v>0</v>
      </c>
      <c r="H167" s="216"/>
      <c r="I167" s="151"/>
    </row>
    <row r="168" spans="1:9" s="6" customFormat="1" ht="26.45" customHeight="1" x14ac:dyDescent="0.25">
      <c r="A168" s="78" t="s">
        <v>236</v>
      </c>
      <c r="B168" s="122" t="s">
        <v>125</v>
      </c>
      <c r="C168" s="80" t="s">
        <v>312</v>
      </c>
      <c r="D168" s="81" t="s">
        <v>154</v>
      </c>
      <c r="E168" s="85">
        <v>2075</v>
      </c>
      <c r="F168" s="10"/>
      <c r="G168" s="145">
        <f t="shared" si="16"/>
        <v>0</v>
      </c>
      <c r="H168" s="216"/>
      <c r="I168" s="151"/>
    </row>
    <row r="169" spans="1:9" s="6" customFormat="1" ht="26.45" customHeight="1" x14ac:dyDescent="0.25">
      <c r="A169" s="78" t="s">
        <v>236</v>
      </c>
      <c r="B169" s="122" t="s">
        <v>126</v>
      </c>
      <c r="C169" s="80" t="s">
        <v>310</v>
      </c>
      <c r="D169" s="81" t="s">
        <v>155</v>
      </c>
      <c r="E169" s="81">
        <v>1072</v>
      </c>
      <c r="F169" s="10"/>
      <c r="G169" s="145">
        <f t="shared" si="16"/>
        <v>0</v>
      </c>
      <c r="H169" s="216"/>
      <c r="I169" s="151"/>
    </row>
    <row r="170" spans="1:9" s="6" customFormat="1" ht="35.450000000000003" customHeight="1" x14ac:dyDescent="0.25">
      <c r="A170" s="78" t="s">
        <v>236</v>
      </c>
      <c r="B170" s="122" t="s">
        <v>127</v>
      </c>
      <c r="C170" s="80" t="s">
        <v>232</v>
      </c>
      <c r="D170" s="85" t="s">
        <v>155</v>
      </c>
      <c r="E170" s="81">
        <v>318</v>
      </c>
      <c r="F170" s="10"/>
      <c r="G170" s="145">
        <f t="shared" si="16"/>
        <v>0</v>
      </c>
      <c r="H170" s="216"/>
      <c r="I170" s="151"/>
    </row>
    <row r="171" spans="1:9" s="25" customFormat="1" ht="27" customHeight="1" x14ac:dyDescent="0.25">
      <c r="A171" s="78" t="s">
        <v>236</v>
      </c>
      <c r="B171" s="122" t="s">
        <v>215</v>
      </c>
      <c r="C171" s="80" t="s">
        <v>233</v>
      </c>
      <c r="D171" s="81" t="s">
        <v>154</v>
      </c>
      <c r="E171" s="81">
        <v>1580</v>
      </c>
      <c r="F171" s="10"/>
      <c r="G171" s="145">
        <f t="shared" si="16"/>
        <v>0</v>
      </c>
      <c r="H171" s="216"/>
      <c r="I171" s="155"/>
    </row>
    <row r="172" spans="1:9" s="6" customFormat="1" ht="24.6" customHeight="1" x14ac:dyDescent="0.25">
      <c r="A172" s="78" t="s">
        <v>236</v>
      </c>
      <c r="B172" s="122" t="s">
        <v>216</v>
      </c>
      <c r="C172" s="80" t="s">
        <v>311</v>
      </c>
      <c r="D172" s="81" t="s">
        <v>154</v>
      </c>
      <c r="E172" s="81">
        <v>1583</v>
      </c>
      <c r="F172" s="10"/>
      <c r="G172" s="145">
        <f t="shared" si="16"/>
        <v>0</v>
      </c>
      <c r="H172" s="216"/>
      <c r="I172" s="151"/>
    </row>
    <row r="173" spans="1:9" s="6" customFormat="1" ht="31.9" customHeight="1" x14ac:dyDescent="0.25">
      <c r="A173" s="78" t="s">
        <v>236</v>
      </c>
      <c r="B173" s="122" t="s">
        <v>217</v>
      </c>
      <c r="C173" s="80" t="s">
        <v>234</v>
      </c>
      <c r="D173" s="81" t="s">
        <v>155</v>
      </c>
      <c r="E173" s="81">
        <v>2353</v>
      </c>
      <c r="F173" s="10"/>
      <c r="G173" s="145">
        <f t="shared" si="16"/>
        <v>0</v>
      </c>
      <c r="H173" s="216"/>
      <c r="I173" s="151"/>
    </row>
    <row r="174" spans="1:9" s="6" customFormat="1" ht="25.9" customHeight="1" x14ac:dyDescent="0.25">
      <c r="A174" s="78" t="s">
        <v>236</v>
      </c>
      <c r="B174" s="122" t="s">
        <v>218</v>
      </c>
      <c r="C174" s="80" t="s">
        <v>208</v>
      </c>
      <c r="D174" s="81" t="s">
        <v>9</v>
      </c>
      <c r="E174" s="81">
        <v>71</v>
      </c>
      <c r="F174" s="10"/>
      <c r="G174" s="145">
        <f t="shared" si="16"/>
        <v>0</v>
      </c>
      <c r="H174" s="216"/>
      <c r="I174" s="151"/>
    </row>
    <row r="175" spans="1:9" s="6" customFormat="1" ht="30.6" customHeight="1" thickBot="1" x14ac:dyDescent="0.3">
      <c r="A175" s="78" t="s">
        <v>236</v>
      </c>
      <c r="B175" s="122" t="s">
        <v>219</v>
      </c>
      <c r="C175" s="80" t="s">
        <v>235</v>
      </c>
      <c r="D175" s="81" t="s">
        <v>9</v>
      </c>
      <c r="E175" s="81">
        <v>21</v>
      </c>
      <c r="F175" s="10"/>
      <c r="G175" s="145">
        <f t="shared" si="16"/>
        <v>0</v>
      </c>
      <c r="H175" s="216"/>
      <c r="I175" s="151"/>
    </row>
    <row r="176" spans="1:9" s="6" customFormat="1" ht="28.15" customHeight="1" thickBot="1" x14ac:dyDescent="0.3">
      <c r="A176" s="91" t="s">
        <v>236</v>
      </c>
      <c r="B176" s="123" t="s">
        <v>220</v>
      </c>
      <c r="C176" s="92" t="s">
        <v>133</v>
      </c>
      <c r="D176" s="93" t="s">
        <v>9</v>
      </c>
      <c r="E176" s="93">
        <v>92</v>
      </c>
      <c r="F176" s="33"/>
      <c r="G176" s="146">
        <f t="shared" si="16"/>
        <v>0</v>
      </c>
      <c r="H176" s="156" t="s">
        <v>42</v>
      </c>
      <c r="I176" s="157">
        <f>ROUND(SUM(G133:G176),2)</f>
        <v>462215.46</v>
      </c>
    </row>
    <row r="177" spans="1:9" s="6" customFormat="1" x14ac:dyDescent="0.25">
      <c r="A177" s="95" t="s">
        <v>128</v>
      </c>
      <c r="B177" s="126" t="s">
        <v>475</v>
      </c>
      <c r="C177" s="101" t="s">
        <v>477</v>
      </c>
      <c r="D177" s="98" t="s">
        <v>9</v>
      </c>
      <c r="E177" s="98">
        <v>140</v>
      </c>
      <c r="F177" s="26">
        <v>41.77</v>
      </c>
      <c r="G177" s="149">
        <f t="shared" si="16"/>
        <v>5847.8</v>
      </c>
      <c r="H177" s="158"/>
      <c r="I177" s="159"/>
    </row>
    <row r="178" spans="1:9" s="6" customFormat="1" x14ac:dyDescent="0.25">
      <c r="A178" s="127" t="s">
        <v>128</v>
      </c>
      <c r="B178" s="126" t="s">
        <v>476</v>
      </c>
      <c r="C178" s="101" t="s">
        <v>478</v>
      </c>
      <c r="D178" s="128" t="s">
        <v>9</v>
      </c>
      <c r="E178" s="128">
        <v>133</v>
      </c>
      <c r="F178" s="55">
        <v>25.41</v>
      </c>
      <c r="G178" s="160">
        <f t="shared" si="16"/>
        <v>3379.53</v>
      </c>
      <c r="H178" s="158"/>
      <c r="I178" s="159"/>
    </row>
    <row r="179" spans="1:9" s="6" customFormat="1" x14ac:dyDescent="0.25">
      <c r="A179" s="78" t="s">
        <v>128</v>
      </c>
      <c r="B179" s="122" t="s">
        <v>31</v>
      </c>
      <c r="C179" s="80" t="s">
        <v>133</v>
      </c>
      <c r="D179" s="81" t="s">
        <v>9</v>
      </c>
      <c r="E179" s="81">
        <v>140</v>
      </c>
      <c r="F179" s="10">
        <v>1.89</v>
      </c>
      <c r="G179" s="145">
        <f t="shared" si="16"/>
        <v>264.60000000000002</v>
      </c>
      <c r="H179" s="158"/>
      <c r="I179" s="159"/>
    </row>
    <row r="180" spans="1:9" s="6" customFormat="1" x14ac:dyDescent="0.25">
      <c r="A180" s="78" t="s">
        <v>128</v>
      </c>
      <c r="B180" s="122" t="s">
        <v>32</v>
      </c>
      <c r="C180" s="80" t="s">
        <v>238</v>
      </c>
      <c r="D180" s="81" t="s">
        <v>154</v>
      </c>
      <c r="E180" s="81">
        <v>46.4</v>
      </c>
      <c r="F180" s="10">
        <v>51.35</v>
      </c>
      <c r="G180" s="145">
        <f t="shared" si="16"/>
        <v>2382.64</v>
      </c>
      <c r="H180" s="158"/>
      <c r="I180" s="159"/>
    </row>
    <row r="181" spans="1:9" s="6" customFormat="1" x14ac:dyDescent="0.25">
      <c r="A181" s="78" t="s">
        <v>237</v>
      </c>
      <c r="B181" s="122" t="s">
        <v>109</v>
      </c>
      <c r="C181" s="84" t="s">
        <v>487</v>
      </c>
      <c r="D181" s="81" t="s">
        <v>154</v>
      </c>
      <c r="E181" s="85">
        <v>236</v>
      </c>
      <c r="F181" s="10">
        <v>45.64</v>
      </c>
      <c r="G181" s="145">
        <f t="shared" si="16"/>
        <v>10771.04</v>
      </c>
      <c r="H181" s="158"/>
      <c r="I181" s="159"/>
    </row>
    <row r="182" spans="1:9" s="6" customFormat="1" x14ac:dyDescent="0.25">
      <c r="A182" s="78" t="s">
        <v>237</v>
      </c>
      <c r="B182" s="122" t="s">
        <v>110</v>
      </c>
      <c r="C182" s="80" t="s">
        <v>446</v>
      </c>
      <c r="D182" s="81" t="s">
        <v>17</v>
      </c>
      <c r="E182" s="81">
        <v>6</v>
      </c>
      <c r="F182" s="10">
        <v>5084.74</v>
      </c>
      <c r="G182" s="145">
        <f t="shared" si="16"/>
        <v>30508.44</v>
      </c>
      <c r="H182" s="158"/>
      <c r="I182" s="159"/>
    </row>
    <row r="183" spans="1:9" s="6" customFormat="1" ht="15.75" thickBot="1" x14ac:dyDescent="0.3">
      <c r="A183" s="78" t="s">
        <v>237</v>
      </c>
      <c r="B183" s="122" t="s">
        <v>111</v>
      </c>
      <c r="C183" s="80" t="s">
        <v>239</v>
      </c>
      <c r="D183" s="81" t="s">
        <v>17</v>
      </c>
      <c r="E183" s="81">
        <v>6</v>
      </c>
      <c r="F183" s="10">
        <v>278.89</v>
      </c>
      <c r="G183" s="145">
        <f t="shared" si="16"/>
        <v>1673.34</v>
      </c>
      <c r="H183" s="158"/>
      <c r="I183" s="159"/>
    </row>
    <row r="184" spans="1:9" s="6" customFormat="1" ht="29.25" thickBot="1" x14ac:dyDescent="0.3">
      <c r="A184" s="91" t="s">
        <v>237</v>
      </c>
      <c r="B184" s="123" t="s">
        <v>112</v>
      </c>
      <c r="C184" s="92" t="s">
        <v>240</v>
      </c>
      <c r="D184" s="93" t="s">
        <v>17</v>
      </c>
      <c r="E184" s="93">
        <v>1</v>
      </c>
      <c r="F184" s="33">
        <v>4890.75</v>
      </c>
      <c r="G184" s="146">
        <f t="shared" si="16"/>
        <v>4890.75</v>
      </c>
      <c r="H184" s="161" t="s">
        <v>64</v>
      </c>
      <c r="I184" s="148">
        <f>ROUND(SUM(G177:G184),2)</f>
        <v>59718.14</v>
      </c>
    </row>
    <row r="185" spans="1:9" s="6" customFormat="1" ht="35.450000000000003" customHeight="1" x14ac:dyDescent="0.25">
      <c r="A185" s="95" t="s">
        <v>241</v>
      </c>
      <c r="B185" s="129" t="s">
        <v>255</v>
      </c>
      <c r="C185" s="130" t="s">
        <v>249</v>
      </c>
      <c r="D185" s="98" t="s">
        <v>17</v>
      </c>
      <c r="E185" s="98">
        <v>51</v>
      </c>
      <c r="F185" s="26">
        <v>121.63</v>
      </c>
      <c r="G185" s="149">
        <f t="shared" ref="G185:G213" si="17">ROUND((E185*F185),2)</f>
        <v>6203.13</v>
      </c>
      <c r="H185" s="150"/>
      <c r="I185" s="151"/>
    </row>
    <row r="186" spans="1:9" s="6" customFormat="1" ht="28.15" customHeight="1" x14ac:dyDescent="0.25">
      <c r="A186" s="78" t="s">
        <v>241</v>
      </c>
      <c r="B186" s="122" t="s">
        <v>256</v>
      </c>
      <c r="C186" s="80" t="s">
        <v>70</v>
      </c>
      <c r="D186" s="81" t="s">
        <v>17</v>
      </c>
      <c r="E186" s="81">
        <v>77</v>
      </c>
      <c r="F186" s="10">
        <v>78.77</v>
      </c>
      <c r="G186" s="145">
        <f t="shared" si="17"/>
        <v>6065.29</v>
      </c>
      <c r="H186" s="150"/>
      <c r="I186" s="151"/>
    </row>
    <row r="187" spans="1:9" s="6" customFormat="1" ht="33" customHeight="1" x14ac:dyDescent="0.25">
      <c r="A187" s="78" t="s">
        <v>241</v>
      </c>
      <c r="B187" s="122" t="s">
        <v>257</v>
      </c>
      <c r="C187" s="80" t="s">
        <v>250</v>
      </c>
      <c r="D187" s="81" t="s">
        <v>17</v>
      </c>
      <c r="E187" s="81">
        <v>4</v>
      </c>
      <c r="F187" s="10">
        <v>254.85</v>
      </c>
      <c r="G187" s="145">
        <f t="shared" si="17"/>
        <v>1019.4</v>
      </c>
      <c r="H187" s="150"/>
      <c r="I187" s="151"/>
    </row>
    <row r="188" spans="1:9" s="6" customFormat="1" ht="27" customHeight="1" x14ac:dyDescent="0.25">
      <c r="A188" s="78" t="s">
        <v>241</v>
      </c>
      <c r="B188" s="122" t="s">
        <v>258</v>
      </c>
      <c r="C188" s="80" t="s">
        <v>71</v>
      </c>
      <c r="D188" s="81" t="s">
        <v>17</v>
      </c>
      <c r="E188" s="81">
        <v>5</v>
      </c>
      <c r="F188" s="10">
        <v>298.86</v>
      </c>
      <c r="G188" s="145">
        <f t="shared" si="17"/>
        <v>1494.3</v>
      </c>
      <c r="H188" s="150"/>
      <c r="I188" s="151"/>
    </row>
    <row r="189" spans="1:9" s="6" customFormat="1" ht="27" customHeight="1" x14ac:dyDescent="0.25">
      <c r="A189" s="78" t="s">
        <v>241</v>
      </c>
      <c r="B189" s="122" t="s">
        <v>259</v>
      </c>
      <c r="C189" s="80" t="s">
        <v>251</v>
      </c>
      <c r="D189" s="81" t="s">
        <v>17</v>
      </c>
      <c r="E189" s="81">
        <v>14</v>
      </c>
      <c r="F189" s="10">
        <v>92.67</v>
      </c>
      <c r="G189" s="145">
        <f t="shared" si="17"/>
        <v>1297.3800000000001</v>
      </c>
      <c r="H189" s="150"/>
      <c r="I189" s="151"/>
    </row>
    <row r="190" spans="1:9" s="6" customFormat="1" ht="27.6" customHeight="1" x14ac:dyDescent="0.25">
      <c r="A190" s="78" t="s">
        <v>241</v>
      </c>
      <c r="B190" s="122" t="s">
        <v>260</v>
      </c>
      <c r="C190" s="80" t="s">
        <v>252</v>
      </c>
      <c r="D190" s="81" t="s">
        <v>17</v>
      </c>
      <c r="E190" s="81">
        <v>28</v>
      </c>
      <c r="F190" s="10">
        <v>56.76</v>
      </c>
      <c r="G190" s="145">
        <f t="shared" si="17"/>
        <v>1589.28</v>
      </c>
      <c r="H190" s="150"/>
      <c r="I190" s="151"/>
    </row>
    <row r="191" spans="1:9" s="6" customFormat="1" ht="25.9" customHeight="1" x14ac:dyDescent="0.25">
      <c r="A191" s="78" t="s">
        <v>268</v>
      </c>
      <c r="B191" s="122" t="s">
        <v>261</v>
      </c>
      <c r="C191" s="80" t="s">
        <v>253</v>
      </c>
      <c r="D191" s="81" t="s">
        <v>9</v>
      </c>
      <c r="E191" s="81">
        <v>230</v>
      </c>
      <c r="F191" s="10">
        <v>69.510000000000005</v>
      </c>
      <c r="G191" s="145">
        <f t="shared" si="17"/>
        <v>15987.3</v>
      </c>
      <c r="H191" s="150"/>
      <c r="I191" s="151"/>
    </row>
    <row r="192" spans="1:9" s="6" customFormat="1" ht="25.9" customHeight="1" x14ac:dyDescent="0.25">
      <c r="A192" s="78" t="s">
        <v>268</v>
      </c>
      <c r="B192" s="122" t="s">
        <v>262</v>
      </c>
      <c r="C192" s="80" t="s">
        <v>254</v>
      </c>
      <c r="D192" s="81" t="s">
        <v>9</v>
      </c>
      <c r="E192" s="81">
        <v>295</v>
      </c>
      <c r="F192" s="10">
        <v>243.27</v>
      </c>
      <c r="G192" s="145">
        <f t="shared" si="17"/>
        <v>71764.649999999994</v>
      </c>
      <c r="H192" s="150"/>
      <c r="I192" s="151"/>
    </row>
    <row r="193" spans="1:9" s="6" customFormat="1" ht="24" customHeight="1" x14ac:dyDescent="0.25">
      <c r="A193" s="78" t="s">
        <v>269</v>
      </c>
      <c r="B193" s="122" t="s">
        <v>263</v>
      </c>
      <c r="C193" s="80" t="s">
        <v>264</v>
      </c>
      <c r="D193" s="81" t="s">
        <v>17</v>
      </c>
      <c r="E193" s="81">
        <v>318</v>
      </c>
      <c r="F193" s="10">
        <v>21.27</v>
      </c>
      <c r="G193" s="145">
        <f t="shared" si="17"/>
        <v>6763.86</v>
      </c>
      <c r="H193" s="150"/>
      <c r="I193" s="151"/>
    </row>
    <row r="194" spans="1:9" s="6" customFormat="1" ht="27" customHeight="1" x14ac:dyDescent="0.25">
      <c r="A194" s="78" t="s">
        <v>269</v>
      </c>
      <c r="B194" s="122" t="s">
        <v>266</v>
      </c>
      <c r="C194" s="80" t="s">
        <v>265</v>
      </c>
      <c r="D194" s="81" t="s">
        <v>17</v>
      </c>
      <c r="E194" s="81">
        <v>58</v>
      </c>
      <c r="F194" s="10">
        <v>32.520000000000003</v>
      </c>
      <c r="G194" s="145">
        <f t="shared" si="17"/>
        <v>1886.16</v>
      </c>
      <c r="H194" s="150"/>
      <c r="I194" s="151"/>
    </row>
    <row r="195" spans="1:9" s="6" customFormat="1" ht="35.450000000000003" customHeight="1" x14ac:dyDescent="0.25">
      <c r="A195" s="78" t="s">
        <v>270</v>
      </c>
      <c r="B195" s="122" t="s">
        <v>267</v>
      </c>
      <c r="C195" s="80" t="s">
        <v>278</v>
      </c>
      <c r="D195" s="81" t="s">
        <v>9</v>
      </c>
      <c r="E195" s="81">
        <v>2303</v>
      </c>
      <c r="F195" s="10">
        <v>2.78</v>
      </c>
      <c r="G195" s="145">
        <f t="shared" si="17"/>
        <v>6402.34</v>
      </c>
      <c r="H195" s="150"/>
      <c r="I195" s="151"/>
    </row>
    <row r="196" spans="1:9" s="6" customFormat="1" ht="35.450000000000003" customHeight="1" x14ac:dyDescent="0.25">
      <c r="A196" s="78" t="s">
        <v>270</v>
      </c>
      <c r="B196" s="122" t="s">
        <v>271</v>
      </c>
      <c r="C196" s="80" t="s">
        <v>279</v>
      </c>
      <c r="D196" s="81" t="s">
        <v>9</v>
      </c>
      <c r="E196" s="81">
        <v>149</v>
      </c>
      <c r="F196" s="10">
        <v>5.68</v>
      </c>
      <c r="G196" s="145">
        <f t="shared" si="17"/>
        <v>846.32</v>
      </c>
      <c r="H196" s="150"/>
      <c r="I196" s="151"/>
    </row>
    <row r="197" spans="1:9" s="6" customFormat="1" ht="35.450000000000003" customHeight="1" x14ac:dyDescent="0.25">
      <c r="A197" s="78" t="s">
        <v>270</v>
      </c>
      <c r="B197" s="122" t="s">
        <v>272</v>
      </c>
      <c r="C197" s="80" t="s">
        <v>280</v>
      </c>
      <c r="D197" s="81" t="s">
        <v>9</v>
      </c>
      <c r="E197" s="81">
        <v>3094</v>
      </c>
      <c r="F197" s="10">
        <v>1.1599999999999999</v>
      </c>
      <c r="G197" s="145">
        <f t="shared" si="17"/>
        <v>3589.04</v>
      </c>
      <c r="H197" s="150"/>
      <c r="I197" s="151"/>
    </row>
    <row r="198" spans="1:9" s="6" customFormat="1" ht="35.450000000000003" customHeight="1" x14ac:dyDescent="0.25">
      <c r="A198" s="78" t="s">
        <v>270</v>
      </c>
      <c r="B198" s="122" t="s">
        <v>273</v>
      </c>
      <c r="C198" s="80" t="s">
        <v>281</v>
      </c>
      <c r="D198" s="81" t="s">
        <v>9</v>
      </c>
      <c r="E198" s="81">
        <v>252</v>
      </c>
      <c r="F198" s="10">
        <v>2.14</v>
      </c>
      <c r="G198" s="145">
        <f t="shared" si="17"/>
        <v>539.28</v>
      </c>
      <c r="H198" s="150"/>
      <c r="I198" s="151"/>
    </row>
    <row r="199" spans="1:9" s="6" customFormat="1" ht="35.450000000000003" customHeight="1" x14ac:dyDescent="0.25">
      <c r="A199" s="78" t="s">
        <v>270</v>
      </c>
      <c r="B199" s="122" t="s">
        <v>274</v>
      </c>
      <c r="C199" s="80" t="s">
        <v>282</v>
      </c>
      <c r="D199" s="81" t="s">
        <v>9</v>
      </c>
      <c r="E199" s="81">
        <v>8817</v>
      </c>
      <c r="F199" s="10">
        <v>1.45</v>
      </c>
      <c r="G199" s="145">
        <f t="shared" si="17"/>
        <v>12784.65</v>
      </c>
      <c r="H199" s="150"/>
      <c r="I199" s="151"/>
    </row>
    <row r="200" spans="1:9" s="6" customFormat="1" ht="35.450000000000003" customHeight="1" x14ac:dyDescent="0.25">
      <c r="A200" s="78" t="s">
        <v>270</v>
      </c>
      <c r="B200" s="122" t="s">
        <v>275</v>
      </c>
      <c r="C200" s="80" t="s">
        <v>283</v>
      </c>
      <c r="D200" s="81" t="s">
        <v>9</v>
      </c>
      <c r="E200" s="81">
        <v>95.4</v>
      </c>
      <c r="F200" s="10">
        <v>11.59</v>
      </c>
      <c r="G200" s="145">
        <f t="shared" si="17"/>
        <v>1105.69</v>
      </c>
      <c r="H200" s="150"/>
      <c r="I200" s="151"/>
    </row>
    <row r="201" spans="1:9" s="6" customFormat="1" ht="34.15" customHeight="1" x14ac:dyDescent="0.25">
      <c r="A201" s="78" t="s">
        <v>270</v>
      </c>
      <c r="B201" s="122" t="s">
        <v>276</v>
      </c>
      <c r="C201" s="80" t="s">
        <v>284</v>
      </c>
      <c r="D201" s="81" t="s">
        <v>154</v>
      </c>
      <c r="E201" s="81">
        <v>150.30000000000001</v>
      </c>
      <c r="F201" s="10">
        <v>23.17</v>
      </c>
      <c r="G201" s="145">
        <f t="shared" si="17"/>
        <v>3482.45</v>
      </c>
      <c r="H201" s="150"/>
      <c r="I201" s="151"/>
    </row>
    <row r="202" spans="1:9" s="6" customFormat="1" ht="36" customHeight="1" x14ac:dyDescent="0.25">
      <c r="A202" s="78" t="s">
        <v>270</v>
      </c>
      <c r="B202" s="122" t="s">
        <v>277</v>
      </c>
      <c r="C202" s="80" t="s">
        <v>285</v>
      </c>
      <c r="D202" s="81" t="s">
        <v>154</v>
      </c>
      <c r="E202" s="81">
        <v>3.7</v>
      </c>
      <c r="F202" s="10">
        <v>57.92</v>
      </c>
      <c r="G202" s="145">
        <f t="shared" si="17"/>
        <v>214.3</v>
      </c>
      <c r="H202" s="150"/>
      <c r="I202" s="151"/>
    </row>
    <row r="203" spans="1:9" s="6" customFormat="1" ht="30" x14ac:dyDescent="0.25">
      <c r="A203" s="78" t="s">
        <v>270</v>
      </c>
      <c r="B203" s="122" t="s">
        <v>287</v>
      </c>
      <c r="C203" s="80" t="s">
        <v>286</v>
      </c>
      <c r="D203" s="81" t="s">
        <v>154</v>
      </c>
      <c r="E203" s="81">
        <v>58.1</v>
      </c>
      <c r="F203" s="10">
        <v>23.17</v>
      </c>
      <c r="G203" s="145">
        <f t="shared" si="17"/>
        <v>1346.18</v>
      </c>
      <c r="H203" s="150"/>
      <c r="I203" s="151"/>
    </row>
    <row r="204" spans="1:9" s="6" customFormat="1" ht="45" x14ac:dyDescent="0.25">
      <c r="A204" s="78" t="s">
        <v>288</v>
      </c>
      <c r="B204" s="122" t="s">
        <v>289</v>
      </c>
      <c r="C204" s="80" t="s">
        <v>299</v>
      </c>
      <c r="D204" s="81" t="s">
        <v>9</v>
      </c>
      <c r="E204" s="81">
        <v>40.25</v>
      </c>
      <c r="F204" s="10">
        <v>22.01</v>
      </c>
      <c r="G204" s="145">
        <f t="shared" si="17"/>
        <v>885.9</v>
      </c>
      <c r="H204" s="150"/>
      <c r="I204" s="151"/>
    </row>
    <row r="205" spans="1:9" s="6" customFormat="1" ht="39" customHeight="1" x14ac:dyDescent="0.25">
      <c r="A205" s="78" t="s">
        <v>288</v>
      </c>
      <c r="B205" s="122" t="s">
        <v>290</v>
      </c>
      <c r="C205" s="83" t="s">
        <v>300</v>
      </c>
      <c r="D205" s="81" t="s">
        <v>9</v>
      </c>
      <c r="E205" s="81">
        <v>40.25</v>
      </c>
      <c r="F205" s="10">
        <v>27.8</v>
      </c>
      <c r="G205" s="145">
        <f t="shared" si="17"/>
        <v>1118.95</v>
      </c>
      <c r="H205" s="150"/>
      <c r="I205" s="151"/>
    </row>
    <row r="206" spans="1:9" s="6" customFormat="1" ht="45" x14ac:dyDescent="0.25">
      <c r="A206" s="78" t="s">
        <v>288</v>
      </c>
      <c r="B206" s="122" t="s">
        <v>291</v>
      </c>
      <c r="C206" s="80" t="s">
        <v>301</v>
      </c>
      <c r="D206" s="81" t="s">
        <v>9</v>
      </c>
      <c r="E206" s="81">
        <v>4.9000000000000004</v>
      </c>
      <c r="F206" s="10">
        <v>3.94</v>
      </c>
      <c r="G206" s="145">
        <f t="shared" si="17"/>
        <v>19.309999999999999</v>
      </c>
      <c r="H206" s="150"/>
      <c r="I206" s="151"/>
    </row>
    <row r="207" spans="1:9" s="6" customFormat="1" ht="45" x14ac:dyDescent="0.25">
      <c r="A207" s="78" t="s">
        <v>288</v>
      </c>
      <c r="B207" s="122" t="s">
        <v>292</v>
      </c>
      <c r="C207" s="80" t="s">
        <v>302</v>
      </c>
      <c r="D207" s="81" t="s">
        <v>9</v>
      </c>
      <c r="E207" s="81">
        <v>40.25</v>
      </c>
      <c r="F207" s="10">
        <v>1.62</v>
      </c>
      <c r="G207" s="145">
        <f t="shared" si="17"/>
        <v>65.209999999999994</v>
      </c>
      <c r="H207" s="150"/>
      <c r="I207" s="151"/>
    </row>
    <row r="208" spans="1:9" s="6" customFormat="1" ht="45" x14ac:dyDescent="0.25">
      <c r="A208" s="78" t="s">
        <v>288</v>
      </c>
      <c r="B208" s="122" t="s">
        <v>293</v>
      </c>
      <c r="C208" s="83" t="s">
        <v>303</v>
      </c>
      <c r="D208" s="81" t="s">
        <v>9</v>
      </c>
      <c r="E208" s="81">
        <v>2.5</v>
      </c>
      <c r="F208" s="10">
        <v>8.6999999999999993</v>
      </c>
      <c r="G208" s="145">
        <f t="shared" si="17"/>
        <v>21.75</v>
      </c>
      <c r="H208" s="150"/>
      <c r="I208" s="151"/>
    </row>
    <row r="209" spans="1:9" s="6" customFormat="1" ht="45" x14ac:dyDescent="0.25">
      <c r="A209" s="78" t="s">
        <v>288</v>
      </c>
      <c r="B209" s="122" t="s">
        <v>294</v>
      </c>
      <c r="C209" s="83" t="s">
        <v>304</v>
      </c>
      <c r="D209" s="81" t="s">
        <v>9</v>
      </c>
      <c r="E209" s="81">
        <v>2.5</v>
      </c>
      <c r="F209" s="10">
        <v>1</v>
      </c>
      <c r="G209" s="145">
        <f t="shared" si="17"/>
        <v>2.5</v>
      </c>
      <c r="H209" s="150"/>
      <c r="I209" s="151"/>
    </row>
    <row r="210" spans="1:9" s="6" customFormat="1" ht="45" x14ac:dyDescent="0.25">
      <c r="A210" s="78" t="s">
        <v>288</v>
      </c>
      <c r="B210" s="122" t="s">
        <v>295</v>
      </c>
      <c r="C210" s="80" t="s">
        <v>305</v>
      </c>
      <c r="D210" s="81" t="s">
        <v>17</v>
      </c>
      <c r="E210" s="81">
        <v>8</v>
      </c>
      <c r="F210" s="10">
        <v>1.85</v>
      </c>
      <c r="G210" s="145">
        <f t="shared" si="17"/>
        <v>14.8</v>
      </c>
      <c r="H210" s="150"/>
      <c r="I210" s="151"/>
    </row>
    <row r="211" spans="1:9" s="6" customFormat="1" ht="45" x14ac:dyDescent="0.25">
      <c r="A211" s="78" t="s">
        <v>288</v>
      </c>
      <c r="B211" s="122" t="s">
        <v>296</v>
      </c>
      <c r="C211" s="83" t="s">
        <v>306</v>
      </c>
      <c r="D211" s="81" t="s">
        <v>154</v>
      </c>
      <c r="E211" s="81">
        <v>0.21</v>
      </c>
      <c r="F211" s="10">
        <v>868.76</v>
      </c>
      <c r="G211" s="145">
        <f t="shared" si="17"/>
        <v>182.44</v>
      </c>
      <c r="H211" s="150"/>
      <c r="I211" s="151"/>
    </row>
    <row r="212" spans="1:9" s="6" customFormat="1" ht="45.75" thickBot="1" x14ac:dyDescent="0.3">
      <c r="A212" s="78" t="s">
        <v>288</v>
      </c>
      <c r="B212" s="122" t="s">
        <v>297</v>
      </c>
      <c r="C212" s="83" t="s">
        <v>307</v>
      </c>
      <c r="D212" s="81" t="s">
        <v>17</v>
      </c>
      <c r="E212" s="81">
        <v>1</v>
      </c>
      <c r="F212" s="10">
        <v>63.71</v>
      </c>
      <c r="G212" s="145">
        <f t="shared" si="17"/>
        <v>63.71</v>
      </c>
      <c r="H212" s="150"/>
      <c r="I212" s="151"/>
    </row>
    <row r="213" spans="1:9" s="6" customFormat="1" ht="45.75" thickBot="1" x14ac:dyDescent="0.3">
      <c r="A213" s="131" t="s">
        <v>288</v>
      </c>
      <c r="B213" s="132" t="s">
        <v>298</v>
      </c>
      <c r="C213" s="133" t="s">
        <v>308</v>
      </c>
      <c r="D213" s="134" t="s">
        <v>17</v>
      </c>
      <c r="E213" s="134">
        <v>1</v>
      </c>
      <c r="F213" s="38">
        <v>2699.05</v>
      </c>
      <c r="G213" s="152">
        <f t="shared" si="17"/>
        <v>2699.05</v>
      </c>
      <c r="H213" s="147" t="s">
        <v>43</v>
      </c>
      <c r="I213" s="148">
        <f>ROUND(SUM(G185:G213),2)</f>
        <v>149454.62</v>
      </c>
    </row>
    <row r="214" spans="1:9" s="6" customFormat="1" ht="75" customHeight="1" thickBot="1" x14ac:dyDescent="0.3">
      <c r="A214" s="135" t="s">
        <v>129</v>
      </c>
      <c r="B214" s="136" t="s">
        <v>84</v>
      </c>
      <c r="C214" s="137" t="s">
        <v>447</v>
      </c>
      <c r="D214" s="138" t="s">
        <v>6</v>
      </c>
      <c r="E214" s="138">
        <v>1</v>
      </c>
      <c r="F214" s="15">
        <v>9658.19</v>
      </c>
      <c r="G214" s="162">
        <f t="shared" ref="G214" si="18">ROUND((E214*F214),2)</f>
        <v>9658.19</v>
      </c>
      <c r="H214" s="147" t="s">
        <v>85</v>
      </c>
      <c r="I214" s="148">
        <f>ROUND(SUM(G214),2)</f>
        <v>9658.19</v>
      </c>
    </row>
    <row r="215" spans="1:9" ht="44.25" customHeight="1" thickBot="1" x14ac:dyDescent="0.3">
      <c r="A215" s="139"/>
      <c r="B215" s="140"/>
      <c r="C215" s="141"/>
      <c r="D215" s="140"/>
      <c r="E215" s="140"/>
      <c r="F215" s="67" t="s">
        <v>44</v>
      </c>
      <c r="G215" s="163">
        <f>SUM(G5:G214)</f>
        <v>5742033.0900000008</v>
      </c>
      <c r="H215" s="164"/>
      <c r="I215" s="159"/>
    </row>
    <row r="216" spans="1:9" ht="20.25" customHeight="1" x14ac:dyDescent="0.25">
      <c r="A216" s="205" t="s">
        <v>448</v>
      </c>
      <c r="B216" s="205"/>
      <c r="C216" s="205"/>
      <c r="D216" s="142"/>
      <c r="E216" s="143"/>
      <c r="F216" s="68"/>
      <c r="G216" s="70"/>
    </row>
  </sheetData>
  <sheetProtection algorithmName="SHA-512" hashValue="rHTIg04vOzR/pABCC/XrPERlYfhfBYBm3/kgbYWJ/2UqGTh3v2RObH53nOZ1wqFsgbggJk5n4fK12EmRLTDHwg==" saltValue="x6Op/sOZ25PRhM17oGVGVA==" spinCount="100000" sheet="1" objects="1" scenarios="1"/>
  <mergeCells count="6">
    <mergeCell ref="A216:C216"/>
    <mergeCell ref="A1:G1"/>
    <mergeCell ref="A3:G3"/>
    <mergeCell ref="H5:H61"/>
    <mergeCell ref="H133:H175"/>
    <mergeCell ref="H101:H131"/>
  </mergeCells>
  <phoneticPr fontId="9" type="noConversion"/>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dimension ref="A1:J21"/>
  <sheetViews>
    <sheetView topLeftCell="A4" zoomScale="85" zoomScaleNormal="85" workbookViewId="0">
      <selection activeCell="F5" sqref="F5:F20"/>
    </sheetView>
  </sheetViews>
  <sheetFormatPr defaultColWidth="9.140625" defaultRowHeight="15" x14ac:dyDescent="0.25"/>
  <cols>
    <col min="1" max="1" width="39.7109375" style="6" customWidth="1"/>
    <col min="2" max="2" width="10.5703125" style="5" customWidth="1"/>
    <col min="3" max="3" width="71.7109375" style="71" customWidth="1"/>
    <col min="4" max="4" width="9.140625" style="5"/>
    <col min="5" max="5" width="16.28515625" style="5" customWidth="1"/>
    <col min="6" max="6" width="17.7109375" style="7" customWidth="1"/>
    <col min="7" max="7" width="14.7109375" style="5" customWidth="1"/>
    <col min="8" max="8" width="21.5703125" style="8" customWidth="1"/>
    <col min="9" max="9" width="16.140625" style="5" customWidth="1"/>
    <col min="10" max="16384" width="9.140625" style="5"/>
  </cols>
  <sheetData>
    <row r="1" spans="1:10" ht="39.950000000000003" customHeight="1" thickBot="1" x14ac:dyDescent="0.3">
      <c r="A1" s="206" t="s">
        <v>463</v>
      </c>
      <c r="B1" s="207"/>
      <c r="C1" s="207"/>
      <c r="D1" s="207"/>
      <c r="E1" s="207"/>
      <c r="F1" s="207"/>
      <c r="G1" s="208"/>
    </row>
    <row r="2" spans="1:10" ht="21.75" customHeight="1" thickBot="1" x14ac:dyDescent="0.3">
      <c r="A2" s="1"/>
      <c r="B2" s="1"/>
      <c r="C2" s="1"/>
      <c r="D2" s="1"/>
      <c r="E2" s="9"/>
      <c r="F2" s="1"/>
      <c r="G2" s="1"/>
    </row>
    <row r="3" spans="1:10" ht="15" customHeight="1" thickBot="1" x14ac:dyDescent="0.3">
      <c r="A3" s="218" t="s">
        <v>92</v>
      </c>
      <c r="B3" s="219"/>
      <c r="C3" s="219"/>
      <c r="D3" s="219"/>
      <c r="E3" s="219"/>
      <c r="F3" s="219"/>
      <c r="G3" s="220"/>
    </row>
    <row r="4" spans="1:10" ht="43.5" thickBot="1" x14ac:dyDescent="0.3">
      <c r="A4" s="165" t="s">
        <v>38</v>
      </c>
      <c r="B4" s="29" t="s">
        <v>0</v>
      </c>
      <c r="C4" s="29" t="s">
        <v>1</v>
      </c>
      <c r="D4" s="29" t="s">
        <v>2</v>
      </c>
      <c r="E4" s="30" t="s">
        <v>3</v>
      </c>
      <c r="F4" s="31" t="s">
        <v>4</v>
      </c>
      <c r="G4" s="32" t="s">
        <v>5</v>
      </c>
      <c r="I4" s="72"/>
    </row>
    <row r="5" spans="1:10" ht="31.5" x14ac:dyDescent="0.25">
      <c r="A5" s="166" t="s">
        <v>93</v>
      </c>
      <c r="B5" s="45" t="s">
        <v>11</v>
      </c>
      <c r="C5" s="167" t="s">
        <v>313</v>
      </c>
      <c r="D5" s="168" t="s">
        <v>9</v>
      </c>
      <c r="E5" s="168">
        <v>29</v>
      </c>
      <c r="F5" s="11">
        <v>26.8</v>
      </c>
      <c r="G5" s="144">
        <f t="shared" ref="G5:G20" si="0">ROUND((E5*F5),2)</f>
        <v>777.2</v>
      </c>
      <c r="H5" s="178"/>
      <c r="I5" s="72"/>
      <c r="J5" s="72"/>
    </row>
    <row r="6" spans="1:10" ht="47.45" customHeight="1" x14ac:dyDescent="0.25">
      <c r="A6" s="169" t="s">
        <v>93</v>
      </c>
      <c r="B6" s="36" t="s">
        <v>12</v>
      </c>
      <c r="C6" s="170" t="s">
        <v>314</v>
      </c>
      <c r="D6" s="171" t="s">
        <v>9</v>
      </c>
      <c r="E6" s="171">
        <v>30</v>
      </c>
      <c r="F6" s="2">
        <v>39.96</v>
      </c>
      <c r="G6" s="145">
        <f t="shared" si="0"/>
        <v>1198.8</v>
      </c>
      <c r="H6" s="178"/>
      <c r="I6" s="72"/>
      <c r="J6" s="72"/>
    </row>
    <row r="7" spans="1:10" ht="49.9" customHeight="1" x14ac:dyDescent="0.25">
      <c r="A7" s="169" t="s">
        <v>93</v>
      </c>
      <c r="B7" s="36" t="s">
        <v>62</v>
      </c>
      <c r="C7" s="170" t="s">
        <v>315</v>
      </c>
      <c r="D7" s="171" t="s">
        <v>9</v>
      </c>
      <c r="E7" s="171">
        <v>12</v>
      </c>
      <c r="F7" s="2">
        <v>39.97</v>
      </c>
      <c r="G7" s="145">
        <f t="shared" si="0"/>
        <v>479.64</v>
      </c>
      <c r="H7" s="178"/>
      <c r="I7" s="72"/>
      <c r="J7" s="72"/>
    </row>
    <row r="8" spans="1:10" ht="48" customHeight="1" x14ac:dyDescent="0.25">
      <c r="A8" s="169" t="s">
        <v>93</v>
      </c>
      <c r="B8" s="36" t="s">
        <v>13</v>
      </c>
      <c r="C8" s="170" t="s">
        <v>316</v>
      </c>
      <c r="D8" s="171" t="s">
        <v>9</v>
      </c>
      <c r="E8" s="171">
        <v>5</v>
      </c>
      <c r="F8" s="2">
        <v>48.7</v>
      </c>
      <c r="G8" s="145">
        <f t="shared" si="0"/>
        <v>243.5</v>
      </c>
      <c r="H8" s="178"/>
      <c r="I8" s="72"/>
      <c r="J8" s="72"/>
    </row>
    <row r="9" spans="1:10" ht="52.15" customHeight="1" x14ac:dyDescent="0.25">
      <c r="A9" s="169" t="s">
        <v>93</v>
      </c>
      <c r="B9" s="36" t="s">
        <v>14</v>
      </c>
      <c r="C9" s="170" t="s">
        <v>317</v>
      </c>
      <c r="D9" s="171" t="s">
        <v>9</v>
      </c>
      <c r="E9" s="171">
        <v>1011</v>
      </c>
      <c r="F9" s="2">
        <v>13.79</v>
      </c>
      <c r="G9" s="145">
        <f t="shared" si="0"/>
        <v>13941.69</v>
      </c>
      <c r="H9" s="178"/>
      <c r="I9" s="72"/>
      <c r="J9" s="72"/>
    </row>
    <row r="10" spans="1:10" ht="46.15" customHeight="1" x14ac:dyDescent="0.25">
      <c r="A10" s="169" t="s">
        <v>93</v>
      </c>
      <c r="B10" s="36" t="s">
        <v>15</v>
      </c>
      <c r="C10" s="170" t="s">
        <v>318</v>
      </c>
      <c r="D10" s="171" t="s">
        <v>9</v>
      </c>
      <c r="E10" s="171">
        <v>15</v>
      </c>
      <c r="F10" s="2">
        <v>17.059999999999999</v>
      </c>
      <c r="G10" s="145">
        <f t="shared" si="0"/>
        <v>255.9</v>
      </c>
      <c r="H10" s="178"/>
      <c r="I10" s="72"/>
      <c r="J10" s="72"/>
    </row>
    <row r="11" spans="1:10" ht="15.75" x14ac:dyDescent="0.25">
      <c r="A11" s="169" t="s">
        <v>93</v>
      </c>
      <c r="B11" s="36" t="s">
        <v>63</v>
      </c>
      <c r="C11" s="170" t="s">
        <v>319</v>
      </c>
      <c r="D11" s="171" t="s">
        <v>6</v>
      </c>
      <c r="E11" s="171">
        <v>10</v>
      </c>
      <c r="F11" s="2">
        <v>592.5</v>
      </c>
      <c r="G11" s="145">
        <f t="shared" si="0"/>
        <v>5925</v>
      </c>
      <c r="H11" s="178"/>
      <c r="I11" s="72"/>
      <c r="J11" s="72"/>
    </row>
    <row r="12" spans="1:10" ht="15.75" x14ac:dyDescent="0.25">
      <c r="A12" s="169" t="s">
        <v>93</v>
      </c>
      <c r="B12" s="36" t="s">
        <v>16</v>
      </c>
      <c r="C12" s="170" t="s">
        <v>320</v>
      </c>
      <c r="D12" s="171" t="s">
        <v>6</v>
      </c>
      <c r="E12" s="171">
        <v>5</v>
      </c>
      <c r="F12" s="2">
        <v>599.26</v>
      </c>
      <c r="G12" s="145">
        <f t="shared" si="0"/>
        <v>2996.3</v>
      </c>
      <c r="H12" s="178"/>
      <c r="I12" s="72"/>
      <c r="J12" s="72"/>
    </row>
    <row r="13" spans="1:10" ht="15.75" x14ac:dyDescent="0.25">
      <c r="A13" s="169" t="s">
        <v>93</v>
      </c>
      <c r="B13" s="36" t="s">
        <v>65</v>
      </c>
      <c r="C13" s="170" t="s">
        <v>321</v>
      </c>
      <c r="D13" s="171" t="s">
        <v>6</v>
      </c>
      <c r="E13" s="171">
        <v>6</v>
      </c>
      <c r="F13" s="2">
        <v>807.82</v>
      </c>
      <c r="G13" s="145">
        <f t="shared" si="0"/>
        <v>4846.92</v>
      </c>
      <c r="H13" s="178"/>
      <c r="I13" s="72"/>
      <c r="J13" s="72"/>
    </row>
    <row r="14" spans="1:10" ht="15.75" x14ac:dyDescent="0.25">
      <c r="A14" s="169" t="s">
        <v>93</v>
      </c>
      <c r="B14" s="36" t="s">
        <v>66</v>
      </c>
      <c r="C14" s="170" t="s">
        <v>322</v>
      </c>
      <c r="D14" s="171" t="s">
        <v>17</v>
      </c>
      <c r="E14" s="171">
        <v>2</v>
      </c>
      <c r="F14" s="2">
        <v>44.28</v>
      </c>
      <c r="G14" s="145">
        <f t="shared" si="0"/>
        <v>88.56</v>
      </c>
      <c r="H14" s="178"/>
      <c r="I14" s="72"/>
      <c r="J14" s="72"/>
    </row>
    <row r="15" spans="1:10" ht="31.5" x14ac:dyDescent="0.25">
      <c r="A15" s="169" t="s">
        <v>93</v>
      </c>
      <c r="B15" s="36" t="s">
        <v>47</v>
      </c>
      <c r="C15" s="172" t="s">
        <v>323</v>
      </c>
      <c r="D15" s="171" t="s">
        <v>17</v>
      </c>
      <c r="E15" s="171">
        <v>7</v>
      </c>
      <c r="F15" s="2">
        <v>146.97</v>
      </c>
      <c r="G15" s="145">
        <f t="shared" si="0"/>
        <v>1028.79</v>
      </c>
      <c r="H15" s="178"/>
      <c r="I15" s="72"/>
      <c r="J15" s="72"/>
    </row>
    <row r="16" spans="1:10" ht="31.5" x14ac:dyDescent="0.25">
      <c r="A16" s="169" t="s">
        <v>93</v>
      </c>
      <c r="B16" s="36" t="s">
        <v>67</v>
      </c>
      <c r="C16" s="172" t="s">
        <v>324</v>
      </c>
      <c r="D16" s="173" t="s">
        <v>17</v>
      </c>
      <c r="E16" s="171">
        <v>3</v>
      </c>
      <c r="F16" s="2">
        <v>158.79</v>
      </c>
      <c r="G16" s="145">
        <f t="shared" si="0"/>
        <v>476.37</v>
      </c>
      <c r="H16" s="178"/>
      <c r="I16" s="72"/>
      <c r="J16" s="72"/>
    </row>
    <row r="17" spans="1:10" ht="31.5" x14ac:dyDescent="0.25">
      <c r="A17" s="169" t="s">
        <v>93</v>
      </c>
      <c r="B17" s="36" t="s">
        <v>48</v>
      </c>
      <c r="C17" s="172" t="s">
        <v>325</v>
      </c>
      <c r="D17" s="171" t="s">
        <v>17</v>
      </c>
      <c r="E17" s="171">
        <v>2</v>
      </c>
      <c r="F17" s="2">
        <v>173.55</v>
      </c>
      <c r="G17" s="145">
        <f t="shared" si="0"/>
        <v>347.1</v>
      </c>
      <c r="H17" s="178"/>
      <c r="I17" s="72"/>
      <c r="J17" s="72"/>
    </row>
    <row r="18" spans="1:10" ht="18.75" x14ac:dyDescent="0.25">
      <c r="A18" s="169" t="s">
        <v>93</v>
      </c>
      <c r="B18" s="36" t="s">
        <v>49</v>
      </c>
      <c r="C18" s="170" t="s">
        <v>326</v>
      </c>
      <c r="D18" s="171" t="s">
        <v>329</v>
      </c>
      <c r="E18" s="171">
        <v>240</v>
      </c>
      <c r="F18" s="2">
        <v>7.84</v>
      </c>
      <c r="G18" s="145">
        <f t="shared" si="0"/>
        <v>1881.6</v>
      </c>
      <c r="H18" s="178"/>
      <c r="I18" s="72"/>
      <c r="J18" s="72"/>
    </row>
    <row r="19" spans="1:10" ht="16.5" thickBot="1" x14ac:dyDescent="0.3">
      <c r="A19" s="169" t="s">
        <v>93</v>
      </c>
      <c r="B19" s="36" t="s">
        <v>68</v>
      </c>
      <c r="C19" s="170" t="s">
        <v>327</v>
      </c>
      <c r="D19" s="171" t="s">
        <v>17</v>
      </c>
      <c r="E19" s="174">
        <v>22</v>
      </c>
      <c r="F19" s="2">
        <v>30.24</v>
      </c>
      <c r="G19" s="145">
        <f t="shared" si="0"/>
        <v>665.28</v>
      </c>
      <c r="H19" s="178"/>
      <c r="I19" s="72"/>
      <c r="J19" s="72"/>
    </row>
    <row r="20" spans="1:10" ht="28.9" customHeight="1" thickBot="1" x14ac:dyDescent="0.3">
      <c r="A20" s="175" t="s">
        <v>93</v>
      </c>
      <c r="B20" s="34" t="s">
        <v>50</v>
      </c>
      <c r="C20" s="176" t="s">
        <v>328</v>
      </c>
      <c r="D20" s="177" t="s">
        <v>17</v>
      </c>
      <c r="E20" s="177">
        <v>1</v>
      </c>
      <c r="F20" s="28">
        <v>30.72</v>
      </c>
      <c r="G20" s="146">
        <f t="shared" si="0"/>
        <v>30.72</v>
      </c>
      <c r="H20" s="147" t="s">
        <v>39</v>
      </c>
      <c r="I20" s="148">
        <f>ROUND(SUM(G5:G20),2)</f>
        <v>35183.370000000003</v>
      </c>
      <c r="J20" s="72"/>
    </row>
    <row r="21" spans="1:10" ht="43.5" thickBot="1" x14ac:dyDescent="0.3">
      <c r="F21" s="179" t="s">
        <v>94</v>
      </c>
      <c r="G21" s="163">
        <f>SUM(G5:G20)</f>
        <v>35183.370000000003</v>
      </c>
      <c r="H21" s="178"/>
      <c r="I21" s="72"/>
      <c r="J21" s="72"/>
    </row>
  </sheetData>
  <sheetProtection algorithmName="SHA-512" hashValue="q/hhfnXPyyJvXnwgeN2uEIoL9cPhH30gJtfifPA91NA3DMZcibeVsKJIKxqIc1NAu/kavFwfbcOEUQp9Vk9CyQ==" saltValue="Si/AowdadA8iq8/vSHh5VA==" spinCount="100000" sheet="1" objects="1" scenarios="1"/>
  <mergeCells count="2">
    <mergeCell ref="A1:G1"/>
    <mergeCell ref="A3:G3"/>
  </mergeCells>
  <phoneticPr fontId="9" type="noConversion"/>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dimension ref="A1:K54"/>
  <sheetViews>
    <sheetView topLeftCell="A26" zoomScale="85" zoomScaleNormal="85" workbookViewId="0">
      <selection activeCell="F5" sqref="F5:F52"/>
    </sheetView>
  </sheetViews>
  <sheetFormatPr defaultColWidth="9.140625" defaultRowHeight="15" x14ac:dyDescent="0.25"/>
  <cols>
    <col min="1" max="1" width="39.7109375" style="6" customWidth="1"/>
    <col min="2" max="2" width="10.5703125" style="5" customWidth="1"/>
    <col min="3" max="3" width="71.7109375" style="71" customWidth="1"/>
    <col min="4" max="4" width="9.140625" style="5"/>
    <col min="5" max="5" width="16.28515625" style="5" customWidth="1"/>
    <col min="6" max="6" width="17.7109375" style="7" customWidth="1"/>
    <col min="7" max="7" width="14.7109375" style="5" customWidth="1"/>
    <col min="8" max="8" width="21.5703125" style="8" customWidth="1"/>
    <col min="9" max="9" width="16.140625" style="5" customWidth="1"/>
    <col min="10" max="16384" width="9.140625" style="5"/>
  </cols>
  <sheetData>
    <row r="1" spans="1:11" ht="39.950000000000003" customHeight="1" thickBot="1" x14ac:dyDescent="0.3">
      <c r="A1" s="206" t="str">
        <f>DKŽ_1!A1</f>
        <v>Krašto kelio Nr. 144 Jonava-Kėdainiai-Šeduva ruožo nuo 23,95 km iki 28,37 km  kapitalinis remontas</v>
      </c>
      <c r="B1" s="207"/>
      <c r="C1" s="207"/>
      <c r="D1" s="207"/>
      <c r="E1" s="207"/>
      <c r="F1" s="207"/>
      <c r="G1" s="208"/>
    </row>
    <row r="2" spans="1:11" ht="21.75" customHeight="1" thickBot="1" x14ac:dyDescent="0.3">
      <c r="A2" s="1"/>
      <c r="B2" s="1"/>
      <c r="C2" s="1"/>
      <c r="D2" s="1"/>
      <c r="E2" s="9"/>
      <c r="F2" s="1"/>
      <c r="G2" s="1"/>
    </row>
    <row r="3" spans="1:11" ht="21.75" customHeight="1" x14ac:dyDescent="0.25">
      <c r="A3" s="209" t="s">
        <v>330</v>
      </c>
      <c r="B3" s="210"/>
      <c r="C3" s="210"/>
      <c r="D3" s="210"/>
      <c r="E3" s="210"/>
      <c r="F3" s="210"/>
      <c r="G3" s="211"/>
    </row>
    <row r="4" spans="1:11" ht="43.5" thickBot="1" x14ac:dyDescent="0.3">
      <c r="A4" s="39" t="s">
        <v>38</v>
      </c>
      <c r="B4" s="40" t="s">
        <v>0</v>
      </c>
      <c r="C4" s="41" t="s">
        <v>1</v>
      </c>
      <c r="D4" s="41" t="s">
        <v>2</v>
      </c>
      <c r="E4" s="42" t="s">
        <v>3</v>
      </c>
      <c r="F4" s="43" t="s">
        <v>4</v>
      </c>
      <c r="G4" s="44" t="s">
        <v>5</v>
      </c>
      <c r="H4" s="178"/>
      <c r="I4" s="151"/>
      <c r="J4" s="72"/>
    </row>
    <row r="5" spans="1:11" ht="30" x14ac:dyDescent="0.25">
      <c r="A5" s="73" t="s">
        <v>337</v>
      </c>
      <c r="B5" s="48" t="s">
        <v>11</v>
      </c>
      <c r="C5" s="180" t="s">
        <v>331</v>
      </c>
      <c r="D5" s="77" t="s">
        <v>332</v>
      </c>
      <c r="E5" s="77">
        <v>1</v>
      </c>
      <c r="F5" s="11">
        <v>1814.04</v>
      </c>
      <c r="G5" s="144">
        <f t="shared" ref="G5:G12" si="0">ROUND((E5*F5),2)</f>
        <v>1814.04</v>
      </c>
      <c r="H5" s="178"/>
      <c r="I5" s="151"/>
      <c r="J5" s="72"/>
      <c r="K5" s="72"/>
    </row>
    <row r="6" spans="1:11" ht="105" x14ac:dyDescent="0.25">
      <c r="A6" s="78" t="s">
        <v>337</v>
      </c>
      <c r="B6" s="46" t="s">
        <v>12</v>
      </c>
      <c r="C6" s="47" t="s">
        <v>333</v>
      </c>
      <c r="D6" s="82" t="s">
        <v>332</v>
      </c>
      <c r="E6" s="82">
        <v>1</v>
      </c>
      <c r="F6" s="2">
        <v>61.31</v>
      </c>
      <c r="G6" s="145">
        <f t="shared" si="0"/>
        <v>61.31</v>
      </c>
      <c r="H6" s="178"/>
      <c r="I6" s="151"/>
      <c r="J6" s="72"/>
    </row>
    <row r="7" spans="1:11" x14ac:dyDescent="0.25">
      <c r="A7" s="78" t="s">
        <v>337</v>
      </c>
      <c r="B7" s="46" t="s">
        <v>62</v>
      </c>
      <c r="C7" s="181" t="s">
        <v>334</v>
      </c>
      <c r="D7" s="82" t="s">
        <v>9</v>
      </c>
      <c r="E7" s="82">
        <v>5</v>
      </c>
      <c r="F7" s="2">
        <v>3.42</v>
      </c>
      <c r="G7" s="145">
        <f t="shared" si="0"/>
        <v>17.100000000000001</v>
      </c>
      <c r="H7" s="178"/>
      <c r="I7" s="151"/>
      <c r="J7" s="72"/>
    </row>
    <row r="8" spans="1:11" ht="15.75" thickBot="1" x14ac:dyDescent="0.3">
      <c r="A8" s="78" t="s">
        <v>337</v>
      </c>
      <c r="B8" s="46" t="s">
        <v>13</v>
      </c>
      <c r="C8" s="181" t="s">
        <v>335</v>
      </c>
      <c r="D8" s="82" t="s">
        <v>332</v>
      </c>
      <c r="E8" s="82">
        <v>2</v>
      </c>
      <c r="F8" s="2">
        <v>7.89</v>
      </c>
      <c r="G8" s="145">
        <f t="shared" si="0"/>
        <v>15.78</v>
      </c>
      <c r="H8" s="178"/>
      <c r="I8" s="151"/>
      <c r="J8" s="72"/>
    </row>
    <row r="9" spans="1:11" ht="29.25" thickBot="1" x14ac:dyDescent="0.3">
      <c r="A9" s="131" t="s">
        <v>337</v>
      </c>
      <c r="B9" s="50" t="s">
        <v>14</v>
      </c>
      <c r="C9" s="182" t="s">
        <v>336</v>
      </c>
      <c r="D9" s="183" t="s">
        <v>9</v>
      </c>
      <c r="E9" s="183">
        <v>1</v>
      </c>
      <c r="F9" s="35">
        <v>5.44</v>
      </c>
      <c r="G9" s="152">
        <f t="shared" si="0"/>
        <v>5.44</v>
      </c>
      <c r="H9" s="193" t="s">
        <v>39</v>
      </c>
      <c r="I9" s="148">
        <f>ROUND(SUM(G5:G9),2)</f>
        <v>1913.67</v>
      </c>
      <c r="J9" s="72"/>
    </row>
    <row r="10" spans="1:11" ht="60" x14ac:dyDescent="0.25">
      <c r="A10" s="73" t="s">
        <v>338</v>
      </c>
      <c r="B10" s="48" t="s">
        <v>18</v>
      </c>
      <c r="C10" s="184" t="s">
        <v>341</v>
      </c>
      <c r="D10" s="77" t="s">
        <v>332</v>
      </c>
      <c r="E10" s="77">
        <v>21</v>
      </c>
      <c r="F10" s="11">
        <v>306.51</v>
      </c>
      <c r="G10" s="144">
        <f t="shared" si="0"/>
        <v>6436.71</v>
      </c>
      <c r="H10" s="178"/>
      <c r="I10" s="151"/>
      <c r="J10" s="72"/>
    </row>
    <row r="11" spans="1:11" ht="30" x14ac:dyDescent="0.25">
      <c r="A11" s="78" t="s">
        <v>338</v>
      </c>
      <c r="B11" s="46" t="s">
        <v>19</v>
      </c>
      <c r="C11" s="185" t="s">
        <v>339</v>
      </c>
      <c r="D11" s="82" t="s">
        <v>343</v>
      </c>
      <c r="E11" s="82">
        <v>21</v>
      </c>
      <c r="F11" s="2">
        <v>788.17</v>
      </c>
      <c r="G11" s="145">
        <f t="shared" si="0"/>
        <v>16551.57</v>
      </c>
      <c r="H11" s="178"/>
      <c r="I11" s="151"/>
      <c r="J11" s="72"/>
    </row>
    <row r="12" spans="1:11" ht="15.75" thickBot="1" x14ac:dyDescent="0.3">
      <c r="A12" s="78" t="s">
        <v>338</v>
      </c>
      <c r="B12" s="46" t="s">
        <v>20</v>
      </c>
      <c r="C12" s="181" t="s">
        <v>340</v>
      </c>
      <c r="D12" s="82" t="s">
        <v>344</v>
      </c>
      <c r="E12" s="82">
        <v>21</v>
      </c>
      <c r="F12" s="2">
        <v>168.89</v>
      </c>
      <c r="G12" s="145">
        <f t="shared" si="0"/>
        <v>3546.69</v>
      </c>
      <c r="H12" s="178"/>
      <c r="I12" s="151"/>
      <c r="J12" s="72"/>
    </row>
    <row r="13" spans="1:11" ht="29.25" customHeight="1" thickBot="1" x14ac:dyDescent="0.3">
      <c r="A13" s="131" t="s">
        <v>338</v>
      </c>
      <c r="B13" s="50" t="s">
        <v>21</v>
      </c>
      <c r="C13" s="186" t="s">
        <v>342</v>
      </c>
      <c r="D13" s="183" t="s">
        <v>344</v>
      </c>
      <c r="E13" s="183">
        <v>21</v>
      </c>
      <c r="F13" s="35">
        <v>77.569999999999993</v>
      </c>
      <c r="G13" s="152">
        <f t="shared" ref="G13:G18" si="1">ROUND((E13*F13),2)</f>
        <v>1628.97</v>
      </c>
      <c r="H13" s="193" t="s">
        <v>40</v>
      </c>
      <c r="I13" s="157">
        <f>ROUND(SUM(G10:G13),2)</f>
        <v>28163.94</v>
      </c>
      <c r="J13" s="72"/>
    </row>
    <row r="14" spans="1:11" s="6" customFormat="1" ht="36.6" customHeight="1" x14ac:dyDescent="0.25">
      <c r="A14" s="73" t="s">
        <v>345</v>
      </c>
      <c r="B14" s="74" t="s">
        <v>33</v>
      </c>
      <c r="C14" s="184" t="s">
        <v>346</v>
      </c>
      <c r="D14" s="77" t="s">
        <v>9</v>
      </c>
      <c r="E14" s="77">
        <v>717</v>
      </c>
      <c r="F14" s="12">
        <v>3.42</v>
      </c>
      <c r="G14" s="144">
        <f t="shared" si="1"/>
        <v>2452.14</v>
      </c>
      <c r="H14" s="150"/>
      <c r="I14" s="151"/>
      <c r="J14" s="151"/>
    </row>
    <row r="15" spans="1:11" s="6" customFormat="1" ht="36.75" customHeight="1" thickBot="1" x14ac:dyDescent="0.3">
      <c r="A15" s="78" t="s">
        <v>345</v>
      </c>
      <c r="B15" s="79" t="s">
        <v>34</v>
      </c>
      <c r="C15" s="181" t="s">
        <v>347</v>
      </c>
      <c r="D15" s="82" t="s">
        <v>349</v>
      </c>
      <c r="E15" s="82">
        <v>42</v>
      </c>
      <c r="F15" s="4">
        <v>7.88</v>
      </c>
      <c r="G15" s="145">
        <f t="shared" si="1"/>
        <v>330.96</v>
      </c>
      <c r="H15" s="150"/>
      <c r="I15" s="151"/>
      <c r="J15" s="151"/>
    </row>
    <row r="16" spans="1:11" s="6" customFormat="1" ht="33" customHeight="1" thickBot="1" x14ac:dyDescent="0.3">
      <c r="A16" s="131" t="s">
        <v>130</v>
      </c>
      <c r="B16" s="103" t="s">
        <v>35</v>
      </c>
      <c r="C16" s="182" t="s">
        <v>348</v>
      </c>
      <c r="D16" s="183" t="s">
        <v>9</v>
      </c>
      <c r="E16" s="183">
        <v>210</v>
      </c>
      <c r="F16" s="37">
        <v>0.72</v>
      </c>
      <c r="G16" s="152">
        <f t="shared" si="1"/>
        <v>151.19999999999999</v>
      </c>
      <c r="H16" s="147" t="s">
        <v>41</v>
      </c>
      <c r="I16" s="148">
        <f>ROUND(SUM(G14:G16),2)</f>
        <v>2934.3</v>
      </c>
      <c r="J16" s="151"/>
    </row>
    <row r="17" spans="1:10" s="6" customFormat="1" ht="37.15" customHeight="1" thickBot="1" x14ac:dyDescent="0.3">
      <c r="A17" s="73" t="s">
        <v>350</v>
      </c>
      <c r="B17" s="74" t="s">
        <v>27</v>
      </c>
      <c r="C17" s="184" t="s">
        <v>351</v>
      </c>
      <c r="D17" s="77" t="s">
        <v>9</v>
      </c>
      <c r="E17" s="77">
        <v>717</v>
      </c>
      <c r="F17" s="12">
        <v>1.69</v>
      </c>
      <c r="G17" s="144">
        <f t="shared" si="1"/>
        <v>1211.73</v>
      </c>
      <c r="H17" s="150"/>
      <c r="I17" s="151"/>
      <c r="J17" s="151"/>
    </row>
    <row r="18" spans="1:10" s="6" customFormat="1" ht="28.15" customHeight="1" thickBot="1" x14ac:dyDescent="0.3">
      <c r="A18" s="91" t="s">
        <v>350</v>
      </c>
      <c r="B18" s="99" t="s">
        <v>28</v>
      </c>
      <c r="C18" s="187" t="s">
        <v>352</v>
      </c>
      <c r="D18" s="188" t="s">
        <v>9</v>
      </c>
      <c r="E18" s="188">
        <v>717</v>
      </c>
      <c r="F18" s="27">
        <v>0.15</v>
      </c>
      <c r="G18" s="146">
        <f t="shared" si="1"/>
        <v>107.55</v>
      </c>
      <c r="H18" s="147" t="s">
        <v>105</v>
      </c>
      <c r="I18" s="148">
        <f>ROUND(SUM(G17:G18),2)</f>
        <v>1319.28</v>
      </c>
      <c r="J18" s="151"/>
    </row>
    <row r="19" spans="1:10" s="6" customFormat="1" ht="111" customHeight="1" thickBot="1" x14ac:dyDescent="0.3">
      <c r="A19" s="189" t="s">
        <v>353</v>
      </c>
      <c r="B19" s="190" t="s">
        <v>106</v>
      </c>
      <c r="C19" s="191" t="s">
        <v>333</v>
      </c>
      <c r="D19" s="77" t="s">
        <v>349</v>
      </c>
      <c r="E19" s="192">
        <v>21</v>
      </c>
      <c r="F19" s="51">
        <v>0.61</v>
      </c>
      <c r="G19" s="194">
        <f t="shared" ref="G19:G52" si="2">ROUND((E19*F19),2)</f>
        <v>12.81</v>
      </c>
      <c r="H19" s="195" t="s">
        <v>42</v>
      </c>
      <c r="I19" s="148">
        <f>ROUND(SUM(G19:G19),2)</f>
        <v>12.81</v>
      </c>
      <c r="J19" s="151"/>
    </row>
    <row r="20" spans="1:10" s="6" customFormat="1" ht="20.45" customHeight="1" x14ac:dyDescent="0.25">
      <c r="A20" s="73" t="s">
        <v>354</v>
      </c>
      <c r="B20" s="118" t="s">
        <v>10</v>
      </c>
      <c r="C20" s="184" t="s">
        <v>355</v>
      </c>
      <c r="D20" s="77" t="s">
        <v>349</v>
      </c>
      <c r="E20" s="77">
        <v>1</v>
      </c>
      <c r="F20" s="13">
        <v>312.76</v>
      </c>
      <c r="G20" s="144">
        <f t="shared" si="2"/>
        <v>312.76</v>
      </c>
      <c r="H20" s="150"/>
      <c r="I20" s="151"/>
      <c r="J20" s="151"/>
    </row>
    <row r="21" spans="1:10" s="6" customFormat="1" ht="15.75" thickBot="1" x14ac:dyDescent="0.3">
      <c r="A21" s="78" t="s">
        <v>354</v>
      </c>
      <c r="B21" s="122" t="s">
        <v>31</v>
      </c>
      <c r="C21" s="181" t="s">
        <v>356</v>
      </c>
      <c r="D21" s="82" t="s">
        <v>131</v>
      </c>
      <c r="E21" s="82">
        <v>10</v>
      </c>
      <c r="F21" s="10">
        <v>18.760000000000002</v>
      </c>
      <c r="G21" s="145">
        <f t="shared" si="2"/>
        <v>187.6</v>
      </c>
      <c r="H21" s="150"/>
      <c r="I21" s="151"/>
      <c r="J21" s="151"/>
    </row>
    <row r="22" spans="1:10" s="6" customFormat="1" ht="29.25" thickBot="1" x14ac:dyDescent="0.3">
      <c r="A22" s="131" t="s">
        <v>354</v>
      </c>
      <c r="B22" s="132" t="s">
        <v>32</v>
      </c>
      <c r="C22" s="182" t="s">
        <v>357</v>
      </c>
      <c r="D22" s="183" t="s">
        <v>8</v>
      </c>
      <c r="E22" s="183">
        <v>58</v>
      </c>
      <c r="F22" s="38">
        <v>17.38</v>
      </c>
      <c r="G22" s="152">
        <f t="shared" si="2"/>
        <v>1008.04</v>
      </c>
      <c r="H22" s="147" t="s">
        <v>64</v>
      </c>
      <c r="I22" s="148">
        <f>ROUND(SUM(G20:G22),2)</f>
        <v>1508.4</v>
      </c>
      <c r="J22" s="151"/>
    </row>
    <row r="23" spans="1:10" s="6" customFormat="1" x14ac:dyDescent="0.25">
      <c r="A23" s="73" t="s">
        <v>358</v>
      </c>
      <c r="B23" s="118" t="s">
        <v>69</v>
      </c>
      <c r="C23" s="184" t="s">
        <v>375</v>
      </c>
      <c r="D23" s="77" t="s">
        <v>6</v>
      </c>
      <c r="E23" s="77">
        <v>1</v>
      </c>
      <c r="F23" s="13">
        <v>65.069999999999993</v>
      </c>
      <c r="G23" s="144">
        <f t="shared" si="2"/>
        <v>65.069999999999993</v>
      </c>
      <c r="H23" s="158"/>
      <c r="I23" s="159"/>
      <c r="J23" s="151"/>
    </row>
    <row r="24" spans="1:10" s="6" customFormat="1" x14ac:dyDescent="0.25">
      <c r="A24" s="78" t="s">
        <v>358</v>
      </c>
      <c r="B24" s="122" t="s">
        <v>83</v>
      </c>
      <c r="C24" s="181" t="s">
        <v>74</v>
      </c>
      <c r="D24" s="82" t="s">
        <v>6</v>
      </c>
      <c r="E24" s="82">
        <v>1</v>
      </c>
      <c r="F24" s="10">
        <v>312.76</v>
      </c>
      <c r="G24" s="145">
        <f t="shared" si="2"/>
        <v>312.76</v>
      </c>
      <c r="H24" s="158"/>
      <c r="I24" s="159"/>
      <c r="J24" s="151"/>
    </row>
    <row r="25" spans="1:10" s="6" customFormat="1" x14ac:dyDescent="0.25">
      <c r="A25" s="78" t="s">
        <v>358</v>
      </c>
      <c r="B25" s="122" t="s">
        <v>87</v>
      </c>
      <c r="C25" s="181" t="s">
        <v>376</v>
      </c>
      <c r="D25" s="82" t="s">
        <v>9</v>
      </c>
      <c r="E25" s="82">
        <v>100</v>
      </c>
      <c r="F25" s="10">
        <v>9.2100000000000009</v>
      </c>
      <c r="G25" s="145">
        <f t="shared" si="2"/>
        <v>921</v>
      </c>
      <c r="H25" s="158"/>
      <c r="I25" s="159"/>
      <c r="J25" s="151"/>
    </row>
    <row r="26" spans="1:10" s="6" customFormat="1" x14ac:dyDescent="0.25">
      <c r="A26" s="78" t="s">
        <v>358</v>
      </c>
      <c r="B26" s="122" t="s">
        <v>88</v>
      </c>
      <c r="C26" s="181" t="s">
        <v>377</v>
      </c>
      <c r="D26" s="82" t="s">
        <v>9</v>
      </c>
      <c r="E26" s="82">
        <v>617</v>
      </c>
      <c r="F26" s="10">
        <v>7.48</v>
      </c>
      <c r="G26" s="145">
        <f t="shared" si="2"/>
        <v>4615.16</v>
      </c>
      <c r="H26" s="158"/>
      <c r="I26" s="159"/>
      <c r="J26" s="151"/>
    </row>
    <row r="27" spans="1:10" s="6" customFormat="1" x14ac:dyDescent="0.25">
      <c r="A27" s="78" t="s">
        <v>358</v>
      </c>
      <c r="B27" s="122" t="s">
        <v>89</v>
      </c>
      <c r="C27" s="181" t="s">
        <v>378</v>
      </c>
      <c r="D27" s="82" t="s">
        <v>9</v>
      </c>
      <c r="E27" s="82">
        <v>717</v>
      </c>
      <c r="F27" s="10">
        <v>0.31</v>
      </c>
      <c r="G27" s="145">
        <f t="shared" si="2"/>
        <v>222.27</v>
      </c>
      <c r="H27" s="158"/>
      <c r="I27" s="159"/>
      <c r="J27" s="151"/>
    </row>
    <row r="28" spans="1:10" s="6" customFormat="1" x14ac:dyDescent="0.25">
      <c r="A28" s="78" t="s">
        <v>358</v>
      </c>
      <c r="B28" s="122" t="s">
        <v>90</v>
      </c>
      <c r="C28" s="181" t="s">
        <v>379</v>
      </c>
      <c r="D28" s="82" t="s">
        <v>9</v>
      </c>
      <c r="E28" s="82">
        <v>717</v>
      </c>
      <c r="F28" s="10">
        <v>1.22</v>
      </c>
      <c r="G28" s="145">
        <f t="shared" si="2"/>
        <v>874.74</v>
      </c>
      <c r="H28" s="158"/>
      <c r="I28" s="159"/>
      <c r="J28" s="151"/>
    </row>
    <row r="29" spans="1:10" s="6" customFormat="1" x14ac:dyDescent="0.25">
      <c r="A29" s="78" t="s">
        <v>358</v>
      </c>
      <c r="B29" s="122" t="s">
        <v>91</v>
      </c>
      <c r="C29" s="181" t="s">
        <v>380</v>
      </c>
      <c r="D29" s="82" t="s">
        <v>9</v>
      </c>
      <c r="E29" s="82">
        <v>717</v>
      </c>
      <c r="F29" s="10">
        <v>1.57</v>
      </c>
      <c r="G29" s="145">
        <f t="shared" si="2"/>
        <v>1125.69</v>
      </c>
      <c r="H29" s="158"/>
      <c r="I29" s="159"/>
      <c r="J29" s="151"/>
    </row>
    <row r="30" spans="1:10" s="6" customFormat="1" x14ac:dyDescent="0.25">
      <c r="A30" s="78" t="s">
        <v>358</v>
      </c>
      <c r="B30" s="122" t="s">
        <v>242</v>
      </c>
      <c r="C30" s="181" t="s">
        <v>381</v>
      </c>
      <c r="D30" s="82" t="s">
        <v>404</v>
      </c>
      <c r="E30" s="82">
        <v>287</v>
      </c>
      <c r="F30" s="10">
        <v>1.07</v>
      </c>
      <c r="G30" s="145">
        <f t="shared" si="2"/>
        <v>307.08999999999997</v>
      </c>
      <c r="H30" s="158"/>
      <c r="I30" s="159"/>
      <c r="J30" s="151"/>
    </row>
    <row r="31" spans="1:10" s="6" customFormat="1" x14ac:dyDescent="0.25">
      <c r="A31" s="78" t="s">
        <v>358</v>
      </c>
      <c r="B31" s="122" t="s">
        <v>243</v>
      </c>
      <c r="C31" s="181" t="s">
        <v>382</v>
      </c>
      <c r="D31" s="82" t="s">
        <v>9</v>
      </c>
      <c r="E31" s="82">
        <v>210</v>
      </c>
      <c r="F31" s="10">
        <v>1.0900000000000001</v>
      </c>
      <c r="G31" s="145">
        <f t="shared" si="2"/>
        <v>228.9</v>
      </c>
      <c r="H31" s="158"/>
      <c r="I31" s="159"/>
      <c r="J31" s="151"/>
    </row>
    <row r="32" spans="1:10" s="6" customFormat="1" x14ac:dyDescent="0.25">
      <c r="A32" s="78" t="s">
        <v>358</v>
      </c>
      <c r="B32" s="122" t="s">
        <v>244</v>
      </c>
      <c r="C32" s="181" t="s">
        <v>383</v>
      </c>
      <c r="D32" s="82" t="s">
        <v>332</v>
      </c>
      <c r="E32" s="82">
        <v>42</v>
      </c>
      <c r="F32" s="10">
        <v>19.77</v>
      </c>
      <c r="G32" s="145">
        <f t="shared" si="2"/>
        <v>830.34</v>
      </c>
      <c r="H32" s="158"/>
      <c r="I32" s="159"/>
      <c r="J32" s="151"/>
    </row>
    <row r="33" spans="1:10" s="6" customFormat="1" x14ac:dyDescent="0.25">
      <c r="A33" s="78" t="s">
        <v>358</v>
      </c>
      <c r="B33" s="122" t="s">
        <v>245</v>
      </c>
      <c r="C33" s="181" t="s">
        <v>384</v>
      </c>
      <c r="D33" s="82" t="s">
        <v>332</v>
      </c>
      <c r="E33" s="82">
        <v>1</v>
      </c>
      <c r="F33" s="10">
        <v>60.05</v>
      </c>
      <c r="G33" s="145">
        <f t="shared" si="2"/>
        <v>60.05</v>
      </c>
      <c r="H33" s="158"/>
      <c r="I33" s="159"/>
      <c r="J33" s="151"/>
    </row>
    <row r="34" spans="1:10" s="6" customFormat="1" x14ac:dyDescent="0.25">
      <c r="A34" s="78" t="s">
        <v>358</v>
      </c>
      <c r="B34" s="122" t="s">
        <v>246</v>
      </c>
      <c r="C34" s="181" t="s">
        <v>385</v>
      </c>
      <c r="D34" s="82" t="s">
        <v>349</v>
      </c>
      <c r="E34" s="82">
        <v>21</v>
      </c>
      <c r="F34" s="10">
        <v>7.01</v>
      </c>
      <c r="G34" s="145">
        <f t="shared" si="2"/>
        <v>147.21</v>
      </c>
      <c r="H34" s="158"/>
      <c r="I34" s="159"/>
      <c r="J34" s="151"/>
    </row>
    <row r="35" spans="1:10" s="6" customFormat="1" x14ac:dyDescent="0.25">
      <c r="A35" s="78" t="s">
        <v>358</v>
      </c>
      <c r="B35" s="122" t="s">
        <v>247</v>
      </c>
      <c r="C35" s="181" t="s">
        <v>386</v>
      </c>
      <c r="D35" s="82" t="s">
        <v>349</v>
      </c>
      <c r="E35" s="82">
        <v>21</v>
      </c>
      <c r="F35" s="10">
        <v>9.14</v>
      </c>
      <c r="G35" s="145">
        <f t="shared" si="2"/>
        <v>191.94</v>
      </c>
      <c r="H35" s="158"/>
      <c r="I35" s="159"/>
      <c r="J35" s="151"/>
    </row>
    <row r="36" spans="1:10" s="6" customFormat="1" x14ac:dyDescent="0.25">
      <c r="A36" s="78" t="s">
        <v>358</v>
      </c>
      <c r="B36" s="122" t="s">
        <v>248</v>
      </c>
      <c r="C36" s="181" t="s">
        <v>387</v>
      </c>
      <c r="D36" s="82" t="s">
        <v>349</v>
      </c>
      <c r="E36" s="82">
        <v>21</v>
      </c>
      <c r="F36" s="10">
        <v>5.27</v>
      </c>
      <c r="G36" s="145">
        <f t="shared" si="2"/>
        <v>110.67</v>
      </c>
      <c r="H36" s="158"/>
      <c r="I36" s="159"/>
      <c r="J36" s="151"/>
    </row>
    <row r="37" spans="1:10" s="6" customFormat="1" x14ac:dyDescent="0.25">
      <c r="A37" s="78" t="s">
        <v>358</v>
      </c>
      <c r="B37" s="122" t="s">
        <v>359</v>
      </c>
      <c r="C37" s="181" t="s">
        <v>388</v>
      </c>
      <c r="D37" s="82" t="s">
        <v>349</v>
      </c>
      <c r="E37" s="82">
        <v>21</v>
      </c>
      <c r="F37" s="10">
        <v>33.78</v>
      </c>
      <c r="G37" s="145">
        <f t="shared" si="2"/>
        <v>709.38</v>
      </c>
      <c r="H37" s="158"/>
      <c r="I37" s="159"/>
      <c r="J37" s="151"/>
    </row>
    <row r="38" spans="1:10" s="6" customFormat="1" x14ac:dyDescent="0.25">
      <c r="A38" s="78" t="s">
        <v>358</v>
      </c>
      <c r="B38" s="122" t="s">
        <v>360</v>
      </c>
      <c r="C38" s="181" t="s">
        <v>389</v>
      </c>
      <c r="D38" s="82" t="s">
        <v>349</v>
      </c>
      <c r="E38" s="82">
        <v>21</v>
      </c>
      <c r="F38" s="10">
        <v>13.76</v>
      </c>
      <c r="G38" s="145">
        <f t="shared" si="2"/>
        <v>288.95999999999998</v>
      </c>
      <c r="H38" s="158"/>
      <c r="I38" s="159"/>
      <c r="J38" s="151"/>
    </row>
    <row r="39" spans="1:10" s="6" customFormat="1" x14ac:dyDescent="0.25">
      <c r="A39" s="78" t="s">
        <v>358</v>
      </c>
      <c r="B39" s="122" t="s">
        <v>361</v>
      </c>
      <c r="C39" s="181" t="s">
        <v>390</v>
      </c>
      <c r="D39" s="82" t="s">
        <v>349</v>
      </c>
      <c r="E39" s="82">
        <v>21</v>
      </c>
      <c r="F39" s="10">
        <v>33.03</v>
      </c>
      <c r="G39" s="145">
        <f t="shared" si="2"/>
        <v>693.63</v>
      </c>
      <c r="H39" s="158"/>
      <c r="I39" s="159"/>
      <c r="J39" s="151"/>
    </row>
    <row r="40" spans="1:10" s="6" customFormat="1" x14ac:dyDescent="0.25">
      <c r="A40" s="78" t="s">
        <v>358</v>
      </c>
      <c r="B40" s="122" t="s">
        <v>362</v>
      </c>
      <c r="C40" s="181" t="s">
        <v>391</v>
      </c>
      <c r="D40" s="82" t="s">
        <v>349</v>
      </c>
      <c r="E40" s="82">
        <v>21</v>
      </c>
      <c r="F40" s="10">
        <v>19.579999999999998</v>
      </c>
      <c r="G40" s="145">
        <f t="shared" si="2"/>
        <v>411.18</v>
      </c>
      <c r="H40" s="158"/>
      <c r="I40" s="159"/>
      <c r="J40" s="151"/>
    </row>
    <row r="41" spans="1:10" s="6" customFormat="1" x14ac:dyDescent="0.25">
      <c r="A41" s="78" t="s">
        <v>358</v>
      </c>
      <c r="B41" s="122" t="s">
        <v>363</v>
      </c>
      <c r="C41" s="181" t="s">
        <v>392</v>
      </c>
      <c r="D41" s="82" t="s">
        <v>349</v>
      </c>
      <c r="E41" s="82">
        <v>21</v>
      </c>
      <c r="F41" s="10">
        <v>12.51</v>
      </c>
      <c r="G41" s="145">
        <f t="shared" si="2"/>
        <v>262.70999999999998</v>
      </c>
      <c r="H41" s="158"/>
      <c r="I41" s="159"/>
      <c r="J41" s="151"/>
    </row>
    <row r="42" spans="1:10" s="6" customFormat="1" x14ac:dyDescent="0.25">
      <c r="A42" s="78" t="s">
        <v>358</v>
      </c>
      <c r="B42" s="122" t="s">
        <v>364</v>
      </c>
      <c r="C42" s="181" t="s">
        <v>393</v>
      </c>
      <c r="D42" s="82" t="s">
        <v>8</v>
      </c>
      <c r="E42" s="82">
        <v>1</v>
      </c>
      <c r="F42" s="10">
        <v>33.04</v>
      </c>
      <c r="G42" s="145">
        <f t="shared" si="2"/>
        <v>33.04</v>
      </c>
      <c r="H42" s="158"/>
      <c r="I42" s="159"/>
      <c r="J42" s="151"/>
    </row>
    <row r="43" spans="1:10" s="6" customFormat="1" x14ac:dyDescent="0.25">
      <c r="A43" s="78" t="s">
        <v>358</v>
      </c>
      <c r="B43" s="122" t="s">
        <v>365</v>
      </c>
      <c r="C43" s="181" t="s">
        <v>394</v>
      </c>
      <c r="D43" s="82" t="s">
        <v>332</v>
      </c>
      <c r="E43" s="82">
        <v>1</v>
      </c>
      <c r="F43" s="10">
        <v>38.78</v>
      </c>
      <c r="G43" s="145">
        <f t="shared" si="2"/>
        <v>38.78</v>
      </c>
      <c r="H43" s="158"/>
      <c r="I43" s="159"/>
      <c r="J43" s="151"/>
    </row>
    <row r="44" spans="1:10" s="6" customFormat="1" x14ac:dyDescent="0.25">
      <c r="A44" s="78" t="s">
        <v>358</v>
      </c>
      <c r="B44" s="122" t="s">
        <v>366</v>
      </c>
      <c r="C44" s="181" t="s">
        <v>395</v>
      </c>
      <c r="D44" s="82" t="s">
        <v>332</v>
      </c>
      <c r="E44" s="82">
        <v>1</v>
      </c>
      <c r="F44" s="10">
        <v>155.13</v>
      </c>
      <c r="G44" s="145">
        <f t="shared" si="2"/>
        <v>155.13</v>
      </c>
      <c r="H44" s="158"/>
      <c r="I44" s="159"/>
      <c r="J44" s="151"/>
    </row>
    <row r="45" spans="1:10" s="6" customFormat="1" x14ac:dyDescent="0.25">
      <c r="A45" s="78" t="s">
        <v>358</v>
      </c>
      <c r="B45" s="122" t="s">
        <v>367</v>
      </c>
      <c r="C45" s="181" t="s">
        <v>396</v>
      </c>
      <c r="D45" s="82" t="s">
        <v>332</v>
      </c>
      <c r="E45" s="82">
        <v>1</v>
      </c>
      <c r="F45" s="10">
        <v>65.430000000000007</v>
      </c>
      <c r="G45" s="145">
        <f t="shared" si="2"/>
        <v>65.430000000000007</v>
      </c>
      <c r="H45" s="158"/>
      <c r="I45" s="159"/>
      <c r="J45" s="151"/>
    </row>
    <row r="46" spans="1:10" s="6" customFormat="1" x14ac:dyDescent="0.25">
      <c r="A46" s="78" t="s">
        <v>358</v>
      </c>
      <c r="B46" s="122" t="s">
        <v>368</v>
      </c>
      <c r="C46" s="181" t="s">
        <v>397</v>
      </c>
      <c r="D46" s="82" t="s">
        <v>332</v>
      </c>
      <c r="E46" s="82">
        <v>21</v>
      </c>
      <c r="F46" s="10">
        <v>53.8</v>
      </c>
      <c r="G46" s="145">
        <f t="shared" si="2"/>
        <v>1129.8</v>
      </c>
      <c r="H46" s="158"/>
      <c r="I46" s="159"/>
      <c r="J46" s="151"/>
    </row>
    <row r="47" spans="1:10" s="6" customFormat="1" x14ac:dyDescent="0.25">
      <c r="A47" s="78" t="s">
        <v>358</v>
      </c>
      <c r="B47" s="122" t="s">
        <v>369</v>
      </c>
      <c r="C47" s="181" t="s">
        <v>398</v>
      </c>
      <c r="D47" s="82" t="s">
        <v>332</v>
      </c>
      <c r="E47" s="82">
        <v>1</v>
      </c>
      <c r="F47" s="10">
        <v>7.95</v>
      </c>
      <c r="G47" s="145">
        <f t="shared" si="2"/>
        <v>7.95</v>
      </c>
      <c r="H47" s="158"/>
      <c r="I47" s="159"/>
      <c r="J47" s="151"/>
    </row>
    <row r="48" spans="1:10" s="6" customFormat="1" x14ac:dyDescent="0.25">
      <c r="A48" s="78" t="s">
        <v>358</v>
      </c>
      <c r="B48" s="122" t="s">
        <v>370</v>
      </c>
      <c r="C48" s="181" t="s">
        <v>399</v>
      </c>
      <c r="D48" s="82" t="s">
        <v>332</v>
      </c>
      <c r="E48" s="82">
        <v>1</v>
      </c>
      <c r="F48" s="10">
        <v>67.56</v>
      </c>
      <c r="G48" s="145">
        <f t="shared" si="2"/>
        <v>67.56</v>
      </c>
      <c r="H48" s="158"/>
      <c r="I48" s="159"/>
      <c r="J48" s="151"/>
    </row>
    <row r="49" spans="1:10" s="6" customFormat="1" x14ac:dyDescent="0.25">
      <c r="A49" s="78" t="s">
        <v>358</v>
      </c>
      <c r="B49" s="122" t="s">
        <v>371</v>
      </c>
      <c r="C49" s="181" t="s">
        <v>400</v>
      </c>
      <c r="D49" s="82" t="s">
        <v>349</v>
      </c>
      <c r="E49" s="82">
        <v>1</v>
      </c>
      <c r="F49" s="10">
        <v>975.83</v>
      </c>
      <c r="G49" s="145">
        <f t="shared" si="2"/>
        <v>975.83</v>
      </c>
      <c r="H49" s="158"/>
      <c r="I49" s="159"/>
      <c r="J49" s="151"/>
    </row>
    <row r="50" spans="1:10" s="6" customFormat="1" x14ac:dyDescent="0.25">
      <c r="A50" s="78" t="s">
        <v>358</v>
      </c>
      <c r="B50" s="122" t="s">
        <v>372</v>
      </c>
      <c r="C50" s="181" t="s">
        <v>401</v>
      </c>
      <c r="D50" s="82" t="s">
        <v>349</v>
      </c>
      <c r="E50" s="82">
        <v>2</v>
      </c>
      <c r="F50" s="10">
        <v>125.11</v>
      </c>
      <c r="G50" s="145">
        <f t="shared" si="2"/>
        <v>250.22</v>
      </c>
      <c r="H50" s="158"/>
      <c r="I50" s="159"/>
      <c r="J50" s="151"/>
    </row>
    <row r="51" spans="1:10" s="6" customFormat="1" ht="15.75" thickBot="1" x14ac:dyDescent="0.3">
      <c r="A51" s="78" t="s">
        <v>358</v>
      </c>
      <c r="B51" s="122" t="s">
        <v>373</v>
      </c>
      <c r="C51" s="181" t="s">
        <v>402</v>
      </c>
      <c r="D51" s="82" t="s">
        <v>349</v>
      </c>
      <c r="E51" s="82">
        <v>7</v>
      </c>
      <c r="F51" s="10">
        <v>38.78</v>
      </c>
      <c r="G51" s="145">
        <f t="shared" si="2"/>
        <v>271.45999999999998</v>
      </c>
      <c r="H51" s="158"/>
      <c r="I51" s="159"/>
      <c r="J51" s="151"/>
    </row>
    <row r="52" spans="1:10" s="6" customFormat="1" ht="28.9" customHeight="1" thickBot="1" x14ac:dyDescent="0.3">
      <c r="A52" s="91" t="s">
        <v>358</v>
      </c>
      <c r="B52" s="123" t="s">
        <v>374</v>
      </c>
      <c r="C52" s="187" t="s">
        <v>403</v>
      </c>
      <c r="D52" s="188" t="s">
        <v>75</v>
      </c>
      <c r="E52" s="188">
        <v>0.05</v>
      </c>
      <c r="F52" s="33">
        <v>1501.4</v>
      </c>
      <c r="G52" s="146">
        <f t="shared" si="2"/>
        <v>75.069999999999993</v>
      </c>
      <c r="H52" s="147" t="s">
        <v>43</v>
      </c>
      <c r="I52" s="148">
        <f>ROUND(SUM(G23:G52),2)</f>
        <v>15449.02</v>
      </c>
      <c r="J52" s="151"/>
    </row>
    <row r="53" spans="1:10" ht="44.25" customHeight="1" thickBot="1" x14ac:dyDescent="0.3">
      <c r="A53" s="139"/>
      <c r="B53" s="140"/>
      <c r="C53" s="141"/>
      <c r="D53" s="140"/>
      <c r="E53" s="140"/>
      <c r="F53" s="179" t="s">
        <v>449</v>
      </c>
      <c r="G53" s="163">
        <f>SUM(G5:G52)</f>
        <v>51301.419999999984</v>
      </c>
      <c r="H53" s="164"/>
      <c r="I53" s="159"/>
      <c r="J53" s="72"/>
    </row>
    <row r="54" spans="1:10" ht="20.25" customHeight="1" x14ac:dyDescent="0.25">
      <c r="A54" s="64"/>
      <c r="B54" s="68"/>
      <c r="C54" s="68"/>
      <c r="D54" s="68"/>
      <c r="E54" s="69"/>
      <c r="F54" s="68"/>
      <c r="G54" s="196"/>
      <c r="H54" s="178"/>
      <c r="I54" s="72"/>
      <c r="J54" s="72"/>
    </row>
  </sheetData>
  <sheetProtection algorithmName="SHA-512" hashValue="EATqPKhzbLgeLlIxp4MxlYEpSxh4+dCp7RYAgZqxNyNjoVNsgdSgVwLlYpESPPxg7fVdB93xsagc+f7f6EVffw==" saltValue="H0s3fWKM3T+G9QtiPb3zJw=="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A3A5-ACE2-455C-9B4E-BDED8CFD4BCB}">
  <dimension ref="A1:P28"/>
  <sheetViews>
    <sheetView topLeftCell="B2" zoomScale="85" zoomScaleNormal="85" workbookViewId="0">
      <selection activeCell="F5" sqref="F5:F26"/>
    </sheetView>
  </sheetViews>
  <sheetFormatPr defaultColWidth="9.140625" defaultRowHeight="15" x14ac:dyDescent="0.25"/>
  <cols>
    <col min="1" max="1" width="39.7109375" style="6" customWidth="1"/>
    <col min="2" max="2" width="10.5703125" style="5" customWidth="1"/>
    <col min="3" max="3" width="71.7109375" style="71" customWidth="1"/>
    <col min="4" max="4" width="9.140625" style="5"/>
    <col min="5" max="5" width="16.28515625" style="5" customWidth="1"/>
    <col min="6" max="6" width="17.7109375" style="7" customWidth="1"/>
    <col min="7" max="7" width="14.7109375" style="5" customWidth="1"/>
    <col min="8" max="8" width="21.5703125" style="8" customWidth="1"/>
    <col min="9" max="9" width="16.140625" style="5" customWidth="1"/>
    <col min="10" max="16384" width="9.140625" style="5"/>
  </cols>
  <sheetData>
    <row r="1" spans="1:16" ht="39.950000000000003" customHeight="1" thickBot="1" x14ac:dyDescent="0.3">
      <c r="A1" s="221" t="str">
        <f>DKŽ_1!A1</f>
        <v>Krašto kelio Nr. 144 Jonava-Kėdainiai-Šeduva ruožo nuo 23,95 km iki 28,37 km  kapitalinis remontas</v>
      </c>
      <c r="B1" s="222"/>
      <c r="C1" s="222"/>
      <c r="D1" s="222"/>
      <c r="E1" s="222"/>
      <c r="F1" s="222"/>
      <c r="G1" s="223"/>
    </row>
    <row r="2" spans="1:16" ht="21.75" customHeight="1" thickBot="1" x14ac:dyDescent="0.3">
      <c r="A2" s="1"/>
      <c r="B2" s="1"/>
      <c r="C2" s="1"/>
      <c r="D2" s="1"/>
      <c r="E2" s="9"/>
      <c r="F2" s="1"/>
      <c r="G2" s="1"/>
    </row>
    <row r="3" spans="1:16" ht="21.75" customHeight="1" x14ac:dyDescent="0.25">
      <c r="A3" s="209" t="s">
        <v>450</v>
      </c>
      <c r="B3" s="210"/>
      <c r="C3" s="210"/>
      <c r="D3" s="210"/>
      <c r="E3" s="210"/>
      <c r="F3" s="210"/>
      <c r="G3" s="211"/>
    </row>
    <row r="4" spans="1:16" ht="43.5" thickBot="1" x14ac:dyDescent="0.3">
      <c r="A4" s="39" t="s">
        <v>38</v>
      </c>
      <c r="B4" s="40" t="s">
        <v>0</v>
      </c>
      <c r="C4" s="41" t="s">
        <v>1</v>
      </c>
      <c r="D4" s="41" t="s">
        <v>2</v>
      </c>
      <c r="E4" s="42" t="s">
        <v>3</v>
      </c>
      <c r="F4" s="43" t="s">
        <v>4</v>
      </c>
      <c r="G4" s="44" t="s">
        <v>5</v>
      </c>
      <c r="I4" s="6"/>
    </row>
    <row r="5" spans="1:16" x14ac:dyDescent="0.25">
      <c r="A5" s="60" t="s">
        <v>405</v>
      </c>
      <c r="B5" s="48" t="s">
        <v>11</v>
      </c>
      <c r="C5" s="197" t="s">
        <v>406</v>
      </c>
      <c r="D5" s="198" t="s">
        <v>9</v>
      </c>
      <c r="E5" s="198">
        <v>23.5</v>
      </c>
      <c r="F5" s="11">
        <v>13.14</v>
      </c>
      <c r="G5" s="144">
        <f t="shared" ref="G5:G26" si="0">ROUND((E5*F5),2)</f>
        <v>308.79000000000002</v>
      </c>
      <c r="H5" s="178"/>
      <c r="I5" s="151"/>
      <c r="J5" s="72"/>
    </row>
    <row r="6" spans="1:16" x14ac:dyDescent="0.25">
      <c r="A6" s="61" t="s">
        <v>405</v>
      </c>
      <c r="B6" s="46" t="s">
        <v>12</v>
      </c>
      <c r="C6" s="199" t="s">
        <v>407</v>
      </c>
      <c r="D6" s="200" t="s">
        <v>332</v>
      </c>
      <c r="E6" s="200">
        <v>1</v>
      </c>
      <c r="F6" s="2">
        <v>301.51</v>
      </c>
      <c r="G6" s="145">
        <f t="shared" si="0"/>
        <v>301.51</v>
      </c>
      <c r="H6" s="178"/>
      <c r="I6" s="151"/>
      <c r="J6" s="72"/>
    </row>
    <row r="7" spans="1:16" x14ac:dyDescent="0.25">
      <c r="A7" s="61" t="s">
        <v>405</v>
      </c>
      <c r="B7" s="46" t="s">
        <v>62</v>
      </c>
      <c r="C7" s="199" t="s">
        <v>408</v>
      </c>
      <c r="D7" s="200" t="s">
        <v>332</v>
      </c>
      <c r="E7" s="200">
        <v>1</v>
      </c>
      <c r="F7" s="2">
        <v>66.61</v>
      </c>
      <c r="G7" s="145">
        <f t="shared" si="0"/>
        <v>66.61</v>
      </c>
      <c r="H7" s="178"/>
      <c r="I7" s="151"/>
      <c r="J7" s="72"/>
    </row>
    <row r="8" spans="1:16" x14ac:dyDescent="0.25">
      <c r="A8" s="61" t="s">
        <v>405</v>
      </c>
      <c r="B8" s="46" t="s">
        <v>13</v>
      </c>
      <c r="C8" s="199" t="s">
        <v>409</v>
      </c>
      <c r="D8" s="200" t="s">
        <v>332</v>
      </c>
      <c r="E8" s="200">
        <v>1</v>
      </c>
      <c r="F8" s="2">
        <v>66.61</v>
      </c>
      <c r="G8" s="145">
        <f t="shared" si="0"/>
        <v>66.61</v>
      </c>
      <c r="H8" s="178"/>
      <c r="I8" s="151"/>
      <c r="J8" s="72"/>
    </row>
    <row r="9" spans="1:16" x14ac:dyDescent="0.25">
      <c r="A9" s="61" t="s">
        <v>405</v>
      </c>
      <c r="B9" s="46" t="s">
        <v>14</v>
      </c>
      <c r="C9" s="199" t="s">
        <v>410</v>
      </c>
      <c r="D9" s="200" t="s">
        <v>332</v>
      </c>
      <c r="E9" s="200">
        <v>1</v>
      </c>
      <c r="F9" s="2">
        <v>66.61</v>
      </c>
      <c r="G9" s="145">
        <f t="shared" si="0"/>
        <v>66.61</v>
      </c>
      <c r="H9" s="178"/>
      <c r="I9" s="151"/>
      <c r="J9" s="72"/>
    </row>
    <row r="10" spans="1:16" x14ac:dyDescent="0.25">
      <c r="A10" s="61" t="s">
        <v>405</v>
      </c>
      <c r="B10" s="46" t="s">
        <v>15</v>
      </c>
      <c r="C10" s="199" t="s">
        <v>411</v>
      </c>
      <c r="D10" s="200" t="s">
        <v>332</v>
      </c>
      <c r="E10" s="200">
        <v>8</v>
      </c>
      <c r="F10" s="2">
        <v>20.02</v>
      </c>
      <c r="G10" s="145">
        <f t="shared" si="0"/>
        <v>160.16</v>
      </c>
      <c r="H10" s="178"/>
      <c r="I10" s="151"/>
      <c r="J10" s="72"/>
      <c r="P10" s="72"/>
    </row>
    <row r="11" spans="1:16" x14ac:dyDescent="0.25">
      <c r="A11" s="61" t="s">
        <v>405</v>
      </c>
      <c r="B11" s="46" t="s">
        <v>63</v>
      </c>
      <c r="C11" s="199" t="s">
        <v>412</v>
      </c>
      <c r="D11" s="200" t="s">
        <v>9</v>
      </c>
      <c r="E11" s="200">
        <v>69</v>
      </c>
      <c r="F11" s="2">
        <v>12.38</v>
      </c>
      <c r="G11" s="145">
        <f t="shared" si="0"/>
        <v>854.22</v>
      </c>
      <c r="H11" s="178"/>
      <c r="I11" s="151"/>
      <c r="J11" s="72"/>
    </row>
    <row r="12" spans="1:16" x14ac:dyDescent="0.25">
      <c r="A12" s="61" t="s">
        <v>405</v>
      </c>
      <c r="B12" s="46" t="s">
        <v>16</v>
      </c>
      <c r="C12" s="199" t="s">
        <v>413</v>
      </c>
      <c r="D12" s="200" t="s">
        <v>9</v>
      </c>
      <c r="E12" s="200">
        <v>58</v>
      </c>
      <c r="F12" s="2">
        <v>1.83</v>
      </c>
      <c r="G12" s="145">
        <f t="shared" si="0"/>
        <v>106.14</v>
      </c>
      <c r="H12" s="178"/>
      <c r="I12" s="151"/>
      <c r="J12" s="72"/>
    </row>
    <row r="13" spans="1:16" x14ac:dyDescent="0.25">
      <c r="A13" s="61" t="s">
        <v>405</v>
      </c>
      <c r="B13" s="46" t="s">
        <v>65</v>
      </c>
      <c r="C13" s="199" t="s">
        <v>414</v>
      </c>
      <c r="D13" s="200" t="s">
        <v>9</v>
      </c>
      <c r="E13" s="200">
        <v>206</v>
      </c>
      <c r="F13" s="2">
        <v>2.95</v>
      </c>
      <c r="G13" s="145">
        <f t="shared" si="0"/>
        <v>607.70000000000005</v>
      </c>
      <c r="H13" s="178"/>
      <c r="I13" s="151"/>
      <c r="J13" s="72"/>
    </row>
    <row r="14" spans="1:16" x14ac:dyDescent="0.25">
      <c r="A14" s="61" t="s">
        <v>405</v>
      </c>
      <c r="B14" s="46" t="s">
        <v>66</v>
      </c>
      <c r="C14" s="199" t="s">
        <v>415</v>
      </c>
      <c r="D14" s="200" t="s">
        <v>9</v>
      </c>
      <c r="E14" s="200">
        <v>544</v>
      </c>
      <c r="F14" s="2">
        <v>0.96</v>
      </c>
      <c r="G14" s="145">
        <f t="shared" si="0"/>
        <v>522.24</v>
      </c>
      <c r="H14" s="178"/>
      <c r="I14" s="151"/>
      <c r="J14" s="72"/>
    </row>
    <row r="15" spans="1:16" ht="15.75" thickBot="1" x14ac:dyDescent="0.3">
      <c r="A15" s="61" t="s">
        <v>405</v>
      </c>
      <c r="B15" s="46" t="s">
        <v>47</v>
      </c>
      <c r="C15" s="199" t="s">
        <v>416</v>
      </c>
      <c r="D15" s="200" t="s">
        <v>9</v>
      </c>
      <c r="E15" s="200">
        <v>877</v>
      </c>
      <c r="F15" s="2">
        <v>1.69</v>
      </c>
      <c r="G15" s="145">
        <f t="shared" si="0"/>
        <v>1482.13</v>
      </c>
      <c r="H15" s="178"/>
      <c r="I15" s="151"/>
      <c r="J15" s="72"/>
    </row>
    <row r="16" spans="1:16" ht="29.25" thickBot="1" x14ac:dyDescent="0.3">
      <c r="A16" s="63" t="s">
        <v>405</v>
      </c>
      <c r="B16" s="50" t="s">
        <v>67</v>
      </c>
      <c r="C16" s="201" t="s">
        <v>417</v>
      </c>
      <c r="D16" s="202" t="s">
        <v>9</v>
      </c>
      <c r="E16" s="202">
        <v>877</v>
      </c>
      <c r="F16" s="35">
        <v>0.15</v>
      </c>
      <c r="G16" s="152">
        <f t="shared" si="0"/>
        <v>131.55000000000001</v>
      </c>
      <c r="H16" s="193" t="s">
        <v>39</v>
      </c>
      <c r="I16" s="148">
        <f>ROUND(SUM(G5:G16),2)</f>
        <v>4674.2700000000004</v>
      </c>
      <c r="J16" s="72"/>
    </row>
    <row r="17" spans="1:10" x14ac:dyDescent="0.25">
      <c r="A17" s="60" t="s">
        <v>418</v>
      </c>
      <c r="B17" s="48" t="s">
        <v>18</v>
      </c>
      <c r="C17" s="197" t="s">
        <v>74</v>
      </c>
      <c r="D17" s="198" t="s">
        <v>349</v>
      </c>
      <c r="E17" s="198">
        <v>1</v>
      </c>
      <c r="F17" s="11">
        <v>312.76</v>
      </c>
      <c r="G17" s="144">
        <f t="shared" si="0"/>
        <v>312.76</v>
      </c>
      <c r="H17" s="178"/>
      <c r="I17" s="151"/>
      <c r="J17" s="72"/>
    </row>
    <row r="18" spans="1:10" x14ac:dyDescent="0.25">
      <c r="A18" s="61" t="s">
        <v>418</v>
      </c>
      <c r="B18" s="46" t="s">
        <v>19</v>
      </c>
      <c r="C18" s="199" t="s">
        <v>419</v>
      </c>
      <c r="D18" s="200" t="s">
        <v>9</v>
      </c>
      <c r="E18" s="200">
        <v>23.5</v>
      </c>
      <c r="F18" s="2">
        <v>2.4</v>
      </c>
      <c r="G18" s="145">
        <f t="shared" si="0"/>
        <v>56.4</v>
      </c>
      <c r="H18" s="178"/>
      <c r="I18" s="151"/>
      <c r="J18" s="72"/>
    </row>
    <row r="19" spans="1:10" x14ac:dyDescent="0.25">
      <c r="A19" s="61" t="s">
        <v>418</v>
      </c>
      <c r="B19" s="46" t="s">
        <v>20</v>
      </c>
      <c r="C19" s="199" t="s">
        <v>420</v>
      </c>
      <c r="D19" s="200" t="s">
        <v>9</v>
      </c>
      <c r="E19" s="200">
        <v>877</v>
      </c>
      <c r="F19" s="2">
        <v>6.52</v>
      </c>
      <c r="G19" s="145">
        <f t="shared" si="0"/>
        <v>5718.04</v>
      </c>
      <c r="H19" s="178"/>
      <c r="I19" s="151"/>
      <c r="J19" s="72"/>
    </row>
    <row r="20" spans="1:10" x14ac:dyDescent="0.25">
      <c r="A20" s="61" t="s">
        <v>418</v>
      </c>
      <c r="B20" s="46" t="s">
        <v>21</v>
      </c>
      <c r="C20" s="199" t="s">
        <v>421</v>
      </c>
      <c r="D20" s="200" t="s">
        <v>9</v>
      </c>
      <c r="E20" s="200">
        <v>877</v>
      </c>
      <c r="F20" s="2">
        <v>4.5</v>
      </c>
      <c r="G20" s="145">
        <f t="shared" si="0"/>
        <v>3946.5</v>
      </c>
      <c r="H20" s="178"/>
      <c r="I20" s="151"/>
      <c r="J20" s="72"/>
    </row>
    <row r="21" spans="1:10" x14ac:dyDescent="0.25">
      <c r="A21" s="61" t="s">
        <v>418</v>
      </c>
      <c r="B21" s="46" t="s">
        <v>22</v>
      </c>
      <c r="C21" s="199" t="s">
        <v>422</v>
      </c>
      <c r="D21" s="200" t="s">
        <v>9</v>
      </c>
      <c r="E21" s="200">
        <v>877</v>
      </c>
      <c r="F21" s="2">
        <v>1.22</v>
      </c>
      <c r="G21" s="145">
        <f t="shared" si="0"/>
        <v>1069.94</v>
      </c>
      <c r="H21" s="178"/>
      <c r="I21" s="151"/>
      <c r="J21" s="72"/>
    </row>
    <row r="22" spans="1:10" x14ac:dyDescent="0.25">
      <c r="A22" s="61" t="s">
        <v>418</v>
      </c>
      <c r="B22" s="46" t="s">
        <v>23</v>
      </c>
      <c r="C22" s="199" t="s">
        <v>423</v>
      </c>
      <c r="D22" s="200" t="s">
        <v>9</v>
      </c>
      <c r="E22" s="200">
        <v>877</v>
      </c>
      <c r="F22" s="2">
        <v>1.57</v>
      </c>
      <c r="G22" s="145">
        <f t="shared" si="0"/>
        <v>1376.89</v>
      </c>
      <c r="H22" s="178"/>
      <c r="I22" s="151"/>
      <c r="J22" s="72"/>
    </row>
    <row r="23" spans="1:10" x14ac:dyDescent="0.25">
      <c r="A23" s="61" t="s">
        <v>418</v>
      </c>
      <c r="B23" s="46" t="s">
        <v>24</v>
      </c>
      <c r="C23" s="199" t="s">
        <v>424</v>
      </c>
      <c r="D23" s="200" t="s">
        <v>9</v>
      </c>
      <c r="E23" s="200">
        <v>877</v>
      </c>
      <c r="F23" s="2">
        <v>0.67</v>
      </c>
      <c r="G23" s="145">
        <f t="shared" si="0"/>
        <v>587.59</v>
      </c>
      <c r="H23" s="178"/>
      <c r="I23" s="151"/>
      <c r="J23" s="72"/>
    </row>
    <row r="24" spans="1:10" x14ac:dyDescent="0.25">
      <c r="A24" s="61" t="s">
        <v>418</v>
      </c>
      <c r="B24" s="46" t="s">
        <v>25</v>
      </c>
      <c r="C24" s="199" t="s">
        <v>425</v>
      </c>
      <c r="D24" s="200" t="s">
        <v>7</v>
      </c>
      <c r="E24" s="200">
        <v>351</v>
      </c>
      <c r="F24" s="2">
        <v>1.0900000000000001</v>
      </c>
      <c r="G24" s="145">
        <f t="shared" si="0"/>
        <v>382.59</v>
      </c>
      <c r="H24" s="178"/>
      <c r="I24" s="151"/>
      <c r="J24" s="72"/>
    </row>
    <row r="25" spans="1:10" ht="15.75" thickBot="1" x14ac:dyDescent="0.3">
      <c r="A25" s="61" t="s">
        <v>418</v>
      </c>
      <c r="B25" s="46" t="s">
        <v>26</v>
      </c>
      <c r="C25" s="199" t="s">
        <v>426</v>
      </c>
      <c r="D25" s="200" t="s">
        <v>332</v>
      </c>
      <c r="E25" s="200">
        <v>12</v>
      </c>
      <c r="F25" s="2">
        <v>256.47000000000003</v>
      </c>
      <c r="G25" s="145">
        <f t="shared" si="0"/>
        <v>3077.64</v>
      </c>
      <c r="H25" s="178"/>
      <c r="I25" s="151"/>
      <c r="J25" s="72"/>
    </row>
    <row r="26" spans="1:10" ht="29.25" customHeight="1" thickBot="1" x14ac:dyDescent="0.3">
      <c r="A26" s="62" t="s">
        <v>418</v>
      </c>
      <c r="B26" s="49" t="s">
        <v>77</v>
      </c>
      <c r="C26" s="203" t="s">
        <v>355</v>
      </c>
      <c r="D26" s="204" t="s">
        <v>349</v>
      </c>
      <c r="E26" s="204">
        <v>1</v>
      </c>
      <c r="F26" s="28">
        <v>500.43</v>
      </c>
      <c r="G26" s="146">
        <f t="shared" si="0"/>
        <v>500.43</v>
      </c>
      <c r="H26" s="193" t="s">
        <v>40</v>
      </c>
      <c r="I26" s="157">
        <f>ROUND(SUM(G17:G26),2)</f>
        <v>17028.78</v>
      </c>
      <c r="J26" s="72"/>
    </row>
    <row r="27" spans="1:10" ht="44.25" customHeight="1" thickBot="1" x14ac:dyDescent="0.3">
      <c r="A27" s="64"/>
      <c r="B27" s="65"/>
      <c r="C27" s="66"/>
      <c r="D27" s="65"/>
      <c r="E27" s="65"/>
      <c r="F27" s="179" t="s">
        <v>451</v>
      </c>
      <c r="G27" s="163">
        <f>SUM(G5:G26)</f>
        <v>21703.050000000003</v>
      </c>
      <c r="H27" s="164"/>
      <c r="I27" s="159"/>
      <c r="J27" s="72"/>
    </row>
    <row r="28" spans="1:10" ht="20.25" customHeight="1" x14ac:dyDescent="0.25">
      <c r="A28" s="64"/>
      <c r="B28" s="68"/>
      <c r="C28" s="68"/>
      <c r="D28" s="68"/>
      <c r="E28" s="69"/>
      <c r="F28" s="68"/>
      <c r="G28" s="70"/>
    </row>
  </sheetData>
  <sheetProtection algorithmName="SHA-512" hashValue="0A2KyGVQvePArpdA1722OxXqmjfraiav8G3WlE9HX9ZKHdmdSTC3PDynXEfobTS5GMAxGE1bnyO34fGFAF9JyQ==" saltValue="PMCjivLMvWUKKnqP1B4img=="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tabSelected="1" workbookViewId="0">
      <selection activeCell="B5" sqref="B5"/>
    </sheetView>
  </sheetViews>
  <sheetFormatPr defaultColWidth="9.140625" defaultRowHeight="15" x14ac:dyDescent="0.25"/>
  <cols>
    <col min="1" max="1" width="11.7109375" customWidth="1"/>
    <col min="2" max="2" width="65.7109375" customWidth="1"/>
    <col min="3" max="3" width="15.7109375" customWidth="1"/>
  </cols>
  <sheetData>
    <row r="1" spans="1:3" s="16" customFormat="1" ht="51.75" customHeight="1" x14ac:dyDescent="0.2">
      <c r="A1" s="226" t="s">
        <v>463</v>
      </c>
      <c r="B1" s="227"/>
      <c r="C1" s="228"/>
    </row>
    <row r="2" spans="1:3" s="16" customFormat="1" ht="12.75" x14ac:dyDescent="0.2">
      <c r="A2" s="229" t="s">
        <v>53</v>
      </c>
      <c r="B2" s="230"/>
      <c r="C2" s="231"/>
    </row>
    <row r="3" spans="1:3" s="16" customFormat="1" ht="25.5" x14ac:dyDescent="0.2">
      <c r="A3" s="17" t="s">
        <v>54</v>
      </c>
      <c r="B3" s="17" t="s">
        <v>55</v>
      </c>
      <c r="C3" s="17" t="s">
        <v>56</v>
      </c>
    </row>
    <row r="4" spans="1:3" s="16" customFormat="1" ht="20.100000000000001" customHeight="1" x14ac:dyDescent="0.2">
      <c r="A4" s="18">
        <v>1</v>
      </c>
      <c r="B4" s="19" t="s">
        <v>95</v>
      </c>
      <c r="C4" s="20">
        <f>DKŽ_1!G215</f>
        <v>5742033.0900000008</v>
      </c>
    </row>
    <row r="5" spans="1:3" s="16" customFormat="1" ht="20.100000000000001" customHeight="1" x14ac:dyDescent="0.2">
      <c r="A5" s="18">
        <v>2</v>
      </c>
      <c r="B5" s="19" t="s">
        <v>96</v>
      </c>
      <c r="C5" s="20">
        <f>DKŽ_2!G21</f>
        <v>35183.370000000003</v>
      </c>
    </row>
    <row r="6" spans="1:3" s="16" customFormat="1" ht="20.100000000000001" customHeight="1" x14ac:dyDescent="0.2">
      <c r="A6" s="18">
        <v>3</v>
      </c>
      <c r="B6" s="19" t="s">
        <v>452</v>
      </c>
      <c r="C6" s="20">
        <f>DKŽ_3!G53</f>
        <v>51301.419999999984</v>
      </c>
    </row>
    <row r="7" spans="1:3" s="16" customFormat="1" ht="20.100000000000001" customHeight="1" x14ac:dyDescent="0.2">
      <c r="A7" s="18">
        <v>4</v>
      </c>
      <c r="B7" s="19" t="s">
        <v>453</v>
      </c>
      <c r="C7" s="20">
        <f>DKŽ_4!G27</f>
        <v>21703.050000000003</v>
      </c>
    </row>
    <row r="8" spans="1:3" s="16" customFormat="1" ht="20.100000000000001" customHeight="1" x14ac:dyDescent="0.2">
      <c r="A8" s="18">
        <v>5</v>
      </c>
      <c r="B8" s="52" t="s">
        <v>461</v>
      </c>
      <c r="C8" s="53">
        <v>24885.72</v>
      </c>
    </row>
    <row r="9" spans="1:3" s="16" customFormat="1" ht="38.25" x14ac:dyDescent="0.2">
      <c r="A9" s="17" t="s">
        <v>57</v>
      </c>
      <c r="B9" s="21" t="s">
        <v>58</v>
      </c>
      <c r="C9" s="20">
        <f>ROUND(SUM(C4:C8),2)</f>
        <v>5875106.6500000004</v>
      </c>
    </row>
    <row r="10" spans="1:3" s="16" customFormat="1" ht="12.75" x14ac:dyDescent="0.2"/>
    <row r="11" spans="1:3" s="16" customFormat="1" ht="51.6" customHeight="1" x14ac:dyDescent="0.2">
      <c r="A11" s="232" t="s">
        <v>462</v>
      </c>
      <c r="B11" s="232"/>
      <c r="C11" s="232"/>
    </row>
    <row r="12" spans="1:3" s="22" customFormat="1" ht="55.15" customHeight="1" x14ac:dyDescent="0.25">
      <c r="A12" s="232" t="s">
        <v>73</v>
      </c>
      <c r="B12" s="232"/>
      <c r="C12" s="232"/>
    </row>
    <row r="13" spans="1:3" s="22" customFormat="1" ht="12.75" x14ac:dyDescent="0.25">
      <c r="A13" s="23"/>
      <c r="B13" s="23"/>
      <c r="C13" s="23"/>
    </row>
    <row r="14" spans="1:3" s="16" customFormat="1" ht="12.75" x14ac:dyDescent="0.2">
      <c r="C14" s="24" t="s">
        <v>59</v>
      </c>
    </row>
    <row r="15" spans="1:3" s="16" customFormat="1" ht="12.75" x14ac:dyDescent="0.2"/>
    <row r="16" spans="1:3" s="16" customFormat="1" ht="198" customHeight="1" x14ac:dyDescent="0.2">
      <c r="A16" s="233" t="s">
        <v>454</v>
      </c>
      <c r="B16" s="234"/>
      <c r="C16" s="234"/>
    </row>
    <row r="17" spans="1:3" s="16" customFormat="1" ht="121.5" customHeight="1" x14ac:dyDescent="0.2">
      <c r="A17" s="233" t="s">
        <v>60</v>
      </c>
      <c r="B17" s="234"/>
      <c r="C17" s="234"/>
    </row>
    <row r="18" spans="1:3" s="16" customFormat="1" ht="66.75" customHeight="1" x14ac:dyDescent="0.2">
      <c r="A18" s="233" t="s">
        <v>61</v>
      </c>
      <c r="B18" s="234"/>
      <c r="C18" s="234"/>
    </row>
    <row r="20" spans="1:3" ht="35.25" customHeight="1" x14ac:dyDescent="0.25">
      <c r="A20" s="224"/>
      <c r="B20" s="225"/>
      <c r="C20" s="225"/>
    </row>
  </sheetData>
  <sheetProtection algorithmName="SHA-512" hashValue="A7fXvnzibh4rtjduejNVIrjU5h/+4rflSsjscyzo/whOzYNjS16+pRTMwXTNPPxycNFp6qMYN0NWadXpLs7Ppg==" saltValue="VWOQaIuRoBviywXVSB+IwQ==" spinCount="100000" sheet="1" objects="1" scenarios="1"/>
  <mergeCells count="8">
    <mergeCell ref="A20:C20"/>
    <mergeCell ref="A1:C1"/>
    <mergeCell ref="A2:C2"/>
    <mergeCell ref="A12:C12"/>
    <mergeCell ref="A16:C16"/>
    <mergeCell ref="A17:C17"/>
    <mergeCell ref="A18:C18"/>
    <mergeCell ref="A11:C1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A7E0804AFC84394B8573847FC09F9" ma:contentTypeVersion="0" ma:contentTypeDescription="Create a new document." ma:contentTypeScope="" ma:versionID="305e1e11f75591054e360096102d6d06">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F8BEC-B6F3-4B4C-98C6-67D4B7581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9246FC7-C082-43A2-B73E-D082CE45B2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Mantas Kuoja</cp:lastModifiedBy>
  <cp:lastPrinted>2023-08-04T12:35:43Z</cp:lastPrinted>
  <dcterms:created xsi:type="dcterms:W3CDTF">2020-10-05T14:48:34Z</dcterms:created>
  <dcterms:modified xsi:type="dcterms:W3CDTF">2023-08-10T06:56:17Z</dcterms:modified>
</cp:coreProperties>
</file>