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ltviln-001sv001\Vartotoju grupes\01 Rinkotyra\KONKURSAI\2024\VIA Lietuva_Kelias Nr. 168 Klaipėda-Kretinga 7,31-8,53 km 04-30\EL komerciniai pasiulymai\"/>
    </mc:Choice>
  </mc:AlternateContent>
  <xr:revisionPtr revIDLastSave="0" documentId="8_{58AB11FC-3216-4325-B97D-F4406C2CBB4D}" xr6:coauthVersionLast="47" xr6:coauthVersionMax="47" xr10:uidLastSave="{00000000-0000-0000-0000-000000000000}"/>
  <workbookProtection workbookAlgorithmName="SHA-512" workbookHashValue="arf5koEQndtzThQqRJ2hGy4H6sbjP8xD36/oUeIq5hBA2MNKOKUYKqTLQrVsT1JapPQlSKWnKyeL/estT4b9pg==" workbookSaltValue="+FQQLKjA9GGzV2CN5ZCLSA==" workbookSpinCount="100000" lockStructure="1"/>
  <bookViews>
    <workbookView xWindow="1395" yWindow="75" windowWidth="24825" windowHeight="17160" activeTab="2" xr2:uid="{00000000-000D-0000-FFFF-FFFF00000000}"/>
  </bookViews>
  <sheets>
    <sheet name="DKŽ_1" sheetId="1" r:id="rId1"/>
    <sheet name="DKŽ_2" sheetId="4" r:id="rId2"/>
    <sheet name="Santrauk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G45" i="1"/>
  <c r="G66" i="1"/>
  <c r="G60" i="1"/>
  <c r="G43" i="4" l="1"/>
  <c r="G135" i="1" l="1"/>
  <c r="G17" i="1"/>
  <c r="G7" i="4" l="1"/>
  <c r="G8" i="4"/>
  <c r="G9" i="4"/>
  <c r="G51" i="4"/>
  <c r="G50" i="4"/>
  <c r="G49" i="4"/>
  <c r="G48" i="4"/>
  <c r="G47" i="4"/>
  <c r="G46" i="4"/>
  <c r="G45" i="4"/>
  <c r="G44"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6" i="4"/>
  <c r="G5" i="4"/>
  <c r="G4" i="4"/>
  <c r="G3" i="4"/>
  <c r="I6" i="4" s="1"/>
  <c r="G136" i="1"/>
  <c r="G134" i="1"/>
  <c r="G133" i="1"/>
  <c r="G132" i="1"/>
  <c r="G131" i="1"/>
  <c r="G130" i="1"/>
  <c r="G129" i="1"/>
  <c r="G128" i="1"/>
  <c r="G127" i="1"/>
  <c r="G126" i="1"/>
  <c r="G125" i="1"/>
  <c r="G124" i="1"/>
  <c r="G123" i="1"/>
  <c r="G122" i="1"/>
  <c r="G121" i="1"/>
  <c r="G120" i="1"/>
  <c r="G119" i="1"/>
  <c r="G118" i="1"/>
  <c r="G117" i="1"/>
  <c r="G116" i="1"/>
  <c r="G115" i="1"/>
  <c r="G114"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0" i="1"/>
  <c r="G69" i="1"/>
  <c r="G68" i="1"/>
  <c r="G67" i="1"/>
  <c r="G64" i="1"/>
  <c r="G63" i="1"/>
  <c r="G62" i="1"/>
  <c r="G61" i="1"/>
  <c r="G59" i="1"/>
  <c r="G58" i="1"/>
  <c r="G57" i="1"/>
  <c r="G56" i="1"/>
  <c r="G55" i="1"/>
  <c r="G54" i="1"/>
  <c r="G49" i="1"/>
  <c r="G48" i="1"/>
  <c r="G47" i="1"/>
  <c r="G46" i="1"/>
  <c r="G44" i="1"/>
  <c r="G43" i="1"/>
  <c r="G42" i="1"/>
  <c r="G41" i="1"/>
  <c r="G40" i="1"/>
  <c r="G39" i="1"/>
  <c r="G22" i="1"/>
  <c r="G21" i="1"/>
  <c r="G20" i="1"/>
  <c r="G19" i="1"/>
  <c r="G18" i="1"/>
  <c r="G16" i="1"/>
  <c r="G15" i="1"/>
  <c r="G14" i="1"/>
  <c r="G13" i="1"/>
  <c r="G12" i="1"/>
  <c r="G11" i="1"/>
  <c r="G10" i="1"/>
  <c r="G9" i="1"/>
  <c r="G8" i="1"/>
  <c r="G7" i="1"/>
  <c r="I70" i="1" l="1"/>
  <c r="I31" i="4"/>
  <c r="I112" i="1"/>
  <c r="I136" i="1"/>
  <c r="I51" i="4"/>
  <c r="G52" i="4"/>
  <c r="C5" i="2" s="1"/>
  <c r="G113" i="1"/>
  <c r="I122" i="1" s="1"/>
  <c r="G53" i="1"/>
  <c r="G37" i="1"/>
  <c r="G36" i="1"/>
  <c r="G35" i="1"/>
  <c r="G34" i="1"/>
  <c r="G33" i="1"/>
  <c r="G32" i="1"/>
  <c r="G31" i="1"/>
  <c r="G30" i="1"/>
  <c r="G29" i="1"/>
  <c r="G28" i="1"/>
  <c r="G27" i="1"/>
  <c r="G26" i="1"/>
  <c r="G25" i="1"/>
  <c r="G38" i="1" l="1"/>
  <c r="G24" i="1"/>
  <c r="G23" i="1"/>
  <c r="G71" i="1"/>
  <c r="G50" i="1"/>
  <c r="G51" i="1"/>
  <c r="G52" i="1"/>
  <c r="G5" i="1"/>
  <c r="G6" i="1"/>
  <c r="I53" i="1" l="1"/>
  <c r="G4" i="1"/>
  <c r="G137" i="1" s="1"/>
  <c r="C4" i="2" s="1"/>
  <c r="C7" i="2" s="1"/>
  <c r="I38" i="1" l="1"/>
</calcChain>
</file>

<file path=xl/sharedStrings.xml><?xml version="1.0" encoding="utf-8"?>
<sst xmlns="http://schemas.openxmlformats.org/spreadsheetml/2006/main" count="776" uniqueCount="352">
  <si>
    <t>Valstybinės reikšmės krašto kelio Nr. 168 Klaipėda–Kretinga 7,31 iki 8,53 km ruožo kapitalinis remontas nutiesiant pėsčiųjų taką ir įrengiant apšvietimą</t>
  </si>
  <si>
    <t>Skyrius</t>
  </si>
  <si>
    <t>Eilės Nr.</t>
  </si>
  <si>
    <t>Darbo pavadinimas, aprašymas</t>
  </si>
  <si>
    <t>Mato vnt.</t>
  </si>
  <si>
    <t>Kiekis</t>
  </si>
  <si>
    <t>Vieneto kaina, Eur be PVM (pildo Tiekėjas)</t>
  </si>
  <si>
    <t>Iš viso, Eur be PVM</t>
  </si>
  <si>
    <t>1. Paruošiamieji darbai</t>
  </si>
  <si>
    <t>1.1</t>
  </si>
  <si>
    <t>Kelio ašinės linijos ir kelio juostos nužymėjimas trasoje</t>
  </si>
  <si>
    <t>km</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</si>
  <si>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</si>
  <si>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</si>
  <si>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</si>
  <si>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</si>
  <si>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</si>
  <si>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</si>
  <si>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</si>
  <si>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</si>
  <si>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</si>
  <si>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</si>
  <si>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</si>
  <si>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</si>
  <si>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</si>
  <si>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</si>
  <si>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</si>
  <si>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</si>
  <si>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</si>
  <si>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</si>
  <si>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</si>
  <si>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</si>
  <si>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</si>
  <si>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</si>
  <si>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</si>
  <si>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</si>
  <si>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</si>
  <si>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</si>
  <si>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</si>
  <si>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</si>
  <si>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</si>
  <si>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ha</t>
  </si>
  <si>
    <t>1.31</t>
  </si>
  <si>
    <t>1.32</t>
  </si>
  <si>
    <t>1.33</t>
  </si>
  <si>
    <t>1.34</t>
  </si>
  <si>
    <t>1.35</t>
  </si>
  <si>
    <t>vnt.</t>
  </si>
  <si>
    <t>t</t>
  </si>
  <si>
    <t>vnt</t>
  </si>
  <si>
    <t>m</t>
  </si>
  <si>
    <t>m3</t>
  </si>
  <si>
    <t>Iš viso skyriuje 1, Eur be PVM</t>
  </si>
  <si>
    <t>2. Žemės darbai</t>
  </si>
  <si>
    <t>2.1</t>
  </si>
  <si>
    <t>Dirvožemio pašalinimas, perstumiant jį 55 kW buldozeriais iki 50 m k9=1.15</t>
  </si>
  <si>
    <t>2.2</t>
  </si>
  <si>
    <t>Dirvožemio kasimas ekskavatoriumi su 0,65 m3 kaušu,pakrovimas į autosaviv., išvežimas iki 3 km atstumu (sandėliavimui) k9=1.15</t>
  </si>
  <si>
    <t>2.3</t>
  </si>
  <si>
    <t>2.4</t>
  </si>
  <si>
    <t>Dirvožemio kasimas ekskavatoriumi su 0,65 m3 kaušu,pakrovimas į autosaviv., vežimas rangovo pasirinktu atstumu (į išlykį) k9=1.15</t>
  </si>
  <si>
    <t>2.5</t>
  </si>
  <si>
    <t>Grunto kasimas ekskavatoriais su 0,65 m3 kaušu, pakrovimas į autosaviv., pervežimas iki 3 km atstumu (sandėliavimui) k9=1.15</t>
  </si>
  <si>
    <t>2.6</t>
  </si>
  <si>
    <t>Grunto kasimas ekskavatoriais su 0,65 m3 kaušu, pakrovimas į autosaviv., pervežimas rangovo pasirinktu atstumu (į išlykį) k9=1.15</t>
  </si>
  <si>
    <t>2.7</t>
  </si>
  <si>
    <t>Iškasto drenuojančio grunto atvežimas iš sandėliavimo vietos iki 3 km atstumu k9=1.15</t>
  </si>
  <si>
    <t>2.8</t>
  </si>
  <si>
    <t>Žemės sankasos įrengimas iš esamo grunto k9=1.15</t>
  </si>
  <si>
    <t>2.9</t>
  </si>
  <si>
    <t>Žemės sankasos viršaus planiravimas mechanizuotu būdu k9=1.15</t>
  </si>
  <si>
    <t>2.10</t>
  </si>
  <si>
    <t>Žemės sankasos viršaus tankinimas mechanizuotu būdu k9=1.15</t>
  </si>
  <si>
    <t>2.11</t>
  </si>
  <si>
    <t>Plotų, sankasos šlaitų, šlaitų ir griovio dugno planiravimas mechanizuotu būdu k9=1.15</t>
  </si>
  <si>
    <t>2.12</t>
  </si>
  <si>
    <t>Plotų, sankasos šlaitų, šlaitų ir griovio dugno planiravimas rankiniu būdu k9=1.15</t>
  </si>
  <si>
    <t>2.13</t>
  </si>
  <si>
    <t>Dirvožemioatvežimas iš sandėliavimo vietos iki 3 km atstumu k9=1.15</t>
  </si>
  <si>
    <t>2.14</t>
  </si>
  <si>
    <t>Šlaitų tvirtinimas 6 cm dirvožemio sluoksniu, paskleidžiant gruntą ir pasėjant žoles mechanizuotu būdu k9=1.15</t>
  </si>
  <si>
    <t>Iš viso skyriuje 2, Eur be PVM</t>
  </si>
  <si>
    <t>3. Vandens nuvedimas</t>
  </si>
  <si>
    <t>3.1</t>
  </si>
  <si>
    <t>Plastikinių lietaus nuotakyno šulinių montavimas, kai šulinių skersmuo 600 mm k9=1.15</t>
  </si>
  <si>
    <t>3.2</t>
  </si>
  <si>
    <t>Paviršinio vandens nuleistuvo PN-45 įrengimas griovyje k9=1.15</t>
  </si>
  <si>
    <t>3.3</t>
  </si>
  <si>
    <t>160 mm skersmens plastmasinių įmovinių vamzdžių montavimas, kai 100 m vamzdyne -17 sandūrų k9=1.15</t>
  </si>
  <si>
    <t>3.4</t>
  </si>
  <si>
    <t>Plastmasinio valymo ir inspektavimo kanalizacijos šulinio 315 mm skersmens montavimas k9=1.15</t>
  </si>
  <si>
    <t>3.5</t>
  </si>
  <si>
    <t>.Drenažo rinktuvų iš d 110x0,4 mm poliet.vamzdžių įrengimas per kelius, kasant tranšėjas vienakauš. eksk., atsat. kelio dangą k9=1.15</t>
  </si>
  <si>
    <t>3.6</t>
  </si>
  <si>
    <t>Filtracinės geotekstilės įrengimas k9=1.15</t>
  </si>
  <si>
    <t>3.7</t>
  </si>
  <si>
    <t>Plastikinės d600 mm pralaidos prailginimas k9=1.15</t>
  </si>
  <si>
    <t>3.8</t>
  </si>
  <si>
    <t>Plastikinio d400 mm vamzdžio įrengimas k9=1.15</t>
  </si>
  <si>
    <t>3.9</t>
  </si>
  <si>
    <t>Pagrindų iš biriųjų medžiagų pralaidoms įrengimas (smėlio) k8=1.03, k9=1.15</t>
  </si>
  <si>
    <t>3.10</t>
  </si>
  <si>
    <t>Vandens pralaidų antgalių tvirtinimas betoninėmis plokštėmis P1-1 (0.49x0.49x0.08m) ant skaldos pagrindo k9=1.15</t>
  </si>
  <si>
    <t>3.11</t>
  </si>
  <si>
    <t>Grunto kasimas ekskavatoriais vamzdžių tranšėjoms k9=1.15</t>
  </si>
  <si>
    <t>3.12</t>
  </si>
  <si>
    <t>Mechanizuotas tranšėjų ir duobių užpylimas gruntu k9=1.15</t>
  </si>
  <si>
    <t>3.13</t>
  </si>
  <si>
    <t>Supilto grunto tankinimas k9=1.15</t>
  </si>
  <si>
    <t>3.14</t>
  </si>
  <si>
    <t>Iš viso skyriuje 3, Eur be PVM</t>
  </si>
  <si>
    <t>4. Kelio dangos konstrukcija (I variantas)</t>
  </si>
  <si>
    <t>4 cm storio viensluoksnės dangos įrengimas,panaudojant asfaltbet.klotuvą su autom. a.reg. iš asfaltbet.mišinioAC 11 VS k8=1.17,k9=1.15</t>
  </si>
  <si>
    <t>Pastaba: Tiekėjas pildo pasirinktinai I arba II dangos konstrukcijos variantą</t>
  </si>
  <si>
    <t>4 cm storio viensluoksnės dangos įrengimas,panaudojant asfaltbet.klotuvą su autom. a.reg. iš asfaltbet.mišinio AC 16 AS k8=1.17,k9=1.15</t>
  </si>
  <si>
    <t>8 cm storio viensluoksnės dangos įrengimas,panaudojant asfaltbet.klotuvą su autom. a.reg. iš asfaltbet.mišinio AC 22 PN k8=1.17,k9=1.15</t>
  </si>
  <si>
    <t>10 cm storio viensluoksnės dangos įrengimas,panaudojant asfaltbet.klotuvą su autom. a.reg. iš asfaltbet.mišinio AC 22 PS k8=1.17,k9=1.15</t>
  </si>
  <si>
    <t>Asfalto armavimo tinklo įrengimas k9=1.15</t>
  </si>
  <si>
    <t>Tarpsluoksnių gruntavimas bitumine emulsija k8=1.17,k9=1.15</t>
  </si>
  <si>
    <t>Naujos kelio dangos pašiurkštinimas granito skaldele, kai danga apdorojama bitumo emulsija k8=1.17, k9=1.15</t>
  </si>
  <si>
    <t>Išilginių/skersinių asfalto dangos siūlių apdorojimas bitumine mase, klojant asfaltą "karštas prie šalto" k8=1.17,k9=1.15</t>
  </si>
  <si>
    <t>Dvisluoksnio 20 cm storio pagrindo įrengimas iš nesurištųjų skaldytų mineralinių medžiagų mišinio fr. 0/45 įrengimas k9=1.15</t>
  </si>
  <si>
    <t>Viensluoksnio 15 cm storio pagrindo įrengimas iš nesurištųjų skaldytų mineralinių medžiagų mišinio fr. 0/45 įrengimas k9=1.15</t>
  </si>
  <si>
    <t>3,0 cm storio pasluoksnio iš atsijų įrengimas k9=1.15</t>
  </si>
  <si>
    <t>Grindinio įrengimas iš betono trinkelių rankiniu būdu, užpilant siūles akmens atsijomis k9=1.15</t>
  </si>
  <si>
    <t>Betoninių bortų BR 100.22.15 įrengimas ant betoninio pagrindo k9=1.15</t>
  </si>
  <si>
    <t>3.15</t>
  </si>
  <si>
    <t>Betoninių bortų BR 100.30.15 įrengimas ant betoninio pagrindo k9=1.15</t>
  </si>
  <si>
    <t>3.16</t>
  </si>
  <si>
    <t>Betoninių bortų BR 100.22.15 įrengimas ant betoninio pagrindo (nuleisti iki dangos) k9=1.15</t>
  </si>
  <si>
    <t>3.17</t>
  </si>
  <si>
    <t>Betoninių bortų BR 100.30/22.15 įrengimas ant betoninio pagrindo k9=1.15</t>
  </si>
  <si>
    <t>3.18</t>
  </si>
  <si>
    <t>Gazoninių bortelių 100.8.20 įrengimas ant betoninio pagrindo k9=1.15</t>
  </si>
  <si>
    <t>3.19</t>
  </si>
  <si>
    <t>Šalčio nejautraus sluoksnio iš nesurištojo mineralinių medžiagų mišinio įrengimas k9=1.15</t>
  </si>
  <si>
    <t>3.20</t>
  </si>
  <si>
    <t>42 cm storio apsauginio šalčiui atsparaus sluoksnio iš nesurištojo mineralinių medžiagų mišinio įrengimas k9=1.15</t>
  </si>
  <si>
    <t>Viensluoksnio 10 cm storio pagrindo įrengimas iš dolomitinės skaldos k9=1.15</t>
  </si>
  <si>
    <t>4. Kelio dangos konstrukcija (II variantas)</t>
  </si>
  <si>
    <t>4 cm storio viensluoksnės dangos įrengimas,panaudojant asfaltbet.klotuvą su autom. a.reg. iš asfaltbet.mišinioAC 11 VS k8=1.17, k9=1.15</t>
  </si>
  <si>
    <t>4 cm storio viensluoksnės dangos įrengimas,panaudojant asfaltbet.klotuvą su autom. a.reg. iš asfaltbet.mišinio AC 16 AS k8=1.17, k9=1.15</t>
  </si>
  <si>
    <t>8 cm storio viensluoksnės dangos įrengimas,panaudojant asfaltbet.klotuvą su autom. a.reg. iš asfaltbet.mišinio AC 22 PN k8=1.17, k9=1.15</t>
  </si>
  <si>
    <t>10 cm storio viensluoksnės dangos įrengimas,panaudojant asfaltbet.klotuvą su autom. a.reg. iš asfaltbet.mišinio AC 22 PS k8=1.17, k9=1.15</t>
  </si>
  <si>
    <t>Tarpsluoksnių gruntavimas bitumine emulsija k8=1.17, k9=1.15</t>
  </si>
  <si>
    <t>Viensluoksnio 15 cm storio pagrindo įrengimas iš nesurištųjų neskaldytų mineralinių medžiagų mišinio fr. 0/45 įrengimas k9=1.15</t>
  </si>
  <si>
    <t>Iš viso skyriuje 4, Eur be PVM</t>
  </si>
  <si>
    <t>5. Eismo organizavimo priemonės</t>
  </si>
  <si>
    <t>4.1</t>
  </si>
  <si>
    <t>Kelio ženklų vienstiebių metalinių atramų (d=76mm) ant monolitinių betoninių pamatų pastatymas k9=1.15</t>
  </si>
  <si>
    <t>4.2</t>
  </si>
  <si>
    <t>Kelio ženklų skydų montavimas prie vienstiebių atramų rankiniu budu</t>
  </si>
  <si>
    <t>4.3</t>
  </si>
  <si>
    <t>Kelio ženklų skydų montavimas prie apšvietimo atramų rankiniu budu</t>
  </si>
  <si>
    <t>4.4</t>
  </si>
  <si>
    <t>Kelio dangos ženklinimas termoplastu su stiklo rutuliukais arba šaltu plastiku ištisine linija kelių ženklinimo mašinomis, kai linijos plotis 0,12m k9=1.15</t>
  </si>
  <si>
    <t>4.5</t>
  </si>
  <si>
    <t>Kelio dangos ženklinimas termoplastu su stiklo rutuliukais arba šaltu plastiku pertraukiama 0,12m pločio linija kelių ženklinimo mašinomis, kai brūkšnio ir tarpo santykis 1:3 k9=1.15</t>
  </si>
  <si>
    <t>4.6</t>
  </si>
  <si>
    <t>Kelio dangos ženklinimas termoplastu su stiklo rutuliukais arba šaltu plastiku pertraukiama 0,12 m pločio linija kelių ženklinimo mašinomis, kai brūkšnio ir tarpo santykis 3:1 k9=1.15</t>
  </si>
  <si>
    <t>4.7</t>
  </si>
  <si>
    <t>Kelio dangos ženklinimas termoplastu su stiklo rutuliukais arba šaltu plastiku pertraukiama 0,12 m pločio linija kelių ženklinimo mašinomis, kai brūkšnio ir tarpo santykis 1:1 k9=1.15</t>
  </si>
  <si>
    <t>4.8</t>
  </si>
  <si>
    <t>Kelio dangos ženklinimas termoplastu su stiklo rutuliukais arba šaltu plastiku ištisine linija kelių ženklinimo mašinomis, kai linijos plotis 0,2m k9=1.15</t>
  </si>
  <si>
    <t>4.9</t>
  </si>
  <si>
    <t>Kelio dangos ženklinimas termoplastu su stiklo rutuliukais arba šaltu plastiku pertraukiama 0,20 m pločio linija kelių ženklinimo mašinomis, kai brūkšnio ir tarpo santykis 1:1 k9=1.15</t>
  </si>
  <si>
    <t>4.10</t>
  </si>
  <si>
    <t>Plotų ženklinimas termoplastu arba šaltu plastiku k8=1.09, k9=1.15</t>
  </si>
  <si>
    <t>m2</t>
  </si>
  <si>
    <t>Iš viso skyriuje 5, Eur be PVM</t>
  </si>
  <si>
    <t>6. Kiti darbai</t>
  </si>
  <si>
    <t>5.1</t>
  </si>
  <si>
    <t>Pėsčiųjų apsaugos tvorelės įrengimas</t>
  </si>
  <si>
    <t>5.2</t>
  </si>
  <si>
    <t>5.3</t>
  </si>
  <si>
    <t>Metalinių dvipusių kelio atitvarų ant metalinių statramsčių perstatymas, įkalant statramsčius (atstumas tarp statramsčių 4,0 m) k3=0.000, k9=1.15</t>
  </si>
  <si>
    <t>5.4</t>
  </si>
  <si>
    <t>Paklotų kabelių apsauga surenkamais gaubtais, atkasant kabelius, kai surenkamo gaubto skersmuo 110 mm k9=1.15</t>
  </si>
  <si>
    <t>5.5</t>
  </si>
  <si>
    <t>Kabelių apsaugos plastikinių gofruotų vamzdžių klojimas tranšėjose, kai vamzdžio išorinis skersmuo daugiau 32 mm iki 63 mm</t>
  </si>
  <si>
    <t>5.6</t>
  </si>
  <si>
    <t>Surenkamo ryšių kanalizacijos šulinio RKŠ-2 įrengimas k9=1.15</t>
  </si>
  <si>
    <t>5.7</t>
  </si>
  <si>
    <t>Autobusų–troleibusų stotelių paviljonų montavimas, kai stulpai tvirtinami inkariniais varžtais</t>
  </si>
  <si>
    <t>5.8</t>
  </si>
  <si>
    <t>Suolų įrengimas stotelėse</t>
  </si>
  <si>
    <t>5.9</t>
  </si>
  <si>
    <t>Šiukšlių dėžės įrengimas</t>
  </si>
  <si>
    <t>5.10</t>
  </si>
  <si>
    <t>Mirksinčių žibintų virš pėsčiųjų perėjos ženklų įrengimas</t>
  </si>
  <si>
    <t>Betono trinkelių grindinio atstatymas, užpilant siūles (cemento skiediniu) k9=1.15</t>
  </si>
  <si>
    <t>Laukimo paviljonas (komplekte)</t>
  </si>
  <si>
    <t>kompl.</t>
  </si>
  <si>
    <t>Suolas (komplekte)</t>
  </si>
  <si>
    <t>Iš viso skyriuje 6, Eur be PVM</t>
  </si>
  <si>
    <t>IŠ VISO ŽINIARAŠTYJE 1, EUR BE PVM</t>
  </si>
  <si>
    <t>Elektrotechnikos dalis. Apšvietimas</t>
  </si>
  <si>
    <t>1. Demontavimo darbai</t>
  </si>
  <si>
    <t>Kabelinės linijos demontavimas tranšėjose,  kai 1m kabelio masė iki 3 kg  k1=0.30,k2=0.30,k3=0.000,k9=1.15</t>
  </si>
  <si>
    <t>.Kontaktinio tinklo metalinių atramų, kurių masė iki 1 t, demontavimas  k9=1.15</t>
  </si>
  <si>
    <t>Šviestuvų, kabinamų ant kronšteinų, demontavimas</t>
  </si>
  <si>
    <t>2. Montavimo darbai</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</si>
  <si>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</si>
  <si>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</si>
  <si>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</si>
  <si>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</si>
  <si>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Polietileninių iki 110 mm skersmens vamzdžių paklojimas  k9=1.15</t>
  </si>
  <si>
    <t>Duobių betranšėjiniam inžinerinių tinklų tiesimui kasimas  k9=1.15</t>
  </si>
  <si>
    <t>Tranšėjų, iškasų ir duobių užpylimas II grupės gruntu rankiniu būdu  k9=1.15</t>
  </si>
  <si>
    <t>Uždaro perėjimo iki 50 m ilgio įrengimas kryptinio gręžimo įrenginiu, įtraukiant plastikinį vamzdį, kai vamzdžių skersmuo  iki 63 mm (trasos ilgis)  k9=1.15</t>
  </si>
  <si>
    <t>Kabelio tiesimas vamzdžiuose, blokuose, laidadėžėse, kai kabelio masė iki 3kg</t>
  </si>
  <si>
    <t>Kabelio tiesimas įrengtom konstrukcijom arba loviais, tvirtinant visu ilgiu, kai 1m kabelio masė iki 3kg</t>
  </si>
  <si>
    <t>Signalinės juostos paklojimas tranšėjoje virš pakloto kabelio  k9=1.15</t>
  </si>
  <si>
    <t>Cinkuotų apšvietimo stulpų montavimas gelžbetoniniuose pamatuose, kasant duobes rankiniu būdu , kai apšvietimo stulpų aukštis daugiau 6,5m iki 8,5m</t>
  </si>
  <si>
    <t>Cinkuotų gembių montavimas ant apšvietimo stulpų iš autobokštelių , kai gembės lenktos</t>
  </si>
  <si>
    <t>Cinkuotų apšvietimo stulpų montavimas gelžbetoniniuose pamatuose, gręžiant , kai apšvietimo stulpų aukštis iki 6,5m</t>
  </si>
  <si>
    <t>2.15</t>
  </si>
  <si>
    <t>Šviesos diodų lempų šviestuvų gatvių apšvietimui montavimas ant įrengtų apšvietimo atramų</t>
  </si>
  <si>
    <t>2.16</t>
  </si>
  <si>
    <t>Skydelio su gnybtais ir vienu 1F C6A automatiniu jungikliu montavimas atramoje (pritaikyta)</t>
  </si>
  <si>
    <t>2.17</t>
  </si>
  <si>
    <t>Iki 1000 V įtampos iki 70mm2 skersp.kabeliui galinės movos su terminiais vamzdeliais montavimas</t>
  </si>
  <si>
    <t>2.18</t>
  </si>
  <si>
    <t>Kabelio izoliacijos varžos matavimas</t>
  </si>
  <si>
    <t>2.19</t>
  </si>
  <si>
    <t>.Įžemiklių, surenkamų iš atskirų grandžių, įgilinimas daugiau 5m iki 10m gylio I-II gr. grunte</t>
  </si>
  <si>
    <t>2.20</t>
  </si>
  <si>
    <t>Apšvietimo atramos prijungimas prie įžeminimo kontūro</t>
  </si>
  <si>
    <t>2.21</t>
  </si>
  <si>
    <t>Įžeminimo kontūro varžos matavimas</t>
  </si>
  <si>
    <t>2.22</t>
  </si>
  <si>
    <t>Plotų išlyginimas rankiniu būdu, kai gruntas II grupės  k9=1.15</t>
  </si>
  <si>
    <t>2.23</t>
  </si>
  <si>
    <t>I-II grupės grunto tankinimas vibroplokštėmis  k8=1.14,k9=1.15</t>
  </si>
  <si>
    <t>2.24</t>
  </si>
  <si>
    <t>Dirvos paruošimas gazonams rank. būdu II gr. grunte, nepilant augalinio dirvožemio  k9=1.15</t>
  </si>
  <si>
    <t>2.25</t>
  </si>
  <si>
    <t>Paprastų,parterinių ir mauritaniškų gazonų užsėjimas rankiniu būdu  k9=1.15</t>
  </si>
  <si>
    <t>3. Medžiagos</t>
  </si>
  <si>
    <t>1 kV kabelis Al 4x35 mm2</t>
  </si>
  <si>
    <t>1 kV kabelis Cu 3x1,5 mm2</t>
  </si>
  <si>
    <t>0,4 kV kabelio 4x35mm2 galinė mova su antgaliais</t>
  </si>
  <si>
    <t>PE vamzdis Ø63 mm</t>
  </si>
  <si>
    <t>Kabelių apsaugos PE vamzdžiai Ø63 mm klojami uždaru būdu</t>
  </si>
  <si>
    <t>Signalinės juosta "Dėmesio ! Kabelis ! "</t>
  </si>
  <si>
    <t>Apšvietimo saugi atrama, h=8m, su pamatu, apsaugine pamato guma</t>
  </si>
  <si>
    <t>Vienašakė gembė 2 m aukščio ir 1,5 m ilgio, pasvirimo kampas 0°</t>
  </si>
  <si>
    <t>Gatvės apšvietimo atrama, h=6m, su pamatu, apsaugine pamato guma</t>
  </si>
  <si>
    <t>Vienašakė gembė 0,5 m aukščio ir 1 m ilgio, pasvirimo kampas 0°</t>
  </si>
  <si>
    <t>Skydelis su SV15 gnybtais ir vienu automatiniu jungikliu 1F C6A</t>
  </si>
  <si>
    <t>Gatvės 78W, 10694 lm, 4000K LED šviestuvas</t>
  </si>
  <si>
    <t>Pėsčiųjų perėjų apšvietimo šviestuvas 77W, 9301 lm, 5700K LED šviestuvas</t>
  </si>
  <si>
    <t>Pėsčiųjų perėjų 2x3W LED žymėjimui skirtas šviestuvas</t>
  </si>
  <si>
    <t>Įžeminimo strypas   14 mm, L=1,5</t>
  </si>
  <si>
    <t>Įkalimo galvutė   14 mm</t>
  </si>
  <si>
    <t>Antgalis strypui   14 mm</t>
  </si>
  <si>
    <t>Įžeminimo strypų sujungimo mova   14 mm</t>
  </si>
  <si>
    <t>Kryžminė jungtis</t>
  </si>
  <si>
    <t>Cinkuota plieninė juosta 30x4mm</t>
  </si>
  <si>
    <t>kg</t>
  </si>
  <si>
    <t>IŠ VISO ŽINIARAŠTYJE 2, EUR BE PVM</t>
  </si>
  <si>
    <t>DARBŲ KIEKIŲ ŽINIARAŠČIŲ SANTRAUKA</t>
  </si>
  <si>
    <t>Darbų kiekių žin. nr.</t>
  </si>
  <si>
    <t>Žiniaraščio pavadinimas</t>
  </si>
  <si>
    <t>Vertė, EUR be PVM</t>
  </si>
  <si>
    <t>1.</t>
  </si>
  <si>
    <t>2.</t>
  </si>
  <si>
    <t>3.</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</si>
  <si>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</si>
  <si>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</si>
  <si>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</si>
  <si>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</si>
  <si>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</si>
  <si>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</si>
  <si>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 xml:space="preserve">Minkštų veislių medžių iki 16 cm storio kirtimas, šakų genėjimas ir kelmų pašalinimas </t>
  </si>
  <si>
    <t xml:space="preserve">Minkštų veislių medžių nuo 16 iki 32 cm storio kirtimas, šakų genėjimas ir kelmų pašalinimas </t>
  </si>
  <si>
    <t xml:space="preserve">Minkštų veislių medžių storesnių kaip 32 cm storio kirtimas, šakų genėjimas ir kelmų pašalinimas </t>
  </si>
  <si>
    <t xml:space="preserve">Kietų veislių medžių iki 16 cm storio kirtimas, šakų genėjimas ir kelmų pašalinimas </t>
  </si>
  <si>
    <t xml:space="preserve">Kietų veislių medžių nuo 16 iki 24 cm storio kirtimas, šakų genėjimas ir kelmų pašalinimas </t>
  </si>
  <si>
    <t xml:space="preserve">Kietų veislių medžių 24 iki 32 cm storio kirtimas, šakų genėjimas ir kelmų pašalinimas </t>
  </si>
  <si>
    <t xml:space="preserve">Kietų veislių medžių storesnių kaip 32 cm storio kirtimas, šakų genėjimas ir kelmų pašalinimas </t>
  </si>
  <si>
    <t>Vidutinio tankumo krūmų ir smulkaus miško pašalinimas mechanizuotu būdu</t>
  </si>
  <si>
    <t>Medžių atliekų smulkinimas ir paskleidimas vietoje</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</si>
  <si>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(31,5 m3)</t>
  </si>
  <si>
    <t>Signalinių stulpelių išardymas</t>
  </si>
  <si>
    <t xml:space="preserve">Lanksčių signalinių stulpelių išardymas </t>
  </si>
  <si>
    <t>Apsauginių metalinių kelio atitvarų (dvipusių) išardymas</t>
  </si>
  <si>
    <t>Išrautų medžių kelmų pakrovimas ir išvežimas rangovo pasirinktu atstumu utilizavimui</t>
  </si>
  <si>
    <t>Kelio ženklų skydų ir atramų (be pamatų) / signalinių stulpelių/atitvarų ir kt. pakrovimas ir išvežimas (žiūrėti žiniaraščio priedą dėl išvežimo)</t>
  </si>
  <si>
    <t xml:space="preserve">Kelio ženklų skydų demontavimas nuo vienastiebių atramų </t>
  </si>
  <si>
    <t>Kelio ženklų skydų demontavimas nuo dvistiebių atramų</t>
  </si>
  <si>
    <t>Kelio ženklų vienastiebių atramų demontavimas</t>
  </si>
  <si>
    <t>Kelio ženklų dvistiebių atramų demontavimas</t>
  </si>
  <si>
    <t xml:space="preserve">Asfalto dangos demontavimas vidutiniškai 12 cm storiu su pakrovimu </t>
  </si>
  <si>
    <t xml:space="preserve">8 cm storio asfaltbetonio dangos sluoksnio frezavimas su pakrovimu </t>
  </si>
  <si>
    <t xml:space="preserve">12 m storio asfaltbetonio dangos sluoksnio frezavimas su pakrovimu </t>
  </si>
  <si>
    <t>Grįžtamosios medžiagos (nufrezuotas/demontuotas asfaltas), įkainis 9,58 Eur/m3 (sąmatoje įvertinamas su minuso ženklu)</t>
  </si>
  <si>
    <t>Suoliukų išardymas</t>
  </si>
  <si>
    <t>Šiukšlių dėžių išardymas</t>
  </si>
  <si>
    <t>Bordiūrų (gatvės bortų), sudėtų ant betono pagrindo, išardymas</t>
  </si>
  <si>
    <t>Bordiūrų (šaligatvio bortų), sudėtų ant betono pagrindo, išardymas</t>
  </si>
  <si>
    <t>Keleivių laukimo paviljonų išardymas</t>
  </si>
  <si>
    <t>Betoninių plytelių dangos išardymas</t>
  </si>
  <si>
    <t xml:space="preserve">Betoninių perono plokščių dangos išardymas </t>
  </si>
  <si>
    <t>Betoninių šulinių demontavimas</t>
  </si>
  <si>
    <t>Antrinio panaudojimo medžiagų (betoninių geros būklės gaminių) pakrovimas ir išvežimas (žiūrėti žiniaraščio priedą dėl išvežimo)</t>
  </si>
  <si>
    <t>Statybinio laužo (betoninių kelio ženklų pamatų ir t.t.) pakrovimas ir išvežimas (žiūrėti žiniaraščio priedą dėl išvežimo)</t>
  </si>
  <si>
    <t>Esamų plastikinių D600 mm pralaidų išvalymas</t>
  </si>
  <si>
    <t>Statybinių šiukšlių pakrovimas ir išvežimas (žiūrėti žiniaraščio priedą dėl išvežimo)</t>
  </si>
  <si>
    <t>4.11</t>
  </si>
  <si>
    <t>4.12</t>
  </si>
  <si>
    <t>4.13</t>
  </si>
  <si>
    <t>4.14</t>
  </si>
  <si>
    <t>4.15</t>
  </si>
  <si>
    <t>4.16</t>
  </si>
  <si>
    <t>4.17</t>
  </si>
  <si>
    <t>4.18</t>
  </si>
  <si>
    <t>4.19</t>
  </si>
  <si>
    <t>4.20</t>
  </si>
  <si>
    <t>4.21</t>
  </si>
  <si>
    <t>6.1</t>
  </si>
  <si>
    <t>6.2</t>
  </si>
  <si>
    <t>6.3</t>
  </si>
  <si>
    <t>6.4</t>
  </si>
  <si>
    <t>6.5</t>
  </si>
  <si>
    <t>6.6</t>
  </si>
  <si>
    <t>6.7</t>
  </si>
  <si>
    <t>6.8</t>
  </si>
  <si>
    <t>6.9</t>
  </si>
  <si>
    <t>6.10</t>
  </si>
  <si>
    <t>6.11</t>
  </si>
  <si>
    <t>6.12</t>
  </si>
  <si>
    <t>6.13</t>
  </si>
  <si>
    <t>6.14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</si>
  <si>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</si>
  <si>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 xml:space="preserve"> m2</t>
  </si>
  <si>
    <t>Elektros kabelinių linijų apsaugojimas (ESO)</t>
  </si>
  <si>
    <t>*Pastaba dėl ESO: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t>
  </si>
  <si>
    <r>
      <t>Vykdant valstybinės reikšmės kelių rekonstravimo/remonto darbus susidarančios medžiagos, kurios nenaudojamos projekte ir kurios gali būti panaudotos pakartotinai, turi būti gabenamos į užsakovo – AB "Via Lietuva" nurodytą sandėliavimo vietą – Raseinių kelių tarnybos Pagrybio meistrija, Aušrinės g. 2, Iždonų k., Kaltinėnų sen., Šilalės r</t>
    </r>
    <r>
      <rPr>
        <b/>
        <sz val="10"/>
        <rFont val="Times New Roman"/>
        <family val="1"/>
        <charset val="186"/>
      </rPr>
      <t>.</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</si>
  <si>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Susisiekimo dalis</t>
  </si>
  <si>
    <t>Darbų kiekių žiniaraštis Nr. 2 Elektrotechnikos dalis. Apšvietimas</t>
  </si>
  <si>
    <t>Darbų kiekių žiniaraštis Nr. 1 Susisiekimo dalis</t>
  </si>
  <si>
    <t>3.6a</t>
  </si>
  <si>
    <t>Skaldelės fr. 11/12 prizmės aplink drenažą įrengimas</t>
  </si>
  <si>
    <t>3.10a</t>
  </si>
  <si>
    <t>Pralaidų antgalių plastikiniams vamzdžiams PA-6P įrengimas</t>
  </si>
  <si>
    <t>3.10b</t>
  </si>
  <si>
    <t>Pralaidų antgalių plastikiniams vamzdžiams PA-4P įrengimas</t>
  </si>
  <si>
    <t>2.6a</t>
  </si>
  <si>
    <t>Sankasai reikalingo smėlingo grunto atsivežimas iš karjero Rangovo pasirinktu atstumu ir sankasos įrengimas iš atvežtinio grunto k9=1.15</t>
  </si>
  <si>
    <t>1.1a</t>
  </si>
  <si>
    <t>Sferinių stiklinių atšvaitų (d=50 mm) įrengimas kelio bordiūruose k9=1.15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</si>
</sst>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4">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name val="TimesLT"/>
      <charset val="186"/>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3" fillId="0" borderId="0"/>
  </cellStyleXfs>
  <cellXfs count="117">
    <xf numFmtId="0" fontId="0" fillId="0" borderId="0" xfId="0"/>
    <xf numFmtId="4" fontId="3" fillId="3" borderId="1" xfId="3" applyNumberFormat="1" applyFont="1" applyFill="1" applyBorder="1" applyAlignment="1" applyProtection="1">
      <alignment horizontal="center" vertical="center" wrapText="1"/>
      <protection locked="0"/>
    </xf>
    <xf numFmtId="4" fontId="4" fillId="3" borderId="1" xfId="0"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49" fontId="4" fillId="0" borderId="1" xfId="0" applyNumberFormat="1" applyFont="1" applyBorder="1" applyAlignment="1">
      <alignment horizontal="left" vertical="center" wrapText="1"/>
    </xf>
    <xf numFmtId="0" fontId="6" fillId="0" borderId="0" xfId="0" applyFont="1" applyAlignment="1">
      <alignment wrapText="1"/>
    </xf>
    <xf numFmtId="4" fontId="3" fillId="3" borderId="3" xfId="3" applyNumberFormat="1" applyFont="1" applyFill="1" applyBorder="1" applyAlignment="1" applyProtection="1">
      <alignment horizontal="center" vertical="center" wrapText="1"/>
      <protection locked="0"/>
    </xf>
    <xf numFmtId="4" fontId="4" fillId="0" borderId="4"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3" fillId="3" borderId="8" xfId="3" applyNumberFormat="1" applyFont="1" applyFill="1" applyBorder="1" applyAlignment="1" applyProtection="1">
      <alignment horizontal="center" vertical="center" wrapText="1"/>
      <protection locked="0"/>
    </xf>
    <xf numFmtId="4" fontId="4" fillId="0" borderId="9" xfId="0" applyNumberFormat="1" applyFont="1" applyBorder="1" applyAlignment="1">
      <alignment horizontal="center" vertical="center" wrapText="1"/>
    </xf>
    <xf numFmtId="164" fontId="4" fillId="3" borderId="8"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3" fillId="0" borderId="0" xfId="0" applyFont="1" applyAlignment="1" applyProtection="1">
      <alignment horizontal="center" vertical="center" wrapText="1"/>
      <protection locked="0"/>
    </xf>
    <xf numFmtId="4" fontId="3" fillId="0" borderId="13" xfId="0" applyNumberFormat="1" applyFont="1" applyBorder="1" applyAlignment="1" applyProtection="1">
      <alignment horizontal="center" vertical="center" wrapText="1"/>
      <protection locked="0"/>
    </xf>
    <xf numFmtId="4" fontId="9" fillId="0" borderId="14" xfId="0" applyNumberFormat="1" applyFont="1" applyBorder="1" applyAlignment="1" applyProtection="1">
      <alignment horizontal="center" vertical="center"/>
      <protection locked="0"/>
    </xf>
    <xf numFmtId="4" fontId="9" fillId="0" borderId="0" xfId="0" applyNumberFormat="1" applyFont="1" applyAlignment="1" applyProtection="1">
      <alignment horizontal="center" vertical="center"/>
      <protection locked="0"/>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0" fontId="2" fillId="0" borderId="17" xfId="2" applyFont="1" applyBorder="1" applyAlignment="1" applyProtection="1">
      <alignment horizontal="center" vertical="center" wrapText="1"/>
    </xf>
    <xf numFmtId="4" fontId="3" fillId="3" borderId="18" xfId="3" applyNumberFormat="1" applyFont="1" applyFill="1" applyBorder="1" applyAlignment="1" applyProtection="1">
      <alignment horizontal="center" vertical="center" wrapText="1"/>
      <protection locked="0"/>
    </xf>
    <xf numFmtId="4" fontId="4" fillId="3" borderId="19" xfId="0" applyNumberFormat="1" applyFont="1" applyFill="1" applyBorder="1" applyAlignment="1" applyProtection="1">
      <alignment horizontal="center" vertical="center" wrapText="1"/>
      <protection locked="0"/>
    </xf>
    <xf numFmtId="4" fontId="4" fillId="0" borderId="20"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4" fillId="0" borderId="22"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1" xfId="0" applyFont="1" applyBorder="1" applyAlignment="1">
      <alignment horizontal="center" vertical="center"/>
    </xf>
    <xf numFmtId="4" fontId="11" fillId="0" borderId="1" xfId="3" applyNumberFormat="1" applyFont="1" applyBorder="1" applyAlignment="1">
      <alignment horizontal="center" vertical="center" wrapText="1"/>
    </xf>
    <xf numFmtId="0" fontId="10" fillId="0" borderId="1" xfId="0" applyFont="1" applyBorder="1" applyAlignment="1">
      <alignment horizontal="right" vertical="center"/>
    </xf>
    <xf numFmtId="4" fontId="11" fillId="0" borderId="19" xfId="0" applyNumberFormat="1" applyFont="1" applyBorder="1" applyAlignment="1">
      <alignment horizontal="center" vertical="center"/>
    </xf>
    <xf numFmtId="0" fontId="11" fillId="0" borderId="0" xfId="0" applyFont="1"/>
    <xf numFmtId="0" fontId="12" fillId="0" borderId="0" xfId="0" applyFont="1" applyAlignment="1">
      <alignment horizontal="left" vertical="center"/>
    </xf>
    <xf numFmtId="0" fontId="12" fillId="0" borderId="0" xfId="0" applyFont="1"/>
    <xf numFmtId="49" fontId="4"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4" fontId="3" fillId="0" borderId="0" xfId="0" applyNumberFormat="1" applyFont="1" applyAlignment="1" applyProtection="1">
      <alignment horizontal="center" vertical="center" wrapText="1"/>
      <protection locked="0"/>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4" fontId="4" fillId="3" borderId="27" xfId="0" applyNumberFormat="1" applyFont="1" applyFill="1" applyBorder="1" applyAlignment="1" applyProtection="1">
      <alignment horizontal="center" vertical="center" wrapText="1"/>
      <protection locked="0"/>
    </xf>
    <xf numFmtId="4" fontId="4" fillId="3" borderId="26" xfId="0"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49" fontId="4" fillId="0" borderId="1"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19" xfId="0" applyNumberFormat="1" applyFont="1" applyBorder="1" applyAlignment="1">
      <alignment horizontal="center" vertical="center"/>
    </xf>
    <xf numFmtId="0" fontId="6" fillId="0" borderId="19" xfId="0" applyFont="1" applyBorder="1" applyAlignment="1">
      <alignment horizontal="center" vertical="center"/>
    </xf>
    <xf numFmtId="164" fontId="4" fillId="3" borderId="19"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164" fontId="4" fillId="3" borderId="28" xfId="0" applyNumberFormat="1" applyFont="1" applyFill="1" applyBorder="1" applyAlignment="1" applyProtection="1">
      <alignment horizontal="center" vertical="center"/>
      <protection locked="0"/>
    </xf>
    <xf numFmtId="49" fontId="4" fillId="0" borderId="19" xfId="0" applyNumberFormat="1" applyFont="1" applyBorder="1" applyAlignment="1">
      <alignment horizontal="left" vertical="top" wrapText="1"/>
    </xf>
    <xf numFmtId="4" fontId="3" fillId="0" borderId="30" xfId="0" applyNumberFormat="1" applyFont="1" applyBorder="1" applyAlignment="1" applyProtection="1">
      <alignment horizontal="center" vertical="center" wrapText="1"/>
      <protection locked="0"/>
    </xf>
    <xf numFmtId="0" fontId="3" fillId="0" borderId="31" xfId="3" applyFont="1" applyBorder="1" applyAlignment="1">
      <alignment horizontal="center" vertical="center" wrapText="1"/>
    </xf>
    <xf numFmtId="4" fontId="3" fillId="0" borderId="29" xfId="3"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12" fillId="0" borderId="0" xfId="0" applyFont="1" applyAlignment="1">
      <alignment horizontal="left" vertical="center" wrapText="1"/>
    </xf>
    <xf numFmtId="0" fontId="11" fillId="0" borderId="24" xfId="0" applyFont="1" applyBorder="1" applyAlignment="1">
      <alignment horizontal="left" vertical="center" wrapText="1"/>
    </xf>
    <xf numFmtId="49" fontId="8" fillId="0" borderId="8" xfId="0" applyNumberFormat="1" applyFont="1" applyBorder="1" applyAlignment="1">
      <alignment horizontal="center" vertical="center" wrapText="1"/>
    </xf>
    <xf numFmtId="4" fontId="11" fillId="0" borderId="19" xfId="3" applyNumberFormat="1" applyFont="1" applyBorder="1" applyAlignment="1">
      <alignment horizontal="center" vertical="center" wrapText="1"/>
    </xf>
    <xf numFmtId="4" fontId="3" fillId="0" borderId="23" xfId="0" applyNumberFormat="1" applyFont="1" applyBorder="1" applyAlignment="1" applyProtection="1">
      <alignment horizontal="center" vertical="center" wrapText="1"/>
      <protection locked="0"/>
    </xf>
    <xf numFmtId="49" fontId="4" fillId="0" borderId="3" xfId="0" applyNumberFormat="1" applyFont="1" applyBorder="1" applyAlignment="1">
      <alignment horizontal="center" vertical="center"/>
    </xf>
    <xf numFmtId="4" fontId="4" fillId="0" borderId="32" xfId="0" applyNumberFormat="1" applyFont="1" applyBorder="1" applyAlignment="1">
      <alignment horizontal="center" vertical="center" wrapText="1"/>
    </xf>
    <xf numFmtId="0" fontId="5" fillId="0" borderId="0" xfId="0" applyFont="1" applyAlignment="1" applyProtection="1">
      <alignment vertical="center" wrapText="1"/>
      <protection locked="0"/>
    </xf>
    <xf numFmtId="0" fontId="5" fillId="0" borderId="23" xfId="0" applyFont="1" applyBorder="1" applyAlignment="1" applyProtection="1">
      <alignment vertical="center" wrapText="1"/>
      <protection locked="0"/>
    </xf>
    <xf numFmtId="0" fontId="4" fillId="0" borderId="1" xfId="0" applyFont="1" applyBorder="1" applyAlignment="1">
      <alignment horizontal="center" vertical="center" wrapText="1"/>
    </xf>
    <xf numFmtId="49" fontId="4" fillId="0" borderId="8" xfId="0" applyNumberFormat="1" applyFont="1" applyBorder="1" applyAlignment="1">
      <alignment horizontal="left" vertical="center" wrapText="1"/>
    </xf>
    <xf numFmtId="0" fontId="4" fillId="0" borderId="8" xfId="0" applyFont="1" applyBorder="1" applyAlignment="1">
      <alignment horizontal="center" vertical="center" wrapText="1"/>
    </xf>
    <xf numFmtId="49" fontId="4" fillId="0" borderId="18" xfId="0" applyNumberFormat="1" applyFont="1" applyBorder="1" applyAlignment="1">
      <alignment horizontal="left" vertical="top" wrapText="1"/>
    </xf>
    <xf numFmtId="0" fontId="6" fillId="0" borderId="18" xfId="0" applyFont="1" applyBorder="1" applyAlignment="1">
      <alignment horizontal="center" vertical="center"/>
    </xf>
    <xf numFmtId="0" fontId="4" fillId="0" borderId="8" xfId="4" applyFont="1" applyBorder="1" applyAlignment="1">
      <alignment horizontal="left" vertical="center" wrapText="1"/>
    </xf>
    <xf numFmtId="4" fontId="4" fillId="5" borderId="18" xfId="0" applyNumberFormat="1" applyFont="1" applyFill="1" applyBorder="1" applyAlignment="1" applyProtection="1">
      <alignment horizontal="center" vertical="center" wrapText="1"/>
      <protection locked="0"/>
    </xf>
    <xf numFmtId="49" fontId="4" fillId="0" borderId="34" xfId="0" applyNumberFormat="1" applyFont="1" applyBorder="1" applyAlignment="1">
      <alignment horizontal="center" vertical="center"/>
    </xf>
    <xf numFmtId="4" fontId="4" fillId="5" borderId="1" xfId="0" applyNumberFormat="1" applyFont="1" applyFill="1" applyBorder="1" applyAlignment="1" applyProtection="1">
      <alignment horizontal="center" vertical="center" wrapText="1"/>
      <protection locked="0"/>
    </xf>
    <xf numFmtId="49" fontId="4" fillId="0" borderId="18" xfId="0" applyNumberFormat="1" applyFont="1" applyBorder="1" applyAlignment="1">
      <alignment horizontal="center" vertical="center" wrapText="1"/>
    </xf>
    <xf numFmtId="4" fontId="4" fillId="0" borderId="33"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 fontId="4" fillId="5" borderId="8" xfId="0" applyNumberFormat="1" applyFont="1" applyFill="1" applyBorder="1" applyAlignment="1" applyProtection="1">
      <alignment horizontal="center" vertical="center" wrapText="1"/>
      <protection locked="0"/>
    </xf>
    <xf numFmtId="4" fontId="4" fillId="3" borderId="8" xfId="0" applyNumberFormat="1" applyFont="1" applyFill="1" applyBorder="1" applyAlignment="1" applyProtection="1">
      <alignment horizontal="center" vertical="center" wrapText="1"/>
      <protection locked="0"/>
    </xf>
    <xf numFmtId="0" fontId="11" fillId="0" borderId="24" xfId="0" applyFont="1" applyBorder="1" applyAlignment="1">
      <alignment vertical="center"/>
    </xf>
    <xf numFmtId="164" fontId="4" fillId="3" borderId="16" xfId="0" applyNumberFormat="1" applyFont="1" applyFill="1" applyBorder="1" applyAlignment="1" applyProtection="1">
      <alignment horizontal="center" vertical="center"/>
      <protection locked="0"/>
    </xf>
    <xf numFmtId="4" fontId="3" fillId="0" borderId="31" xfId="0" applyNumberFormat="1" applyFont="1" applyBorder="1" applyAlignment="1" applyProtection="1">
      <alignment horizontal="center" vertical="center" wrapText="1"/>
      <protection locked="0"/>
    </xf>
    <xf numFmtId="4" fontId="9" fillId="0" borderId="35" xfId="0" applyNumberFormat="1" applyFont="1" applyBorder="1" applyAlignment="1" applyProtection="1">
      <alignment horizontal="center" vertical="center"/>
      <protection locked="0"/>
    </xf>
    <xf numFmtId="0" fontId="6" fillId="6" borderId="19" xfId="0" applyFont="1" applyFill="1" applyBorder="1" applyAlignment="1">
      <alignment horizontal="center" vertical="center"/>
    </xf>
    <xf numFmtId="0" fontId="6" fillId="6" borderId="1" xfId="0" applyFont="1" applyFill="1" applyBorder="1" applyAlignment="1">
      <alignment horizontal="center" vertical="center"/>
    </xf>
    <xf numFmtId="49" fontId="4" fillId="6" borderId="1" xfId="0" applyNumberFormat="1" applyFont="1" applyFill="1" applyBorder="1" applyAlignment="1">
      <alignment horizontal="left" vertical="top" wrapText="1"/>
    </xf>
    <xf numFmtId="49" fontId="4" fillId="6" borderId="22" xfId="0" applyNumberFormat="1" applyFont="1" applyFill="1" applyBorder="1" applyAlignment="1">
      <alignment horizontal="center" vertical="center"/>
    </xf>
    <xf numFmtId="49" fontId="8" fillId="6" borderId="21" xfId="0" applyNumberFormat="1" applyFont="1" applyFill="1" applyBorder="1" applyAlignment="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5" fillId="0" borderId="23" xfId="0"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3" fillId="2" borderId="1" xfId="0" applyFont="1" applyFill="1" applyBorder="1" applyAlignment="1">
      <alignment horizontal="center" vertical="center" wrapText="1"/>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16" xfId="0" applyFont="1" applyFill="1" applyBorder="1" applyAlignment="1">
      <alignment horizontal="center" vertical="center"/>
    </xf>
    <xf numFmtId="0" fontId="12" fillId="0" borderId="0" xfId="0" applyFont="1" applyAlignment="1">
      <alignment horizontal="left" vertical="center" wrapText="1"/>
    </xf>
  </cellXfs>
  <cellStyles count="6">
    <cellStyle name="Normal" xfId="0" builtinId="0"/>
    <cellStyle name="Normal 2" xfId="5" xr:uid="{16900BC5-BFDA-4F21-BF42-2C24059280D5}"/>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0"/>
  <sheetViews>
    <sheetView topLeftCell="A121" zoomScaleNormal="100" workbookViewId="0">
      <selection activeCell="H144" sqref="H144"/>
    </sheetView>
  </sheetViews>
  <sheetFormatPr defaultColWidth="9.140625" defaultRowHeight="15"/>
  <cols>
    <col min="1" max="1" width="46.7109375" style="12" bestFit="1" customWidth="1"/>
    <col min="2" max="2" width="10.5703125" style="7" customWidth="1"/>
    <col min="3" max="3" width="71.710937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4" customWidth="1"/>
    <col min="10" max="16384" width="9.140625" style="4"/>
  </cols>
  <sheetData>
    <row r="1" spans="1:7" ht="41.45" customHeight="1" thickBot="1">
      <c r="A1" s="105" t="s">
        <v>0</v>
      </c>
      <c r="B1" s="106"/>
      <c r="C1" s="106"/>
      <c r="D1" s="106"/>
      <c r="E1" s="106"/>
      <c r="F1" s="106"/>
      <c r="G1" s="107"/>
    </row>
    <row r="2" spans="1:7" ht="30.6" customHeight="1">
      <c r="A2" s="105" t="s">
        <v>341</v>
      </c>
      <c r="B2" s="106"/>
      <c r="C2" s="106"/>
      <c r="D2" s="106"/>
      <c r="E2" s="106"/>
      <c r="F2" s="106"/>
      <c r="G2" s="107"/>
    </row>
    <row r="3" spans="1:7" ht="43.5" thickBot="1">
      <c r="A3" s="19" t="s">
        <v>1</v>
      </c>
      <c r="B3" s="34" t="s">
        <v>2</v>
      </c>
      <c r="C3" s="20" t="s">
        <v>3</v>
      </c>
      <c r="D3" s="20" t="s">
        <v>4</v>
      </c>
      <c r="E3" s="21" t="s">
        <v>5</v>
      </c>
      <c r="F3" s="22" t="s">
        <v>6</v>
      </c>
      <c r="G3" s="23" t="s">
        <v>7</v>
      </c>
    </row>
    <row r="4" spans="1:7">
      <c r="A4" s="31" t="s">
        <v>8</v>
      </c>
      <c r="B4" s="28" t="s">
        <v>350</v>
      </c>
      <c r="C4" s="11" t="s">
        <v>10</v>
      </c>
      <c r="D4" s="82" t="s">
        <v>11</v>
      </c>
      <c r="E4" s="82">
        <v>1.3</v>
      </c>
      <c r="F4" s="13">
        <v>343.2</v>
      </c>
      <c r="G4" s="14">
        <f t="shared" ref="G4:G38" si="0">ROUND((E4*F4),2)</f>
        <v>446.16</v>
      </c>
    </row>
    <row r="5" spans="1:7" ht="30">
      <c r="A5" s="32" t="s">
        <v>8</v>
      </c>
      <c r="B5" s="29" t="s">
        <v>12</v>
      </c>
      <c r="C5" s="11" t="s">
        <v>274</v>
      </c>
      <c r="D5" s="82" t="s">
        <v>47</v>
      </c>
      <c r="E5" s="82">
        <v>0</v>
      </c>
      <c r="F5" s="1"/>
      <c r="G5" s="15">
        <f t="shared" si="0"/>
        <v>0</v>
      </c>
    </row>
    <row r="6" spans="1:7" ht="30">
      <c r="A6" s="32" t="s">
        <v>8</v>
      </c>
      <c r="B6" s="29" t="s">
        <v>13</v>
      </c>
      <c r="C6" s="11" t="s">
        <v>275</v>
      </c>
      <c r="D6" s="82" t="s">
        <v>47</v>
      </c>
      <c r="E6" s="82">
        <v>0</v>
      </c>
      <c r="F6" s="1"/>
      <c r="G6" s="15">
        <f t="shared" si="0"/>
        <v>0</v>
      </c>
    </row>
    <row r="7" spans="1:7" ht="30">
      <c r="A7" s="32" t="s">
        <v>8</v>
      </c>
      <c r="B7" s="29" t="s">
        <v>14</v>
      </c>
      <c r="C7" s="11" t="s">
        <v>276</v>
      </c>
      <c r="D7" s="82" t="s">
        <v>47</v>
      </c>
      <c r="E7" s="82">
        <v>0</v>
      </c>
      <c r="F7" s="1"/>
      <c r="G7" s="15">
        <f t="shared" si="0"/>
        <v>0</v>
      </c>
    </row>
    <row r="8" spans="1:7">
      <c r="A8" s="32" t="s">
        <v>8</v>
      </c>
      <c r="B8" s="29" t="s">
        <v>15</v>
      </c>
      <c r="C8" s="11" t="s">
        <v>277</v>
      </c>
      <c r="D8" s="82" t="s">
        <v>47</v>
      </c>
      <c r="E8" s="82">
        <v>0</v>
      </c>
      <c r="F8" s="1"/>
      <c r="G8" s="15">
        <f t="shared" si="0"/>
        <v>0</v>
      </c>
    </row>
    <row r="9" spans="1:7" ht="30">
      <c r="A9" s="32" t="s">
        <v>8</v>
      </c>
      <c r="B9" s="29" t="s">
        <v>16</v>
      </c>
      <c r="C9" s="11" t="s">
        <v>278</v>
      </c>
      <c r="D9" s="82" t="s">
        <v>47</v>
      </c>
      <c r="E9" s="82">
        <v>0</v>
      </c>
      <c r="F9" s="1"/>
      <c r="G9" s="15">
        <f t="shared" si="0"/>
        <v>0</v>
      </c>
    </row>
    <row r="10" spans="1:7" ht="30">
      <c r="A10" s="32" t="s">
        <v>8</v>
      </c>
      <c r="B10" s="29" t="s">
        <v>17</v>
      </c>
      <c r="C10" s="11" t="s">
        <v>279</v>
      </c>
      <c r="D10" s="82" t="s">
        <v>47</v>
      </c>
      <c r="E10" s="82">
        <v>0</v>
      </c>
      <c r="F10" s="1"/>
      <c r="G10" s="15">
        <f t="shared" si="0"/>
        <v>0</v>
      </c>
    </row>
    <row r="11" spans="1:7" ht="30">
      <c r="A11" s="32" t="s">
        <v>8</v>
      </c>
      <c r="B11" s="29" t="s">
        <v>18</v>
      </c>
      <c r="C11" s="11" t="s">
        <v>280</v>
      </c>
      <c r="D11" s="82" t="s">
        <v>47</v>
      </c>
      <c r="E11" s="82">
        <v>0</v>
      </c>
      <c r="F11" s="1"/>
      <c r="G11" s="15">
        <f t="shared" si="0"/>
        <v>0</v>
      </c>
    </row>
    <row r="12" spans="1:7">
      <c r="A12" s="32" t="s">
        <v>8</v>
      </c>
      <c r="B12" s="29" t="s">
        <v>19</v>
      </c>
      <c r="C12" s="11" t="s">
        <v>281</v>
      </c>
      <c r="D12" s="82" t="s">
        <v>41</v>
      </c>
      <c r="E12" s="82">
        <v>0</v>
      </c>
      <c r="F12" s="1"/>
      <c r="G12" s="15">
        <f t="shared" si="0"/>
        <v>0</v>
      </c>
    </row>
    <row r="13" spans="1:7">
      <c r="A13" s="32" t="s">
        <v>8</v>
      </c>
      <c r="B13" s="29" t="s">
        <v>20</v>
      </c>
      <c r="C13" s="11" t="s">
        <v>282</v>
      </c>
      <c r="D13" s="82" t="s">
        <v>51</v>
      </c>
      <c r="E13" s="82">
        <v>0</v>
      </c>
      <c r="F13" s="1"/>
      <c r="G13" s="15">
        <f t="shared" si="0"/>
        <v>0</v>
      </c>
    </row>
    <row r="14" spans="1:7" ht="75">
      <c r="A14" s="32" t="s">
        <v>8</v>
      </c>
      <c r="B14" s="29" t="s">
        <v>21</v>
      </c>
      <c r="C14" s="11" t="s">
        <v>283</v>
      </c>
      <c r="D14" s="82" t="s">
        <v>192</v>
      </c>
      <c r="E14" s="82">
        <v>0</v>
      </c>
      <c r="F14" s="1"/>
      <c r="G14" s="15">
        <f t="shared" si="0"/>
        <v>0</v>
      </c>
    </row>
    <row r="15" spans="1:7" ht="30">
      <c r="A15" s="32" t="s">
        <v>8</v>
      </c>
      <c r="B15" s="29" t="s">
        <v>22</v>
      </c>
      <c r="C15" s="11" t="s">
        <v>287</v>
      </c>
      <c r="D15" s="82" t="s">
        <v>47</v>
      </c>
      <c r="E15" s="82">
        <v>0</v>
      </c>
      <c r="F15" s="1"/>
      <c r="G15" s="15">
        <f t="shared" si="0"/>
        <v>0</v>
      </c>
    </row>
    <row r="16" spans="1:7">
      <c r="A16" s="32" t="s">
        <v>8</v>
      </c>
      <c r="B16" s="29" t="s">
        <v>23</v>
      </c>
      <c r="C16" s="11" t="s">
        <v>289</v>
      </c>
      <c r="D16" s="82" t="s">
        <v>47</v>
      </c>
      <c r="E16" s="82">
        <v>10</v>
      </c>
      <c r="F16" s="1">
        <v>22.88</v>
      </c>
      <c r="G16" s="15">
        <f t="shared" si="0"/>
        <v>228.8</v>
      </c>
    </row>
    <row r="17" spans="1:8">
      <c r="A17" s="32" t="s">
        <v>8</v>
      </c>
      <c r="B17" s="29" t="s">
        <v>24</v>
      </c>
      <c r="C17" s="11" t="s">
        <v>290</v>
      </c>
      <c r="D17" s="82" t="s">
        <v>47</v>
      </c>
      <c r="E17" s="82">
        <v>0</v>
      </c>
      <c r="F17" s="1"/>
      <c r="G17" s="15">
        <f t="shared" ref="G17" si="1">ROUND((E17*F17),2)</f>
        <v>0</v>
      </c>
    </row>
    <row r="18" spans="1:8">
      <c r="A18" s="32" t="s">
        <v>8</v>
      </c>
      <c r="B18" s="29" t="s">
        <v>25</v>
      </c>
      <c r="C18" s="11" t="s">
        <v>291</v>
      </c>
      <c r="D18" s="82" t="s">
        <v>47</v>
      </c>
      <c r="E18" s="82">
        <v>5</v>
      </c>
      <c r="F18" s="1">
        <v>22.88</v>
      </c>
      <c r="G18" s="15">
        <f t="shared" si="0"/>
        <v>114.4</v>
      </c>
    </row>
    <row r="19" spans="1:8">
      <c r="A19" s="32" t="s">
        <v>8</v>
      </c>
      <c r="B19" s="29" t="s">
        <v>26</v>
      </c>
      <c r="C19" s="11" t="s">
        <v>292</v>
      </c>
      <c r="D19" s="82" t="s">
        <v>47</v>
      </c>
      <c r="E19" s="82">
        <v>0</v>
      </c>
      <c r="F19" s="1"/>
      <c r="G19" s="15">
        <f t="shared" si="0"/>
        <v>0</v>
      </c>
    </row>
    <row r="20" spans="1:8">
      <c r="A20" s="32" t="s">
        <v>8</v>
      </c>
      <c r="B20" s="29" t="s">
        <v>27</v>
      </c>
      <c r="C20" s="11" t="s">
        <v>284</v>
      </c>
      <c r="D20" s="82" t="s">
        <v>47</v>
      </c>
      <c r="E20" s="82">
        <v>0</v>
      </c>
      <c r="F20" s="1"/>
      <c r="G20" s="15">
        <f t="shared" si="0"/>
        <v>0</v>
      </c>
    </row>
    <row r="21" spans="1:8">
      <c r="A21" s="32" t="s">
        <v>8</v>
      </c>
      <c r="B21" s="29" t="s">
        <v>28</v>
      </c>
      <c r="C21" s="11" t="s">
        <v>285</v>
      </c>
      <c r="D21" s="82" t="s">
        <v>47</v>
      </c>
      <c r="E21" s="82">
        <v>0</v>
      </c>
      <c r="F21" s="1"/>
      <c r="G21" s="15">
        <f t="shared" si="0"/>
        <v>0</v>
      </c>
      <c r="H21" s="24"/>
    </row>
    <row r="22" spans="1:8">
      <c r="A22" s="32" t="s">
        <v>8</v>
      </c>
      <c r="B22" s="29" t="s">
        <v>29</v>
      </c>
      <c r="C22" s="11" t="s">
        <v>286</v>
      </c>
      <c r="D22" s="82" t="s">
        <v>50</v>
      </c>
      <c r="E22" s="82">
        <v>8</v>
      </c>
      <c r="F22" s="1">
        <v>34.32</v>
      </c>
      <c r="G22" s="15">
        <f t="shared" si="0"/>
        <v>274.56</v>
      </c>
      <c r="H22" s="24"/>
    </row>
    <row r="23" spans="1:8" ht="30">
      <c r="A23" s="32" t="s">
        <v>8</v>
      </c>
      <c r="B23" s="29" t="s">
        <v>30</v>
      </c>
      <c r="C23" s="11" t="s">
        <v>288</v>
      </c>
      <c r="D23" s="82" t="s">
        <v>48</v>
      </c>
      <c r="E23" s="82">
        <v>1</v>
      </c>
      <c r="F23" s="35">
        <v>48.97</v>
      </c>
      <c r="G23" s="15">
        <f t="shared" si="0"/>
        <v>48.97</v>
      </c>
      <c r="H23" s="24"/>
    </row>
    <row r="24" spans="1:8">
      <c r="A24" s="32" t="s">
        <v>8</v>
      </c>
      <c r="B24" s="29" t="s">
        <v>31</v>
      </c>
      <c r="C24" s="11" t="s">
        <v>294</v>
      </c>
      <c r="D24" s="82" t="s">
        <v>168</v>
      </c>
      <c r="E24" s="82">
        <v>650</v>
      </c>
      <c r="F24" s="35">
        <v>6.72</v>
      </c>
      <c r="G24" s="15">
        <f t="shared" si="0"/>
        <v>4368</v>
      </c>
      <c r="H24" s="24"/>
    </row>
    <row r="25" spans="1:8" ht="32.450000000000003" customHeight="1">
      <c r="A25" s="32" t="s">
        <v>8</v>
      </c>
      <c r="B25" s="29" t="s">
        <v>32</v>
      </c>
      <c r="C25" s="11" t="s">
        <v>295</v>
      </c>
      <c r="D25" s="82" t="s">
        <v>168</v>
      </c>
      <c r="E25" s="82">
        <v>0</v>
      </c>
      <c r="F25" s="35"/>
      <c r="G25" s="15">
        <f t="shared" si="0"/>
        <v>0</v>
      </c>
      <c r="H25" s="24"/>
    </row>
    <row r="26" spans="1:8">
      <c r="A26" s="32" t="s">
        <v>8</v>
      </c>
      <c r="B26" s="29" t="s">
        <v>33</v>
      </c>
      <c r="C26" s="11" t="s">
        <v>293</v>
      </c>
      <c r="D26" s="82" t="s">
        <v>168</v>
      </c>
      <c r="E26" s="82">
        <v>350</v>
      </c>
      <c r="F26" s="35">
        <v>12.49</v>
      </c>
      <c r="G26" s="15">
        <f t="shared" si="0"/>
        <v>4371.5</v>
      </c>
      <c r="H26" s="24"/>
    </row>
    <row r="27" spans="1:8" ht="30">
      <c r="A27" s="32" t="s">
        <v>8</v>
      </c>
      <c r="B27" s="29" t="s">
        <v>34</v>
      </c>
      <c r="C27" s="11" t="s">
        <v>296</v>
      </c>
      <c r="D27" s="82" t="s">
        <v>51</v>
      </c>
      <c r="E27" s="82">
        <v>136</v>
      </c>
      <c r="F27" s="35">
        <v>-9.58</v>
      </c>
      <c r="G27" s="15">
        <f t="shared" si="0"/>
        <v>-1302.8800000000001</v>
      </c>
      <c r="H27" s="24"/>
    </row>
    <row r="28" spans="1:8">
      <c r="A28" s="32" t="s">
        <v>8</v>
      </c>
      <c r="B28" s="29" t="s">
        <v>35</v>
      </c>
      <c r="C28" s="11" t="s">
        <v>297</v>
      </c>
      <c r="D28" s="82" t="s">
        <v>49</v>
      </c>
      <c r="E28" s="82">
        <v>1</v>
      </c>
      <c r="F28" s="35">
        <v>65.290000000000006</v>
      </c>
      <c r="G28" s="15">
        <f t="shared" si="0"/>
        <v>65.290000000000006</v>
      </c>
      <c r="H28" s="24"/>
    </row>
    <row r="29" spans="1:8">
      <c r="A29" s="32" t="s">
        <v>8</v>
      </c>
      <c r="B29" s="29" t="s">
        <v>36</v>
      </c>
      <c r="C29" s="11" t="s">
        <v>298</v>
      </c>
      <c r="D29" s="82" t="s">
        <v>47</v>
      </c>
      <c r="E29" s="82">
        <v>1</v>
      </c>
      <c r="F29" s="35">
        <v>65.290000000000006</v>
      </c>
      <c r="G29" s="15">
        <f t="shared" si="0"/>
        <v>65.290000000000006</v>
      </c>
      <c r="H29" s="24"/>
    </row>
    <row r="30" spans="1:8">
      <c r="A30" s="32" t="s">
        <v>8</v>
      </c>
      <c r="B30" s="29" t="s">
        <v>37</v>
      </c>
      <c r="C30" s="11" t="s">
        <v>301</v>
      </c>
      <c r="D30" s="82" t="s">
        <v>47</v>
      </c>
      <c r="E30" s="82">
        <v>1</v>
      </c>
      <c r="F30" s="35">
        <v>65.290000000000006</v>
      </c>
      <c r="G30" s="15">
        <f t="shared" si="0"/>
        <v>65.290000000000006</v>
      </c>
      <c r="H30" s="24"/>
    </row>
    <row r="31" spans="1:8">
      <c r="A31" s="32" t="s">
        <v>8</v>
      </c>
      <c r="B31" s="29" t="s">
        <v>38</v>
      </c>
      <c r="C31" s="11" t="s">
        <v>299</v>
      </c>
      <c r="D31" s="82" t="s">
        <v>50</v>
      </c>
      <c r="E31" s="82">
        <v>210</v>
      </c>
      <c r="F31" s="35">
        <v>6.86</v>
      </c>
      <c r="G31" s="15">
        <f t="shared" si="0"/>
        <v>1440.6</v>
      </c>
      <c r="H31" s="24"/>
    </row>
    <row r="32" spans="1:8">
      <c r="A32" s="32" t="s">
        <v>8</v>
      </c>
      <c r="B32" s="29" t="s">
        <v>39</v>
      </c>
      <c r="C32" s="11" t="s">
        <v>300</v>
      </c>
      <c r="D32" s="82" t="s">
        <v>50</v>
      </c>
      <c r="E32" s="82">
        <v>330</v>
      </c>
      <c r="F32" s="35">
        <v>6.86</v>
      </c>
      <c r="G32" s="15">
        <f t="shared" si="0"/>
        <v>2263.8000000000002</v>
      </c>
      <c r="H32" s="24"/>
    </row>
    <row r="33" spans="1:9">
      <c r="A33" s="32" t="s">
        <v>8</v>
      </c>
      <c r="B33" s="29" t="s">
        <v>40</v>
      </c>
      <c r="C33" s="11" t="s">
        <v>302</v>
      </c>
      <c r="D33" s="82" t="s">
        <v>168</v>
      </c>
      <c r="E33" s="82">
        <v>205</v>
      </c>
      <c r="F33" s="35">
        <v>10.3</v>
      </c>
      <c r="G33" s="15">
        <f t="shared" si="0"/>
        <v>2111.5</v>
      </c>
      <c r="H33" s="24"/>
    </row>
    <row r="34" spans="1:9">
      <c r="A34" s="32" t="s">
        <v>8</v>
      </c>
      <c r="B34" s="29" t="s">
        <v>42</v>
      </c>
      <c r="C34" s="11" t="s">
        <v>303</v>
      </c>
      <c r="D34" s="82" t="s">
        <v>168</v>
      </c>
      <c r="E34" s="82">
        <v>0</v>
      </c>
      <c r="F34" s="35"/>
      <c r="G34" s="15">
        <f t="shared" si="0"/>
        <v>0</v>
      </c>
      <c r="H34" s="24"/>
    </row>
    <row r="35" spans="1:9">
      <c r="A35" s="32" t="s">
        <v>8</v>
      </c>
      <c r="B35" s="29" t="s">
        <v>43</v>
      </c>
      <c r="C35" s="11" t="s">
        <v>304</v>
      </c>
      <c r="D35" s="82" t="s">
        <v>47</v>
      </c>
      <c r="E35" s="82">
        <v>4</v>
      </c>
      <c r="F35" s="35">
        <v>137.28</v>
      </c>
      <c r="G35" s="15">
        <f t="shared" si="0"/>
        <v>549.12</v>
      </c>
      <c r="H35" s="24"/>
    </row>
    <row r="36" spans="1:9" ht="30">
      <c r="A36" s="32" t="s">
        <v>8</v>
      </c>
      <c r="B36" s="29" t="s">
        <v>44</v>
      </c>
      <c r="C36" s="11" t="s">
        <v>305</v>
      </c>
      <c r="D36" s="82" t="s">
        <v>48</v>
      </c>
      <c r="E36" s="82">
        <v>70</v>
      </c>
      <c r="F36" s="35">
        <v>34.32</v>
      </c>
      <c r="G36" s="15">
        <f t="shared" si="0"/>
        <v>2402.4</v>
      </c>
      <c r="H36" s="24"/>
    </row>
    <row r="37" spans="1:9" ht="30.75" thickBot="1">
      <c r="A37" s="32" t="s">
        <v>8</v>
      </c>
      <c r="B37" s="29" t="s">
        <v>45</v>
      </c>
      <c r="C37" s="11" t="s">
        <v>306</v>
      </c>
      <c r="D37" s="82" t="s">
        <v>48</v>
      </c>
      <c r="E37" s="82">
        <v>68</v>
      </c>
      <c r="F37" s="35">
        <v>34.32</v>
      </c>
      <c r="G37" s="15">
        <f t="shared" si="0"/>
        <v>2333.7600000000002</v>
      </c>
      <c r="H37" s="98"/>
      <c r="I37" s="99"/>
    </row>
    <row r="38" spans="1:9" s="5" customFormat="1" ht="27" customHeight="1" thickBot="1">
      <c r="A38" s="33" t="s">
        <v>8</v>
      </c>
      <c r="B38" s="30" t="s">
        <v>46</v>
      </c>
      <c r="C38" s="83" t="s">
        <v>307</v>
      </c>
      <c r="D38" s="84" t="s">
        <v>50</v>
      </c>
      <c r="E38" s="84">
        <v>15</v>
      </c>
      <c r="F38" s="16">
        <v>68.64</v>
      </c>
      <c r="G38" s="17">
        <f t="shared" si="0"/>
        <v>1029.5999999999999</v>
      </c>
      <c r="H38" s="25" t="s">
        <v>52</v>
      </c>
      <c r="I38" s="26">
        <f>ROUND(SUM(G4:G38),2)</f>
        <v>20876.16</v>
      </c>
    </row>
    <row r="39" spans="1:9" s="5" customFormat="1">
      <c r="A39" s="38" t="s">
        <v>53</v>
      </c>
      <c r="B39" s="39" t="s">
        <v>54</v>
      </c>
      <c r="C39" s="66" t="s">
        <v>55</v>
      </c>
      <c r="D39" s="62" t="s">
        <v>51</v>
      </c>
      <c r="E39" s="100">
        <v>0</v>
      </c>
      <c r="F39" s="63"/>
      <c r="G39" s="37">
        <f t="shared" ref="G39:G70" si="2">ROUND((E39*F39),2)</f>
        <v>0</v>
      </c>
      <c r="H39" s="6"/>
    </row>
    <row r="40" spans="1:9" s="5" customFormat="1" ht="30">
      <c r="A40" s="38" t="s">
        <v>53</v>
      </c>
      <c r="B40" s="39" t="s">
        <v>56</v>
      </c>
      <c r="C40" s="59" t="s">
        <v>57</v>
      </c>
      <c r="D40" s="58" t="s">
        <v>51</v>
      </c>
      <c r="E40" s="101">
        <v>0</v>
      </c>
      <c r="F40" s="63"/>
      <c r="G40" s="15">
        <f t="shared" si="2"/>
        <v>0</v>
      </c>
      <c r="H40" s="6"/>
    </row>
    <row r="41" spans="1:9" s="5" customFormat="1">
      <c r="A41" s="38" t="s">
        <v>53</v>
      </c>
      <c r="B41" s="39" t="s">
        <v>58</v>
      </c>
      <c r="C41" s="59" t="s">
        <v>55</v>
      </c>
      <c r="D41" s="58" t="s">
        <v>51</v>
      </c>
      <c r="E41" s="101">
        <v>0</v>
      </c>
      <c r="F41" s="63"/>
      <c r="G41" s="15">
        <f t="shared" si="2"/>
        <v>0</v>
      </c>
      <c r="H41" s="6"/>
    </row>
    <row r="42" spans="1:9" s="5" customFormat="1" ht="30">
      <c r="A42" s="38" t="s">
        <v>53</v>
      </c>
      <c r="B42" s="39" t="s">
        <v>59</v>
      </c>
      <c r="C42" s="59" t="s">
        <v>60</v>
      </c>
      <c r="D42" s="58" t="s">
        <v>51</v>
      </c>
      <c r="E42" s="101">
        <v>0</v>
      </c>
      <c r="F42" s="63"/>
      <c r="G42" s="15">
        <f t="shared" si="2"/>
        <v>0</v>
      </c>
      <c r="H42" s="6"/>
    </row>
    <row r="43" spans="1:9" s="5" customFormat="1" ht="30">
      <c r="A43" s="38" t="s">
        <v>53</v>
      </c>
      <c r="B43" s="39" t="s">
        <v>61</v>
      </c>
      <c r="C43" s="59" t="s">
        <v>62</v>
      </c>
      <c r="D43" s="58" t="s">
        <v>51</v>
      </c>
      <c r="E43" s="58">
        <v>380</v>
      </c>
      <c r="F43" s="63">
        <v>8.01</v>
      </c>
      <c r="G43" s="15">
        <f t="shared" si="2"/>
        <v>3043.8</v>
      </c>
      <c r="H43" s="6"/>
    </row>
    <row r="44" spans="1:9" s="5" customFormat="1" ht="30">
      <c r="A44" s="38" t="s">
        <v>53</v>
      </c>
      <c r="B44" s="39" t="s">
        <v>63</v>
      </c>
      <c r="C44" s="59" t="s">
        <v>64</v>
      </c>
      <c r="D44" s="58" t="s">
        <v>51</v>
      </c>
      <c r="E44" s="58">
        <v>255</v>
      </c>
      <c r="F44" s="63">
        <v>8.01</v>
      </c>
      <c r="G44" s="15">
        <f t="shared" si="2"/>
        <v>2042.55</v>
      </c>
      <c r="H44" s="6"/>
    </row>
    <row r="45" spans="1:9" s="5" customFormat="1" ht="30">
      <c r="A45" s="38" t="s">
        <v>53</v>
      </c>
      <c r="B45" s="39" t="s">
        <v>348</v>
      </c>
      <c r="C45" s="59" t="s">
        <v>349</v>
      </c>
      <c r="D45" s="58" t="s">
        <v>51</v>
      </c>
      <c r="E45" s="58">
        <v>144</v>
      </c>
      <c r="F45" s="63">
        <v>17.16</v>
      </c>
      <c r="G45" s="15">
        <f t="shared" si="2"/>
        <v>2471.04</v>
      </c>
      <c r="H45" s="6"/>
    </row>
    <row r="46" spans="1:9" s="5" customFormat="1" ht="13.9" customHeight="1">
      <c r="A46" s="38" t="s">
        <v>53</v>
      </c>
      <c r="B46" s="39" t="s">
        <v>65</v>
      </c>
      <c r="C46" s="59" t="s">
        <v>66</v>
      </c>
      <c r="D46" s="58" t="s">
        <v>51</v>
      </c>
      <c r="E46" s="58">
        <v>380</v>
      </c>
      <c r="F46" s="63">
        <v>6.86</v>
      </c>
      <c r="G46" s="15">
        <f t="shared" si="2"/>
        <v>2606.8000000000002</v>
      </c>
      <c r="H46" s="6"/>
    </row>
    <row r="47" spans="1:9" s="5" customFormat="1">
      <c r="A47" s="38" t="s">
        <v>53</v>
      </c>
      <c r="B47" s="39" t="s">
        <v>67</v>
      </c>
      <c r="C47" s="59" t="s">
        <v>68</v>
      </c>
      <c r="D47" s="58" t="s">
        <v>51</v>
      </c>
      <c r="E47" s="58">
        <v>380</v>
      </c>
      <c r="F47" s="3">
        <v>10.3</v>
      </c>
      <c r="G47" s="15">
        <f t="shared" si="2"/>
        <v>3914</v>
      </c>
      <c r="H47" s="6"/>
    </row>
    <row r="48" spans="1:9" s="5" customFormat="1">
      <c r="A48" s="38" t="s">
        <v>53</v>
      </c>
      <c r="B48" s="39" t="s">
        <v>69</v>
      </c>
      <c r="C48" s="59" t="s">
        <v>70</v>
      </c>
      <c r="D48" s="58" t="s">
        <v>335</v>
      </c>
      <c r="E48" s="101">
        <v>4200</v>
      </c>
      <c r="F48" s="3">
        <v>1.37</v>
      </c>
      <c r="G48" s="15">
        <f t="shared" si="2"/>
        <v>5754</v>
      </c>
      <c r="H48" s="6"/>
    </row>
    <row r="49" spans="1:9" s="5" customFormat="1">
      <c r="A49" s="38" t="s">
        <v>53</v>
      </c>
      <c r="B49" s="39" t="s">
        <v>71</v>
      </c>
      <c r="C49" s="59" t="s">
        <v>72</v>
      </c>
      <c r="D49" s="58" t="s">
        <v>51</v>
      </c>
      <c r="E49" s="101">
        <v>1160</v>
      </c>
      <c r="F49" s="3">
        <v>3.43</v>
      </c>
      <c r="G49" s="15">
        <f t="shared" si="2"/>
        <v>3978.8</v>
      </c>
      <c r="H49" s="6"/>
    </row>
    <row r="50" spans="1:9" s="5" customFormat="1" ht="30">
      <c r="A50" s="38" t="s">
        <v>53</v>
      </c>
      <c r="B50" s="39" t="s">
        <v>73</v>
      </c>
      <c r="C50" s="59" t="s">
        <v>74</v>
      </c>
      <c r="D50" s="58" t="s">
        <v>168</v>
      </c>
      <c r="E50" s="58">
        <v>1500</v>
      </c>
      <c r="F50" s="3">
        <v>1.37</v>
      </c>
      <c r="G50" s="15">
        <f t="shared" si="2"/>
        <v>2055</v>
      </c>
      <c r="H50" s="27"/>
    </row>
    <row r="51" spans="1:9" s="5" customFormat="1">
      <c r="A51" s="38" t="s">
        <v>53</v>
      </c>
      <c r="B51" s="39" t="s">
        <v>75</v>
      </c>
      <c r="C51" s="59" t="s">
        <v>76</v>
      </c>
      <c r="D51" s="58" t="s">
        <v>168</v>
      </c>
      <c r="E51" s="58">
        <v>475</v>
      </c>
      <c r="F51" s="3">
        <v>3.43</v>
      </c>
      <c r="G51" s="15">
        <f t="shared" si="2"/>
        <v>1629.25</v>
      </c>
      <c r="H51" s="27"/>
    </row>
    <row r="52" spans="1:9" s="5" customFormat="1" ht="15.75" thickBot="1">
      <c r="A52" s="38" t="s">
        <v>53</v>
      </c>
      <c r="B52" s="39" t="s">
        <v>77</v>
      </c>
      <c r="C52" s="59" t="s">
        <v>78</v>
      </c>
      <c r="D52" s="58" t="s">
        <v>51</v>
      </c>
      <c r="E52" s="58">
        <v>235.5</v>
      </c>
      <c r="F52" s="3">
        <v>6.86</v>
      </c>
      <c r="G52" s="15">
        <f t="shared" si="2"/>
        <v>1615.53</v>
      </c>
      <c r="H52" s="98"/>
      <c r="I52" s="99"/>
    </row>
    <row r="53" spans="1:9" s="5" customFormat="1" ht="30.75" thickBot="1">
      <c r="A53" s="33" t="s">
        <v>53</v>
      </c>
      <c r="B53" s="30" t="s">
        <v>79</v>
      </c>
      <c r="C53" s="60" t="s">
        <v>80</v>
      </c>
      <c r="D53" s="53" t="s">
        <v>168</v>
      </c>
      <c r="E53" s="53">
        <v>3925</v>
      </c>
      <c r="F53" s="18">
        <v>4.58</v>
      </c>
      <c r="G53" s="17">
        <f t="shared" si="2"/>
        <v>17976.5</v>
      </c>
      <c r="H53" s="25" t="s">
        <v>81</v>
      </c>
      <c r="I53" s="26">
        <f>ROUND(SUM(G39:G53),2)</f>
        <v>47087.27</v>
      </c>
    </row>
    <row r="54" spans="1:9" s="5" customFormat="1" ht="30">
      <c r="A54" s="38" t="s">
        <v>82</v>
      </c>
      <c r="B54" s="39" t="s">
        <v>83</v>
      </c>
      <c r="C54" s="66" t="s">
        <v>84</v>
      </c>
      <c r="D54" s="62" t="s">
        <v>47</v>
      </c>
      <c r="E54" s="62">
        <v>9</v>
      </c>
      <c r="F54" s="64">
        <v>560.55999999999995</v>
      </c>
      <c r="G54" s="15">
        <f t="shared" si="2"/>
        <v>5045.04</v>
      </c>
      <c r="H54" s="27"/>
      <c r="I54" s="27"/>
    </row>
    <row r="55" spans="1:9" s="5" customFormat="1">
      <c r="A55" s="38" t="s">
        <v>82</v>
      </c>
      <c r="B55" s="39" t="s">
        <v>85</v>
      </c>
      <c r="C55" s="59" t="s">
        <v>86</v>
      </c>
      <c r="D55" s="58" t="s">
        <v>47</v>
      </c>
      <c r="E55" s="58">
        <v>1</v>
      </c>
      <c r="F55" s="64">
        <v>583.44000000000005</v>
      </c>
      <c r="G55" s="15">
        <f t="shared" si="2"/>
        <v>583.44000000000005</v>
      </c>
      <c r="H55" s="27"/>
      <c r="I55" s="27"/>
    </row>
    <row r="56" spans="1:9" s="5" customFormat="1" ht="30">
      <c r="A56" s="38" t="s">
        <v>82</v>
      </c>
      <c r="B56" s="39" t="s">
        <v>87</v>
      </c>
      <c r="C56" s="59" t="s">
        <v>88</v>
      </c>
      <c r="D56" s="58" t="s">
        <v>50</v>
      </c>
      <c r="E56" s="58">
        <v>113</v>
      </c>
      <c r="F56" s="64">
        <v>40.04</v>
      </c>
      <c r="G56" s="15">
        <f t="shared" si="2"/>
        <v>4524.5200000000004</v>
      </c>
      <c r="H56" s="27"/>
      <c r="I56" s="27"/>
    </row>
    <row r="57" spans="1:9" s="5" customFormat="1" ht="30">
      <c r="A57" s="38" t="s">
        <v>82</v>
      </c>
      <c r="B57" s="39" t="s">
        <v>89</v>
      </c>
      <c r="C57" s="59" t="s">
        <v>90</v>
      </c>
      <c r="D57" s="58" t="s">
        <v>49</v>
      </c>
      <c r="E57" s="58">
        <v>12</v>
      </c>
      <c r="F57" s="64">
        <v>400.4</v>
      </c>
      <c r="G57" s="15">
        <f t="shared" si="2"/>
        <v>4804.8</v>
      </c>
      <c r="H57" s="27"/>
      <c r="I57" s="27"/>
    </row>
    <row r="58" spans="1:9" s="5" customFormat="1" ht="30">
      <c r="A58" s="38" t="s">
        <v>82</v>
      </c>
      <c r="B58" s="39" t="s">
        <v>91</v>
      </c>
      <c r="C58" s="59" t="s">
        <v>92</v>
      </c>
      <c r="D58" s="58" t="s">
        <v>50</v>
      </c>
      <c r="E58" s="58">
        <v>540</v>
      </c>
      <c r="F58" s="64">
        <v>17.16</v>
      </c>
      <c r="G58" s="15">
        <f t="shared" si="2"/>
        <v>9266.4</v>
      </c>
      <c r="H58" s="27"/>
      <c r="I58" s="27"/>
    </row>
    <row r="59" spans="1:9" s="5" customFormat="1">
      <c r="A59" s="38" t="s">
        <v>82</v>
      </c>
      <c r="B59" s="39" t="s">
        <v>93</v>
      </c>
      <c r="C59" s="59" t="s">
        <v>94</v>
      </c>
      <c r="D59" s="58" t="s">
        <v>168</v>
      </c>
      <c r="E59" s="101">
        <v>270</v>
      </c>
      <c r="F59" s="64">
        <v>3.43</v>
      </c>
      <c r="G59" s="15">
        <f t="shared" si="2"/>
        <v>926.1</v>
      </c>
      <c r="H59" s="27"/>
      <c r="I59" s="27"/>
    </row>
    <row r="60" spans="1:9" s="5" customFormat="1">
      <c r="A60" s="104" t="s">
        <v>82</v>
      </c>
      <c r="B60" s="103" t="s">
        <v>342</v>
      </c>
      <c r="C60" s="102" t="s">
        <v>343</v>
      </c>
      <c r="D60" s="101" t="s">
        <v>51</v>
      </c>
      <c r="E60" s="101">
        <v>49</v>
      </c>
      <c r="F60" s="64">
        <v>74.36</v>
      </c>
      <c r="G60" s="15">
        <f t="shared" si="2"/>
        <v>3643.64</v>
      </c>
      <c r="H60" s="27"/>
      <c r="I60" s="27"/>
    </row>
    <row r="61" spans="1:9" s="5" customFormat="1">
      <c r="A61" s="104" t="s">
        <v>82</v>
      </c>
      <c r="B61" s="103" t="s">
        <v>95</v>
      </c>
      <c r="C61" s="102" t="s">
        <v>96</v>
      </c>
      <c r="D61" s="101" t="s">
        <v>50</v>
      </c>
      <c r="E61" s="101">
        <v>5</v>
      </c>
      <c r="F61" s="64">
        <v>125.84</v>
      </c>
      <c r="G61" s="15">
        <f t="shared" si="2"/>
        <v>629.20000000000005</v>
      </c>
      <c r="H61" s="27"/>
      <c r="I61" s="27"/>
    </row>
    <row r="62" spans="1:9" s="5" customFormat="1">
      <c r="A62" s="104" t="s">
        <v>82</v>
      </c>
      <c r="B62" s="103" t="s">
        <v>97</v>
      </c>
      <c r="C62" s="102" t="s">
        <v>98</v>
      </c>
      <c r="D62" s="101" t="s">
        <v>50</v>
      </c>
      <c r="E62" s="101">
        <v>22</v>
      </c>
      <c r="F62" s="64">
        <v>62.92</v>
      </c>
      <c r="G62" s="15">
        <f t="shared" si="2"/>
        <v>1384.24</v>
      </c>
      <c r="H62" s="27"/>
      <c r="I62" s="27"/>
    </row>
    <row r="63" spans="1:9" s="5" customFormat="1">
      <c r="A63" s="104" t="s">
        <v>82</v>
      </c>
      <c r="B63" s="103" t="s">
        <v>99</v>
      </c>
      <c r="C63" s="102" t="s">
        <v>100</v>
      </c>
      <c r="D63" s="101" t="s">
        <v>51</v>
      </c>
      <c r="E63" s="101">
        <v>6.5</v>
      </c>
      <c r="F63" s="64">
        <v>48.05</v>
      </c>
      <c r="G63" s="15">
        <f t="shared" si="2"/>
        <v>312.33</v>
      </c>
      <c r="H63" s="27"/>
      <c r="I63" s="27"/>
    </row>
    <row r="64" spans="1:9" s="5" customFormat="1" ht="30">
      <c r="A64" s="104" t="s">
        <v>82</v>
      </c>
      <c r="B64" s="103" t="s">
        <v>101</v>
      </c>
      <c r="C64" s="102" t="s">
        <v>102</v>
      </c>
      <c r="D64" s="101" t="s">
        <v>168</v>
      </c>
      <c r="E64" s="101">
        <v>40</v>
      </c>
      <c r="F64" s="64">
        <v>51.48</v>
      </c>
      <c r="G64" s="15">
        <f t="shared" si="2"/>
        <v>2059.1999999999998</v>
      </c>
      <c r="H64" s="27"/>
      <c r="I64" s="27"/>
    </row>
    <row r="65" spans="1:9" s="5" customFormat="1">
      <c r="A65" s="104" t="s">
        <v>82</v>
      </c>
      <c r="B65" s="103" t="s">
        <v>344</v>
      </c>
      <c r="C65" s="102" t="s">
        <v>345</v>
      </c>
      <c r="D65" s="101" t="s">
        <v>49</v>
      </c>
      <c r="E65" s="101">
        <v>1</v>
      </c>
      <c r="F65" s="64">
        <v>400.4</v>
      </c>
      <c r="G65" s="15">
        <f t="shared" si="2"/>
        <v>400.4</v>
      </c>
      <c r="H65" s="27"/>
      <c r="I65" s="27"/>
    </row>
    <row r="66" spans="1:9" s="5" customFormat="1">
      <c r="A66" s="104" t="s">
        <v>82</v>
      </c>
      <c r="B66" s="103" t="s">
        <v>346</v>
      </c>
      <c r="C66" s="102" t="s">
        <v>347</v>
      </c>
      <c r="D66" s="101" t="s">
        <v>49</v>
      </c>
      <c r="E66" s="101">
        <v>2</v>
      </c>
      <c r="F66" s="64">
        <v>411.84</v>
      </c>
      <c r="G66" s="15">
        <f t="shared" si="2"/>
        <v>823.68</v>
      </c>
      <c r="H66" s="27"/>
      <c r="I66" s="27"/>
    </row>
    <row r="67" spans="1:9" s="5" customFormat="1">
      <c r="A67" s="38" t="s">
        <v>82</v>
      </c>
      <c r="B67" s="39" t="s">
        <v>103</v>
      </c>
      <c r="C67" s="59" t="s">
        <v>104</v>
      </c>
      <c r="D67" s="58" t="s">
        <v>51</v>
      </c>
      <c r="E67" s="58">
        <v>220</v>
      </c>
      <c r="F67" s="64">
        <v>5.72</v>
      </c>
      <c r="G67" s="15">
        <f t="shared" si="2"/>
        <v>1258.4000000000001</v>
      </c>
      <c r="H67" s="27"/>
      <c r="I67" s="27"/>
    </row>
    <row r="68" spans="1:9" s="5" customFormat="1">
      <c r="A68" s="38" t="s">
        <v>82</v>
      </c>
      <c r="B68" s="39" t="s">
        <v>105</v>
      </c>
      <c r="C68" s="59" t="s">
        <v>106</v>
      </c>
      <c r="D68" s="58" t="s">
        <v>51</v>
      </c>
      <c r="E68" s="58">
        <v>165</v>
      </c>
      <c r="F68" s="64">
        <v>4.58</v>
      </c>
      <c r="G68" s="15">
        <f t="shared" si="2"/>
        <v>755.7</v>
      </c>
      <c r="H68" s="27"/>
      <c r="I68" s="27"/>
    </row>
    <row r="69" spans="1:9" s="5" customFormat="1" ht="15.75" thickBot="1">
      <c r="A69" s="38" t="s">
        <v>82</v>
      </c>
      <c r="B69" s="39" t="s">
        <v>107</v>
      </c>
      <c r="C69" s="59" t="s">
        <v>108</v>
      </c>
      <c r="D69" s="58" t="s">
        <v>51</v>
      </c>
      <c r="E69" s="58">
        <v>165</v>
      </c>
      <c r="F69" s="64">
        <v>3.43</v>
      </c>
      <c r="G69" s="15">
        <f t="shared" si="2"/>
        <v>565.95000000000005</v>
      </c>
      <c r="H69" s="98"/>
      <c r="I69" s="99"/>
    </row>
    <row r="70" spans="1:9" s="5" customFormat="1" ht="30.75" thickBot="1">
      <c r="A70" s="33" t="s">
        <v>82</v>
      </c>
      <c r="B70" s="30" t="s">
        <v>109</v>
      </c>
      <c r="C70" s="60" t="s">
        <v>64</v>
      </c>
      <c r="D70" s="53" t="s">
        <v>51</v>
      </c>
      <c r="E70" s="53">
        <v>55</v>
      </c>
      <c r="F70" s="65">
        <v>8.01</v>
      </c>
      <c r="G70" s="17">
        <f t="shared" si="2"/>
        <v>440.55</v>
      </c>
      <c r="H70" s="25" t="s">
        <v>110</v>
      </c>
      <c r="I70" s="26">
        <f>ROUND(SUM(G54:G70),2)</f>
        <v>37423.589999999997</v>
      </c>
    </row>
    <row r="71" spans="1:9" s="5" customFormat="1" ht="30">
      <c r="A71" s="38" t="s">
        <v>111</v>
      </c>
      <c r="B71" s="39" t="s">
        <v>148</v>
      </c>
      <c r="C71" s="59" t="s">
        <v>112</v>
      </c>
      <c r="D71" s="58" t="s">
        <v>168</v>
      </c>
      <c r="E71" s="58">
        <v>1935</v>
      </c>
      <c r="F71" s="56"/>
      <c r="G71" s="37">
        <f t="shared" ref="G71:G112" si="3">ROUND((E71*F71),2)</f>
        <v>0</v>
      </c>
      <c r="H71" s="108" t="s">
        <v>113</v>
      </c>
    </row>
    <row r="72" spans="1:9" s="5" customFormat="1" ht="30">
      <c r="A72" s="38" t="s">
        <v>111</v>
      </c>
      <c r="B72" s="39" t="s">
        <v>150</v>
      </c>
      <c r="C72" s="59" t="s">
        <v>114</v>
      </c>
      <c r="D72" s="58" t="s">
        <v>168</v>
      </c>
      <c r="E72" s="58">
        <v>1585</v>
      </c>
      <c r="F72" s="2"/>
      <c r="G72" s="37">
        <f t="shared" si="3"/>
        <v>0</v>
      </c>
      <c r="H72" s="109"/>
    </row>
    <row r="73" spans="1:9" s="5" customFormat="1" ht="30">
      <c r="A73" s="38" t="s">
        <v>111</v>
      </c>
      <c r="B73" s="39" t="s">
        <v>152</v>
      </c>
      <c r="C73" s="59" t="s">
        <v>115</v>
      </c>
      <c r="D73" s="58" t="s">
        <v>168</v>
      </c>
      <c r="E73" s="58">
        <v>350</v>
      </c>
      <c r="F73" s="2"/>
      <c r="G73" s="37">
        <f t="shared" si="3"/>
        <v>0</v>
      </c>
      <c r="H73" s="109"/>
    </row>
    <row r="74" spans="1:9" s="5" customFormat="1" ht="30">
      <c r="A74" s="38" t="s">
        <v>111</v>
      </c>
      <c r="B74" s="39" t="s">
        <v>154</v>
      </c>
      <c r="C74" s="59" t="s">
        <v>116</v>
      </c>
      <c r="D74" s="58" t="s">
        <v>168</v>
      </c>
      <c r="E74" s="58">
        <v>950</v>
      </c>
      <c r="F74" s="2"/>
      <c r="G74" s="37">
        <f t="shared" si="3"/>
        <v>0</v>
      </c>
      <c r="H74" s="109"/>
      <c r="I74" s="27"/>
    </row>
    <row r="75" spans="1:9" s="5" customFormat="1">
      <c r="A75" s="38" t="s">
        <v>111</v>
      </c>
      <c r="B75" s="39" t="s">
        <v>156</v>
      </c>
      <c r="C75" s="59" t="s">
        <v>117</v>
      </c>
      <c r="D75" s="58" t="s">
        <v>168</v>
      </c>
      <c r="E75" s="58">
        <v>1285</v>
      </c>
      <c r="F75" s="2"/>
      <c r="G75" s="37">
        <f t="shared" si="3"/>
        <v>0</v>
      </c>
      <c r="H75" s="109"/>
    </row>
    <row r="76" spans="1:9" s="5" customFormat="1">
      <c r="A76" s="38" t="s">
        <v>111</v>
      </c>
      <c r="B76" s="39" t="s">
        <v>158</v>
      </c>
      <c r="C76" s="59" t="s">
        <v>118</v>
      </c>
      <c r="D76" s="58" t="s">
        <v>168</v>
      </c>
      <c r="E76" s="58">
        <v>3520</v>
      </c>
      <c r="F76" s="2"/>
      <c r="G76" s="37">
        <f t="shared" si="3"/>
        <v>0</v>
      </c>
      <c r="H76" s="109"/>
    </row>
    <row r="77" spans="1:9" s="5" customFormat="1" ht="30">
      <c r="A77" s="38" t="s">
        <v>111</v>
      </c>
      <c r="B77" s="39" t="s">
        <v>160</v>
      </c>
      <c r="C77" s="59" t="s">
        <v>119</v>
      </c>
      <c r="D77" s="58" t="s">
        <v>168</v>
      </c>
      <c r="E77" s="58">
        <v>1935</v>
      </c>
      <c r="F77" s="2"/>
      <c r="G77" s="37">
        <f t="shared" si="3"/>
        <v>0</v>
      </c>
      <c r="H77" s="109"/>
    </row>
    <row r="78" spans="1:9" s="5" customFormat="1" ht="30">
      <c r="A78" s="38" t="s">
        <v>111</v>
      </c>
      <c r="B78" s="39" t="s">
        <v>162</v>
      </c>
      <c r="C78" s="59" t="s">
        <v>120</v>
      </c>
      <c r="D78" s="58" t="s">
        <v>50</v>
      </c>
      <c r="E78" s="58">
        <v>1300</v>
      </c>
      <c r="F78" s="2"/>
      <c r="G78" s="37">
        <f t="shared" si="3"/>
        <v>0</v>
      </c>
      <c r="H78" s="109"/>
    </row>
    <row r="79" spans="1:9" s="5" customFormat="1" ht="30">
      <c r="A79" s="38" t="s">
        <v>111</v>
      </c>
      <c r="B79" s="39" t="s">
        <v>164</v>
      </c>
      <c r="C79" s="59" t="s">
        <v>121</v>
      </c>
      <c r="D79" s="58" t="s">
        <v>168</v>
      </c>
      <c r="E79" s="58">
        <v>950</v>
      </c>
      <c r="F79" s="2"/>
      <c r="G79" s="37">
        <f t="shared" si="3"/>
        <v>0</v>
      </c>
      <c r="H79" s="109"/>
    </row>
    <row r="80" spans="1:9" s="5" customFormat="1" ht="30">
      <c r="A80" s="38" t="s">
        <v>111</v>
      </c>
      <c r="B80" s="39" t="s">
        <v>166</v>
      </c>
      <c r="C80" s="59" t="s">
        <v>122</v>
      </c>
      <c r="D80" s="58" t="s">
        <v>168</v>
      </c>
      <c r="E80" s="58">
        <v>2673</v>
      </c>
      <c r="F80" s="2"/>
      <c r="G80" s="37">
        <f t="shared" si="3"/>
        <v>0</v>
      </c>
      <c r="H80" s="109"/>
    </row>
    <row r="81" spans="1:8" s="5" customFormat="1">
      <c r="A81" s="38" t="s">
        <v>111</v>
      </c>
      <c r="B81" s="39" t="s">
        <v>309</v>
      </c>
      <c r="C81" s="59" t="s">
        <v>123</v>
      </c>
      <c r="D81" s="58" t="s">
        <v>168</v>
      </c>
      <c r="E81" s="58">
        <v>2673</v>
      </c>
      <c r="F81" s="2"/>
      <c r="G81" s="37">
        <f t="shared" si="3"/>
        <v>0</v>
      </c>
      <c r="H81" s="109"/>
    </row>
    <row r="82" spans="1:8" s="5" customFormat="1" ht="30">
      <c r="A82" s="38" t="s">
        <v>111</v>
      </c>
      <c r="B82" s="39" t="s">
        <v>310</v>
      </c>
      <c r="C82" s="59" t="s">
        <v>124</v>
      </c>
      <c r="D82" s="58" t="s">
        <v>168</v>
      </c>
      <c r="E82" s="58">
        <v>2607</v>
      </c>
      <c r="F82" s="2"/>
      <c r="G82" s="37">
        <f t="shared" si="3"/>
        <v>0</v>
      </c>
      <c r="H82" s="109"/>
    </row>
    <row r="83" spans="1:8" s="5" customFormat="1" ht="30">
      <c r="A83" s="38" t="s">
        <v>111</v>
      </c>
      <c r="B83" s="39" t="s">
        <v>311</v>
      </c>
      <c r="C83" s="59" t="s">
        <v>124</v>
      </c>
      <c r="D83" s="58" t="s">
        <v>168</v>
      </c>
      <c r="E83" s="58">
        <v>65</v>
      </c>
      <c r="F83" s="2"/>
      <c r="G83" s="37">
        <f t="shared" si="3"/>
        <v>0</v>
      </c>
      <c r="H83" s="109"/>
    </row>
    <row r="84" spans="1:8" s="5" customFormat="1">
      <c r="A84" s="38" t="s">
        <v>111</v>
      </c>
      <c r="B84" s="39" t="s">
        <v>312</v>
      </c>
      <c r="C84" s="59" t="s">
        <v>125</v>
      </c>
      <c r="D84" s="58" t="s">
        <v>50</v>
      </c>
      <c r="E84" s="58">
        <v>54</v>
      </c>
      <c r="F84" s="2"/>
      <c r="G84" s="37">
        <f t="shared" si="3"/>
        <v>0</v>
      </c>
      <c r="H84" s="109"/>
    </row>
    <row r="85" spans="1:8" s="5" customFormat="1">
      <c r="A85" s="38" t="s">
        <v>111</v>
      </c>
      <c r="B85" s="39" t="s">
        <v>313</v>
      </c>
      <c r="C85" s="59" t="s">
        <v>127</v>
      </c>
      <c r="D85" s="58" t="s">
        <v>50</v>
      </c>
      <c r="E85" s="58">
        <v>775</v>
      </c>
      <c r="F85" s="2"/>
      <c r="G85" s="37">
        <f t="shared" si="3"/>
        <v>0</v>
      </c>
      <c r="H85" s="109"/>
    </row>
    <row r="86" spans="1:8" s="5" customFormat="1" ht="30">
      <c r="A86" s="38" t="s">
        <v>111</v>
      </c>
      <c r="B86" s="39" t="s">
        <v>314</v>
      </c>
      <c r="C86" s="59" t="s">
        <v>129</v>
      </c>
      <c r="D86" s="58" t="s">
        <v>50</v>
      </c>
      <c r="E86" s="58">
        <v>102</v>
      </c>
      <c r="F86" s="2"/>
      <c r="G86" s="37">
        <f t="shared" si="3"/>
        <v>0</v>
      </c>
      <c r="H86" s="109"/>
    </row>
    <row r="87" spans="1:8" s="5" customFormat="1">
      <c r="A87" s="38" t="s">
        <v>111</v>
      </c>
      <c r="B87" s="39" t="s">
        <v>315</v>
      </c>
      <c r="C87" s="59" t="s">
        <v>131</v>
      </c>
      <c r="D87" s="58" t="s">
        <v>50</v>
      </c>
      <c r="E87" s="58">
        <v>12</v>
      </c>
      <c r="F87" s="2"/>
      <c r="G87" s="37">
        <f t="shared" si="3"/>
        <v>0</v>
      </c>
      <c r="H87" s="109"/>
    </row>
    <row r="88" spans="1:8" s="5" customFormat="1">
      <c r="A88" s="38" t="s">
        <v>111</v>
      </c>
      <c r="B88" s="39" t="s">
        <v>316</v>
      </c>
      <c r="C88" s="59" t="s">
        <v>133</v>
      </c>
      <c r="D88" s="58" t="s">
        <v>50</v>
      </c>
      <c r="E88" s="58">
        <v>1743</v>
      </c>
      <c r="F88" s="2"/>
      <c r="G88" s="37">
        <f t="shared" si="3"/>
        <v>0</v>
      </c>
      <c r="H88" s="109"/>
    </row>
    <row r="89" spans="1:8" s="5" customFormat="1" ht="30">
      <c r="A89" s="38" t="s">
        <v>111</v>
      </c>
      <c r="B89" s="39" t="s">
        <v>317</v>
      </c>
      <c r="C89" s="59" t="s">
        <v>135</v>
      </c>
      <c r="D89" s="58" t="s">
        <v>51</v>
      </c>
      <c r="E89" s="58">
        <v>1303</v>
      </c>
      <c r="F89" s="2"/>
      <c r="G89" s="37">
        <f t="shared" si="3"/>
        <v>0</v>
      </c>
      <c r="H89" s="109"/>
    </row>
    <row r="90" spans="1:8" s="5" customFormat="1" ht="30">
      <c r="A90" s="38" t="s">
        <v>111</v>
      </c>
      <c r="B90" s="39" t="s">
        <v>318</v>
      </c>
      <c r="C90" s="59" t="s">
        <v>137</v>
      </c>
      <c r="D90" s="58" t="s">
        <v>51</v>
      </c>
      <c r="E90" s="58">
        <v>130</v>
      </c>
      <c r="F90" s="2"/>
      <c r="G90" s="37">
        <f t="shared" si="3"/>
        <v>0</v>
      </c>
      <c r="H90" s="109"/>
    </row>
    <row r="91" spans="1:8" s="5" customFormat="1" ht="15.75" thickBot="1">
      <c r="A91" s="33" t="s">
        <v>111</v>
      </c>
      <c r="B91" s="30" t="s">
        <v>319</v>
      </c>
      <c r="C91" s="60" t="s">
        <v>138</v>
      </c>
      <c r="D91" s="53" t="s">
        <v>168</v>
      </c>
      <c r="E91" s="53">
        <v>5</v>
      </c>
      <c r="F91" s="95"/>
      <c r="G91" s="17">
        <f t="shared" si="3"/>
        <v>0</v>
      </c>
      <c r="H91" s="109"/>
    </row>
    <row r="92" spans="1:8" s="5" customFormat="1" ht="30">
      <c r="A92" s="38" t="s">
        <v>139</v>
      </c>
      <c r="B92" s="39" t="s">
        <v>148</v>
      </c>
      <c r="C92" s="66" t="s">
        <v>140</v>
      </c>
      <c r="D92" s="62" t="s">
        <v>168</v>
      </c>
      <c r="E92" s="58">
        <v>1935</v>
      </c>
      <c r="F92" s="36">
        <v>19.809999999999999</v>
      </c>
      <c r="G92" s="37">
        <f t="shared" si="3"/>
        <v>38332.35</v>
      </c>
      <c r="H92" s="109"/>
    </row>
    <row r="93" spans="1:8" s="5" customFormat="1" ht="30">
      <c r="A93" s="32" t="s">
        <v>139</v>
      </c>
      <c r="B93" s="39" t="s">
        <v>150</v>
      </c>
      <c r="C93" s="59" t="s">
        <v>141</v>
      </c>
      <c r="D93" s="58" t="s">
        <v>168</v>
      </c>
      <c r="E93" s="58">
        <v>1585</v>
      </c>
      <c r="F93" s="2">
        <v>18.95</v>
      </c>
      <c r="G93" s="37">
        <f t="shared" si="3"/>
        <v>30035.75</v>
      </c>
      <c r="H93" s="109"/>
    </row>
    <row r="94" spans="1:8" s="5" customFormat="1" ht="30">
      <c r="A94" s="32" t="s">
        <v>139</v>
      </c>
      <c r="B94" s="39" t="s">
        <v>152</v>
      </c>
      <c r="C94" s="59" t="s">
        <v>142</v>
      </c>
      <c r="D94" s="58" t="s">
        <v>335</v>
      </c>
      <c r="E94" s="58">
        <v>350</v>
      </c>
      <c r="F94" s="2">
        <v>26.58</v>
      </c>
      <c r="G94" s="37">
        <f t="shared" si="3"/>
        <v>9303</v>
      </c>
      <c r="H94" s="109"/>
    </row>
    <row r="95" spans="1:8" s="5" customFormat="1" ht="30">
      <c r="A95" s="32" t="s">
        <v>139</v>
      </c>
      <c r="B95" s="39" t="s">
        <v>154</v>
      </c>
      <c r="C95" s="59" t="s">
        <v>143</v>
      </c>
      <c r="D95" s="58" t="s">
        <v>168</v>
      </c>
      <c r="E95" s="58">
        <v>950</v>
      </c>
      <c r="F95" s="2">
        <v>30.96</v>
      </c>
      <c r="G95" s="37">
        <f t="shared" si="3"/>
        <v>29412</v>
      </c>
      <c r="H95" s="109"/>
    </row>
    <row r="96" spans="1:8" s="5" customFormat="1">
      <c r="A96" s="32" t="s">
        <v>139</v>
      </c>
      <c r="B96" s="39" t="s">
        <v>156</v>
      </c>
      <c r="C96" s="59" t="s">
        <v>117</v>
      </c>
      <c r="D96" s="58" t="s">
        <v>168</v>
      </c>
      <c r="E96" s="58">
        <v>1285</v>
      </c>
      <c r="F96" s="2">
        <v>4.84</v>
      </c>
      <c r="G96" s="37">
        <f t="shared" si="3"/>
        <v>6219.4</v>
      </c>
      <c r="H96" s="109"/>
    </row>
    <row r="97" spans="1:9" s="5" customFormat="1">
      <c r="A97" s="32" t="s">
        <v>139</v>
      </c>
      <c r="B97" s="39" t="s">
        <v>158</v>
      </c>
      <c r="C97" s="59" t="s">
        <v>144</v>
      </c>
      <c r="D97" s="58" t="s">
        <v>168</v>
      </c>
      <c r="E97" s="58">
        <v>3520</v>
      </c>
      <c r="F97" s="2">
        <v>0.83</v>
      </c>
      <c r="G97" s="37">
        <f t="shared" si="3"/>
        <v>2921.6</v>
      </c>
      <c r="H97" s="109"/>
    </row>
    <row r="98" spans="1:9" s="5" customFormat="1" ht="30">
      <c r="A98" s="32" t="s">
        <v>139</v>
      </c>
      <c r="B98" s="39" t="s">
        <v>160</v>
      </c>
      <c r="C98" s="59" t="s">
        <v>119</v>
      </c>
      <c r="D98" s="58" t="s">
        <v>168</v>
      </c>
      <c r="E98" s="58">
        <v>1935</v>
      </c>
      <c r="F98" s="2">
        <v>0.67</v>
      </c>
      <c r="G98" s="37">
        <f t="shared" si="3"/>
        <v>1296.45</v>
      </c>
      <c r="H98" s="109"/>
    </row>
    <row r="99" spans="1:9" s="5" customFormat="1" ht="30">
      <c r="A99" s="32" t="s">
        <v>139</v>
      </c>
      <c r="B99" s="39" t="s">
        <v>162</v>
      </c>
      <c r="C99" s="59" t="s">
        <v>120</v>
      </c>
      <c r="D99" s="58" t="s">
        <v>50</v>
      </c>
      <c r="E99" s="58">
        <v>1300</v>
      </c>
      <c r="F99" s="2">
        <v>2.11</v>
      </c>
      <c r="G99" s="37">
        <f t="shared" si="3"/>
        <v>2743</v>
      </c>
      <c r="H99" s="109"/>
    </row>
    <row r="100" spans="1:9" s="5" customFormat="1" ht="30">
      <c r="A100" s="32" t="s">
        <v>139</v>
      </c>
      <c r="B100" s="39" t="s">
        <v>164</v>
      </c>
      <c r="C100" s="59" t="s">
        <v>121</v>
      </c>
      <c r="D100" s="58" t="s">
        <v>168</v>
      </c>
      <c r="E100" s="58">
        <v>950</v>
      </c>
      <c r="F100" s="2">
        <v>14.3</v>
      </c>
      <c r="G100" s="37">
        <f t="shared" si="3"/>
        <v>13585</v>
      </c>
      <c r="H100" s="109"/>
    </row>
    <row r="101" spans="1:9" s="5" customFormat="1" ht="30">
      <c r="A101" s="32" t="s">
        <v>139</v>
      </c>
      <c r="B101" s="39" t="s">
        <v>166</v>
      </c>
      <c r="C101" s="59" t="s">
        <v>145</v>
      </c>
      <c r="D101" s="58" t="s">
        <v>168</v>
      </c>
      <c r="E101" s="58">
        <v>2673</v>
      </c>
      <c r="F101" s="2">
        <v>12.47</v>
      </c>
      <c r="G101" s="37">
        <f t="shared" si="3"/>
        <v>33332.31</v>
      </c>
      <c r="H101" s="109"/>
    </row>
    <row r="102" spans="1:9" s="5" customFormat="1">
      <c r="A102" s="32" t="s">
        <v>139</v>
      </c>
      <c r="B102" s="39" t="s">
        <v>309</v>
      </c>
      <c r="C102" s="59" t="s">
        <v>123</v>
      </c>
      <c r="D102" s="58" t="s">
        <v>168</v>
      </c>
      <c r="E102" s="58">
        <v>2673</v>
      </c>
      <c r="F102" s="2">
        <v>4</v>
      </c>
      <c r="G102" s="37">
        <f t="shared" si="3"/>
        <v>10692</v>
      </c>
      <c r="H102" s="109"/>
    </row>
    <row r="103" spans="1:9" s="5" customFormat="1" ht="30">
      <c r="A103" s="32" t="s">
        <v>139</v>
      </c>
      <c r="B103" s="39" t="s">
        <v>310</v>
      </c>
      <c r="C103" s="59" t="s">
        <v>124</v>
      </c>
      <c r="D103" s="58" t="s">
        <v>168</v>
      </c>
      <c r="E103" s="58">
        <v>2607</v>
      </c>
      <c r="F103" s="2">
        <v>29.74</v>
      </c>
      <c r="G103" s="37">
        <f t="shared" si="3"/>
        <v>77532.179999999993</v>
      </c>
      <c r="H103" s="109"/>
    </row>
    <row r="104" spans="1:9" s="5" customFormat="1" ht="30">
      <c r="A104" s="32" t="s">
        <v>139</v>
      </c>
      <c r="B104" s="39" t="s">
        <v>311</v>
      </c>
      <c r="C104" s="59" t="s">
        <v>124</v>
      </c>
      <c r="D104" s="58" t="s">
        <v>168</v>
      </c>
      <c r="E104" s="58">
        <v>65</v>
      </c>
      <c r="F104" s="2">
        <v>36.61</v>
      </c>
      <c r="G104" s="37">
        <f t="shared" si="3"/>
        <v>2379.65</v>
      </c>
      <c r="H104" s="109"/>
    </row>
    <row r="105" spans="1:9" s="5" customFormat="1">
      <c r="A105" s="32" t="s">
        <v>139</v>
      </c>
      <c r="B105" s="39" t="s">
        <v>312</v>
      </c>
      <c r="C105" s="59" t="s">
        <v>125</v>
      </c>
      <c r="D105" s="58" t="s">
        <v>50</v>
      </c>
      <c r="E105" s="58">
        <v>54</v>
      </c>
      <c r="F105" s="2">
        <v>27.46</v>
      </c>
      <c r="G105" s="37">
        <f t="shared" si="3"/>
        <v>1482.84</v>
      </c>
      <c r="H105" s="109"/>
    </row>
    <row r="106" spans="1:9" s="5" customFormat="1">
      <c r="A106" s="32" t="s">
        <v>139</v>
      </c>
      <c r="B106" s="39" t="s">
        <v>313</v>
      </c>
      <c r="C106" s="59" t="s">
        <v>127</v>
      </c>
      <c r="D106" s="58" t="s">
        <v>50</v>
      </c>
      <c r="E106" s="58">
        <v>775</v>
      </c>
      <c r="F106" s="2">
        <v>28.6</v>
      </c>
      <c r="G106" s="37">
        <f t="shared" si="3"/>
        <v>22165</v>
      </c>
      <c r="H106" s="109"/>
    </row>
    <row r="107" spans="1:9" s="5" customFormat="1" ht="30">
      <c r="A107" s="32" t="s">
        <v>139</v>
      </c>
      <c r="B107" s="39" t="s">
        <v>314</v>
      </c>
      <c r="C107" s="59" t="s">
        <v>129</v>
      </c>
      <c r="D107" s="58" t="s">
        <v>50</v>
      </c>
      <c r="E107" s="58">
        <v>102</v>
      </c>
      <c r="F107" s="2">
        <v>40.04</v>
      </c>
      <c r="G107" s="37">
        <f t="shared" si="3"/>
        <v>4084.08</v>
      </c>
      <c r="H107" s="109"/>
    </row>
    <row r="108" spans="1:9" s="5" customFormat="1">
      <c r="A108" s="32" t="s">
        <v>139</v>
      </c>
      <c r="B108" s="39" t="s">
        <v>315</v>
      </c>
      <c r="C108" s="59" t="s">
        <v>131</v>
      </c>
      <c r="D108" s="58" t="s">
        <v>50</v>
      </c>
      <c r="E108" s="58">
        <v>12</v>
      </c>
      <c r="F108" s="2">
        <v>40.04</v>
      </c>
      <c r="G108" s="37">
        <f t="shared" si="3"/>
        <v>480.48</v>
      </c>
      <c r="H108" s="109"/>
    </row>
    <row r="109" spans="1:9" s="5" customFormat="1">
      <c r="A109" s="32" t="s">
        <v>139</v>
      </c>
      <c r="B109" s="39" t="s">
        <v>316</v>
      </c>
      <c r="C109" s="59" t="s">
        <v>133</v>
      </c>
      <c r="D109" s="58" t="s">
        <v>50</v>
      </c>
      <c r="E109" s="58">
        <v>1743</v>
      </c>
      <c r="F109" s="2">
        <v>17.16</v>
      </c>
      <c r="G109" s="37">
        <f t="shared" si="3"/>
        <v>29909.88</v>
      </c>
      <c r="H109" s="109"/>
    </row>
    <row r="110" spans="1:9" s="5" customFormat="1" ht="30">
      <c r="A110" s="32" t="s">
        <v>139</v>
      </c>
      <c r="B110" s="39" t="s">
        <v>317</v>
      </c>
      <c r="C110" s="59" t="s">
        <v>135</v>
      </c>
      <c r="D110" s="58" t="s">
        <v>51</v>
      </c>
      <c r="E110" s="58">
        <v>1303</v>
      </c>
      <c r="F110" s="2">
        <v>21.74</v>
      </c>
      <c r="G110" s="37">
        <f t="shared" si="3"/>
        <v>28327.22</v>
      </c>
      <c r="H110" s="109"/>
      <c r="I110" s="27"/>
    </row>
    <row r="111" spans="1:9" s="5" customFormat="1" ht="30.75" thickBot="1">
      <c r="A111" s="32" t="s">
        <v>139</v>
      </c>
      <c r="B111" s="39" t="s">
        <v>318</v>
      </c>
      <c r="C111" s="59" t="s">
        <v>137</v>
      </c>
      <c r="D111" s="58" t="s">
        <v>51</v>
      </c>
      <c r="E111" s="58">
        <v>130</v>
      </c>
      <c r="F111" s="2">
        <v>24.02</v>
      </c>
      <c r="G111" s="37">
        <f t="shared" si="3"/>
        <v>3122.6</v>
      </c>
      <c r="H111" s="98"/>
      <c r="I111" s="99"/>
    </row>
    <row r="112" spans="1:9" s="5" customFormat="1" ht="29.25" thickBot="1">
      <c r="A112" s="33" t="s">
        <v>139</v>
      </c>
      <c r="B112" s="50" t="s">
        <v>319</v>
      </c>
      <c r="C112" s="60" t="s">
        <v>138</v>
      </c>
      <c r="D112" s="53" t="s">
        <v>168</v>
      </c>
      <c r="E112" s="53">
        <v>5</v>
      </c>
      <c r="F112" s="95">
        <v>22.88</v>
      </c>
      <c r="G112" s="17">
        <f t="shared" si="3"/>
        <v>114.4</v>
      </c>
      <c r="H112" s="25" t="s">
        <v>146</v>
      </c>
      <c r="I112" s="26">
        <f>ROUND(SUM(G92:G112),2)</f>
        <v>347471.19</v>
      </c>
    </row>
    <row r="113" spans="1:9" s="5" customFormat="1" ht="30">
      <c r="A113" s="38" t="s">
        <v>147</v>
      </c>
      <c r="B113" s="78" t="s">
        <v>171</v>
      </c>
      <c r="C113" s="66" t="s">
        <v>149</v>
      </c>
      <c r="D113" s="70" t="s">
        <v>47</v>
      </c>
      <c r="E113" s="62">
        <v>5</v>
      </c>
      <c r="F113" s="36">
        <v>157.87</v>
      </c>
      <c r="G113" s="37">
        <f t="shared" ref="G113:G132" si="4">ROUND((E113*F113),2)</f>
        <v>789.35</v>
      </c>
      <c r="H113" s="52"/>
      <c r="I113" s="27"/>
    </row>
    <row r="114" spans="1:9" s="5" customFormat="1">
      <c r="A114" s="38" t="s">
        <v>147</v>
      </c>
      <c r="B114" s="49" t="s">
        <v>173</v>
      </c>
      <c r="C114" s="59" t="s">
        <v>151</v>
      </c>
      <c r="D114" s="71" t="s">
        <v>47</v>
      </c>
      <c r="E114" s="58">
        <v>5</v>
      </c>
      <c r="F114" s="36">
        <v>57.77</v>
      </c>
      <c r="G114" s="37">
        <f t="shared" si="4"/>
        <v>288.85000000000002</v>
      </c>
      <c r="H114" s="52"/>
      <c r="I114" s="27"/>
    </row>
    <row r="115" spans="1:9" s="5" customFormat="1">
      <c r="A115" s="38" t="s">
        <v>147</v>
      </c>
      <c r="B115" s="49" t="s">
        <v>174</v>
      </c>
      <c r="C115" s="59" t="s">
        <v>153</v>
      </c>
      <c r="D115" s="71" t="s">
        <v>47</v>
      </c>
      <c r="E115" s="58">
        <v>14</v>
      </c>
      <c r="F115" s="36">
        <v>116.34</v>
      </c>
      <c r="G115" s="37">
        <f t="shared" si="4"/>
        <v>1628.76</v>
      </c>
      <c r="H115" s="52"/>
      <c r="I115" s="27"/>
    </row>
    <row r="116" spans="1:9" s="5" customFormat="1" ht="30">
      <c r="A116" s="38" t="s">
        <v>147</v>
      </c>
      <c r="B116" s="49" t="s">
        <v>176</v>
      </c>
      <c r="C116" s="59" t="s">
        <v>155</v>
      </c>
      <c r="D116" s="71" t="s">
        <v>11</v>
      </c>
      <c r="E116" s="58">
        <v>1.9568000000000001</v>
      </c>
      <c r="F116" s="36">
        <v>2951.52</v>
      </c>
      <c r="G116" s="37">
        <f t="shared" si="4"/>
        <v>5775.53</v>
      </c>
      <c r="H116" s="52"/>
      <c r="I116" s="27"/>
    </row>
    <row r="117" spans="1:9" s="5" customFormat="1" ht="45">
      <c r="A117" s="38" t="s">
        <v>147</v>
      </c>
      <c r="B117" s="49" t="s">
        <v>178</v>
      </c>
      <c r="C117" s="59" t="s">
        <v>157</v>
      </c>
      <c r="D117" s="71" t="s">
        <v>11</v>
      </c>
      <c r="E117" s="58">
        <v>0.26679999999999998</v>
      </c>
      <c r="F117" s="36">
        <v>737.88</v>
      </c>
      <c r="G117" s="37">
        <f t="shared" si="4"/>
        <v>196.87</v>
      </c>
      <c r="H117" s="52"/>
      <c r="I117" s="27"/>
    </row>
    <row r="118" spans="1:9" s="5" customFormat="1" ht="45">
      <c r="A118" s="38" t="s">
        <v>147</v>
      </c>
      <c r="B118" s="49" t="s">
        <v>180</v>
      </c>
      <c r="C118" s="59" t="s">
        <v>159</v>
      </c>
      <c r="D118" s="71" t="s">
        <v>11</v>
      </c>
      <c r="E118" s="58">
        <v>0.1893</v>
      </c>
      <c r="F118" s="36">
        <v>2213.64</v>
      </c>
      <c r="G118" s="37">
        <f t="shared" si="4"/>
        <v>419.04</v>
      </c>
      <c r="H118" s="52"/>
      <c r="I118" s="27"/>
    </row>
    <row r="119" spans="1:9" s="5" customFormat="1" ht="45">
      <c r="A119" s="38" t="s">
        <v>147</v>
      </c>
      <c r="B119" s="49" t="s">
        <v>182</v>
      </c>
      <c r="C119" s="59" t="s">
        <v>161</v>
      </c>
      <c r="D119" s="71" t="s">
        <v>11</v>
      </c>
      <c r="E119" s="58">
        <v>0.14269999999999999</v>
      </c>
      <c r="F119" s="36">
        <v>1475.76</v>
      </c>
      <c r="G119" s="37">
        <f t="shared" si="4"/>
        <v>210.59</v>
      </c>
      <c r="H119" s="52"/>
      <c r="I119" s="27"/>
    </row>
    <row r="120" spans="1:9" s="5" customFormat="1" ht="30">
      <c r="A120" s="38" t="s">
        <v>147</v>
      </c>
      <c r="B120" s="49" t="s">
        <v>184</v>
      </c>
      <c r="C120" s="59" t="s">
        <v>163</v>
      </c>
      <c r="D120" s="71" t="s">
        <v>11</v>
      </c>
      <c r="E120" s="58">
        <v>6.3E-2</v>
      </c>
      <c r="F120" s="36">
        <v>6149</v>
      </c>
      <c r="G120" s="37">
        <f t="shared" si="4"/>
        <v>387.39</v>
      </c>
      <c r="H120" s="52"/>
      <c r="I120" s="27"/>
    </row>
    <row r="121" spans="1:9" s="5" customFormat="1" ht="45.75" thickBot="1">
      <c r="A121" s="38" t="s">
        <v>147</v>
      </c>
      <c r="B121" s="49" t="s">
        <v>186</v>
      </c>
      <c r="C121" s="59" t="s">
        <v>165</v>
      </c>
      <c r="D121" s="71" t="s">
        <v>11</v>
      </c>
      <c r="E121" s="58">
        <v>7.8E-2</v>
      </c>
      <c r="F121" s="36">
        <v>3075.07</v>
      </c>
      <c r="G121" s="37">
        <f t="shared" si="4"/>
        <v>239.86</v>
      </c>
      <c r="H121" s="98"/>
      <c r="I121" s="99"/>
    </row>
    <row r="122" spans="1:9" s="5" customFormat="1" ht="29.25" thickBot="1">
      <c r="A122" s="33" t="s">
        <v>147</v>
      </c>
      <c r="B122" s="50" t="s">
        <v>188</v>
      </c>
      <c r="C122" s="60" t="s">
        <v>167</v>
      </c>
      <c r="D122" s="72" t="s">
        <v>168</v>
      </c>
      <c r="E122" s="53">
        <v>350.6</v>
      </c>
      <c r="F122" s="57">
        <v>24.6</v>
      </c>
      <c r="G122" s="17">
        <f t="shared" si="4"/>
        <v>8624.76</v>
      </c>
      <c r="H122" s="25" t="s">
        <v>169</v>
      </c>
      <c r="I122" s="26">
        <f>ROUND(SUM(G113:G122),2)</f>
        <v>18561</v>
      </c>
    </row>
    <row r="123" spans="1:9" s="5" customFormat="1">
      <c r="A123" s="38" t="s">
        <v>170</v>
      </c>
      <c r="B123" s="61" t="s">
        <v>320</v>
      </c>
      <c r="C123" s="59" t="s">
        <v>172</v>
      </c>
      <c r="D123" s="71" t="s">
        <v>50</v>
      </c>
      <c r="E123" s="58">
        <v>200</v>
      </c>
      <c r="F123" s="36">
        <v>57.09</v>
      </c>
      <c r="G123" s="37">
        <f t="shared" si="4"/>
        <v>11418</v>
      </c>
      <c r="H123" s="52"/>
      <c r="I123" s="27"/>
    </row>
    <row r="124" spans="1:9" s="5" customFormat="1">
      <c r="A124" s="38" t="s">
        <v>170</v>
      </c>
      <c r="B124" s="61" t="s">
        <v>321</v>
      </c>
      <c r="C124" s="59" t="s">
        <v>351</v>
      </c>
      <c r="D124" s="71" t="s">
        <v>47</v>
      </c>
      <c r="E124" s="58">
        <v>7</v>
      </c>
      <c r="F124" s="36">
        <v>32.72</v>
      </c>
      <c r="G124" s="37">
        <f t="shared" si="4"/>
        <v>229.04</v>
      </c>
      <c r="H124" s="52"/>
      <c r="I124" s="27"/>
    </row>
    <row r="125" spans="1:9" s="5" customFormat="1" ht="30">
      <c r="A125" s="38" t="s">
        <v>170</v>
      </c>
      <c r="B125" s="61" t="s">
        <v>322</v>
      </c>
      <c r="C125" s="59" t="s">
        <v>175</v>
      </c>
      <c r="D125" s="71" t="s">
        <v>50</v>
      </c>
      <c r="E125" s="58">
        <v>5</v>
      </c>
      <c r="F125" s="36">
        <v>80.08</v>
      </c>
      <c r="G125" s="37">
        <f t="shared" si="4"/>
        <v>400.4</v>
      </c>
      <c r="H125" s="52"/>
      <c r="I125" s="27"/>
    </row>
    <row r="126" spans="1:9" s="5" customFormat="1" ht="30">
      <c r="A126" s="38" t="s">
        <v>170</v>
      </c>
      <c r="B126" s="61" t="s">
        <v>323</v>
      </c>
      <c r="C126" s="59" t="s">
        <v>177</v>
      </c>
      <c r="D126" s="71" t="s">
        <v>50</v>
      </c>
      <c r="E126" s="58">
        <v>362</v>
      </c>
      <c r="F126" s="36">
        <v>19.45</v>
      </c>
      <c r="G126" s="37">
        <f t="shared" si="4"/>
        <v>7040.9</v>
      </c>
      <c r="H126" s="52"/>
      <c r="I126" s="27"/>
    </row>
    <row r="127" spans="1:9" s="5" customFormat="1" ht="30">
      <c r="A127" s="38" t="s">
        <v>170</v>
      </c>
      <c r="B127" s="61" t="s">
        <v>324</v>
      </c>
      <c r="C127" s="59" t="s">
        <v>179</v>
      </c>
      <c r="D127" s="71" t="s">
        <v>50</v>
      </c>
      <c r="E127" s="58">
        <v>535</v>
      </c>
      <c r="F127" s="36">
        <v>16.02</v>
      </c>
      <c r="G127" s="37">
        <f t="shared" si="4"/>
        <v>8570.7000000000007</v>
      </c>
      <c r="H127" s="52"/>
      <c r="I127" s="27"/>
    </row>
    <row r="128" spans="1:9" s="5" customFormat="1">
      <c r="A128" s="38" t="s">
        <v>170</v>
      </c>
      <c r="B128" s="61" t="s">
        <v>325</v>
      </c>
      <c r="C128" s="59" t="s">
        <v>181</v>
      </c>
      <c r="D128" s="71" t="s">
        <v>47</v>
      </c>
      <c r="E128" s="58">
        <v>1</v>
      </c>
      <c r="F128" s="36">
        <v>572</v>
      </c>
      <c r="G128" s="37">
        <f t="shared" si="4"/>
        <v>572</v>
      </c>
      <c r="H128" s="52"/>
      <c r="I128" s="27"/>
    </row>
    <row r="129" spans="1:9" s="5" customFormat="1" ht="30">
      <c r="A129" s="38" t="s">
        <v>170</v>
      </c>
      <c r="B129" s="61" t="s">
        <v>326</v>
      </c>
      <c r="C129" s="59" t="s">
        <v>183</v>
      </c>
      <c r="D129" s="71" t="s">
        <v>47</v>
      </c>
      <c r="E129" s="58">
        <v>3</v>
      </c>
      <c r="F129" s="36">
        <v>457.6</v>
      </c>
      <c r="G129" s="37">
        <f t="shared" si="4"/>
        <v>1372.8</v>
      </c>
      <c r="H129" s="52"/>
      <c r="I129" s="27"/>
    </row>
    <row r="130" spans="1:9" s="5" customFormat="1">
      <c r="A130" s="38" t="s">
        <v>170</v>
      </c>
      <c r="B130" s="61" t="s">
        <v>327</v>
      </c>
      <c r="C130" s="59" t="s">
        <v>185</v>
      </c>
      <c r="D130" s="71" t="s">
        <v>47</v>
      </c>
      <c r="E130" s="58">
        <v>5</v>
      </c>
      <c r="F130" s="36">
        <v>114.4</v>
      </c>
      <c r="G130" s="37">
        <f t="shared" si="4"/>
        <v>572</v>
      </c>
      <c r="H130" s="52"/>
      <c r="I130" s="27"/>
    </row>
    <row r="131" spans="1:9" s="5" customFormat="1">
      <c r="A131" s="38" t="s">
        <v>170</v>
      </c>
      <c r="B131" s="61" t="s">
        <v>328</v>
      </c>
      <c r="C131" s="59" t="s">
        <v>187</v>
      </c>
      <c r="D131" s="71" t="s">
        <v>47</v>
      </c>
      <c r="E131" s="58">
        <v>4</v>
      </c>
      <c r="F131" s="36">
        <v>354.64</v>
      </c>
      <c r="G131" s="37">
        <f t="shared" si="4"/>
        <v>1418.56</v>
      </c>
      <c r="H131" s="52"/>
      <c r="I131" s="27"/>
    </row>
    <row r="132" spans="1:9" s="5" customFormat="1">
      <c r="A132" s="51" t="s">
        <v>170</v>
      </c>
      <c r="B132" s="61" t="s">
        <v>329</v>
      </c>
      <c r="C132" s="59" t="s">
        <v>189</v>
      </c>
      <c r="D132" s="71" t="s">
        <v>47</v>
      </c>
      <c r="E132" s="58">
        <v>12</v>
      </c>
      <c r="F132" s="2">
        <v>440.44</v>
      </c>
      <c r="G132" s="37">
        <f t="shared" si="4"/>
        <v>5285.28</v>
      </c>
      <c r="H132" s="52"/>
      <c r="I132" s="27"/>
    </row>
    <row r="133" spans="1:9" s="5" customFormat="1">
      <c r="A133" s="51" t="s">
        <v>170</v>
      </c>
      <c r="B133" s="61" t="s">
        <v>330</v>
      </c>
      <c r="C133" s="59" t="s">
        <v>190</v>
      </c>
      <c r="D133" s="71" t="s">
        <v>168</v>
      </c>
      <c r="E133" s="58">
        <v>22</v>
      </c>
      <c r="F133" s="2">
        <v>24.02</v>
      </c>
      <c r="G133" s="37">
        <f>ROUND((E133*F133),2)</f>
        <v>528.44000000000005</v>
      </c>
      <c r="H133" s="52"/>
      <c r="I133" s="27"/>
    </row>
    <row r="134" spans="1:9" s="5" customFormat="1">
      <c r="A134" s="51" t="s">
        <v>170</v>
      </c>
      <c r="B134" s="61" t="s">
        <v>331</v>
      </c>
      <c r="C134" s="59" t="s">
        <v>191</v>
      </c>
      <c r="D134" s="71" t="s">
        <v>192</v>
      </c>
      <c r="E134" s="58">
        <v>3</v>
      </c>
      <c r="F134" s="90">
        <v>2402.4</v>
      </c>
      <c r="G134" s="37">
        <f>ROUND((E134*F134),2)</f>
        <v>7207.2</v>
      </c>
      <c r="H134" s="52"/>
      <c r="I134" s="27"/>
    </row>
    <row r="135" spans="1:9" s="5" customFormat="1" ht="15.75" thickBot="1">
      <c r="A135" s="93" t="s">
        <v>170</v>
      </c>
      <c r="B135" s="89" t="s">
        <v>332</v>
      </c>
      <c r="C135" s="85" t="s">
        <v>193</v>
      </c>
      <c r="D135" s="91" t="s">
        <v>47</v>
      </c>
      <c r="E135" s="86">
        <v>5</v>
      </c>
      <c r="F135" s="88">
        <v>114.4</v>
      </c>
      <c r="G135" s="92">
        <f>ROUND((E135*F135),2)</f>
        <v>572</v>
      </c>
      <c r="H135" s="98"/>
      <c r="I135" s="99"/>
    </row>
    <row r="136" spans="1:9" s="5" customFormat="1" ht="60.75" thickBot="1">
      <c r="A136" s="75" t="s">
        <v>170</v>
      </c>
      <c r="B136" s="50" t="s">
        <v>333</v>
      </c>
      <c r="C136" s="87" t="s">
        <v>334</v>
      </c>
      <c r="D136" s="84" t="s">
        <v>192</v>
      </c>
      <c r="E136" s="84">
        <v>1</v>
      </c>
      <c r="F136" s="94">
        <v>3043.04</v>
      </c>
      <c r="G136" s="17">
        <f>ROUND((E136*F136),2)</f>
        <v>3043.04</v>
      </c>
      <c r="H136" s="67" t="s">
        <v>194</v>
      </c>
      <c r="I136" s="26">
        <f>ROUND(SUM(G123:G136),2)</f>
        <v>48230.36</v>
      </c>
    </row>
    <row r="137" spans="1:9" ht="43.5" thickBot="1">
      <c r="A137" s="7"/>
      <c r="C137" s="7"/>
      <c r="F137" s="68" t="s">
        <v>195</v>
      </c>
      <c r="G137" s="69">
        <f>SUM(G4:G136)</f>
        <v>519649.57000000012</v>
      </c>
    </row>
    <row r="140" spans="1:9">
      <c r="F140" s="4"/>
      <c r="G140" s="4"/>
    </row>
  </sheetData>
  <sheetProtection algorithmName="SHA-512" hashValue="11jyul35YFOWrMISKNgim3IpipN1m4xfnFNKYxOah7jbywhCRNz54tMiDKEc4wYryS759FHODR2misYG2BB0Vw==" saltValue="BbqvQKNEhFBnELJtIre7Ow==" spinCount="100000" sheet="1" objects="1" scenarios="1"/>
  <mergeCells count="3">
    <mergeCell ref="A1:G1"/>
    <mergeCell ref="A2:G2"/>
    <mergeCell ref="H71:H110"/>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CADE-5F7E-4B31-84F0-1354D42CC562}">
  <dimension ref="A1:I55"/>
  <sheetViews>
    <sheetView topLeftCell="A21" zoomScaleNormal="100" workbookViewId="0">
      <selection activeCell="H45" sqref="H45"/>
    </sheetView>
  </sheetViews>
  <sheetFormatPr defaultColWidth="9.140625" defaultRowHeight="15"/>
  <cols>
    <col min="1" max="1" width="46.7109375" style="12" bestFit="1" customWidth="1"/>
    <col min="2" max="2" width="10.5703125" style="7" customWidth="1"/>
    <col min="3" max="3" width="71.710937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4" customWidth="1"/>
    <col min="10" max="16384" width="9.140625" style="4"/>
  </cols>
  <sheetData>
    <row r="1" spans="1:9" ht="41.45" customHeight="1">
      <c r="A1" s="105" t="s">
        <v>340</v>
      </c>
      <c r="B1" s="106"/>
      <c r="C1" s="106"/>
      <c r="D1" s="106"/>
      <c r="E1" s="106"/>
      <c r="F1" s="106"/>
      <c r="G1" s="107"/>
    </row>
    <row r="2" spans="1:9" ht="52.15" customHeight="1" thickBot="1">
      <c r="A2" s="19" t="s">
        <v>1</v>
      </c>
      <c r="B2" s="34" t="s">
        <v>2</v>
      </c>
      <c r="C2" s="20" t="s">
        <v>3</v>
      </c>
      <c r="D2" s="20" t="s">
        <v>4</v>
      </c>
      <c r="E2" s="21" t="s">
        <v>5</v>
      </c>
      <c r="F2" s="22" t="s">
        <v>6</v>
      </c>
      <c r="G2" s="23" t="s">
        <v>7</v>
      </c>
    </row>
    <row r="3" spans="1:9" ht="30">
      <c r="A3" s="31" t="s">
        <v>197</v>
      </c>
      <c r="B3" s="78" t="s">
        <v>9</v>
      </c>
      <c r="C3" s="11" t="s">
        <v>198</v>
      </c>
      <c r="D3" s="54" t="s">
        <v>50</v>
      </c>
      <c r="E3" s="54">
        <v>296</v>
      </c>
      <c r="F3" s="13">
        <v>0.88</v>
      </c>
      <c r="G3" s="14">
        <f t="shared" ref="G3:G13" si="0">ROUND((E3*F3),2)</f>
        <v>260.48</v>
      </c>
    </row>
    <row r="4" spans="1:9">
      <c r="A4" s="32" t="s">
        <v>197</v>
      </c>
      <c r="B4" s="49" t="s">
        <v>12</v>
      </c>
      <c r="C4" s="11" t="s">
        <v>199</v>
      </c>
      <c r="D4" s="54" t="s">
        <v>49</v>
      </c>
      <c r="E4" s="54">
        <v>7</v>
      </c>
      <c r="F4" s="1">
        <v>63.16</v>
      </c>
      <c r="G4" s="15">
        <f t="shared" si="0"/>
        <v>442.12</v>
      </c>
    </row>
    <row r="5" spans="1:9" ht="15.75" thickBot="1">
      <c r="A5" s="32" t="s">
        <v>197</v>
      </c>
      <c r="B5" s="49" t="s">
        <v>13</v>
      </c>
      <c r="C5" s="11" t="s">
        <v>200</v>
      </c>
      <c r="D5" s="54" t="s">
        <v>49</v>
      </c>
      <c r="E5" s="54">
        <v>7</v>
      </c>
      <c r="F5" s="1">
        <v>17.39</v>
      </c>
      <c r="G5" s="15">
        <f t="shared" si="0"/>
        <v>121.73</v>
      </c>
    </row>
    <row r="6" spans="1:9" ht="29.25" thickBot="1">
      <c r="A6" s="33" t="s">
        <v>197</v>
      </c>
      <c r="B6" s="50" t="s">
        <v>14</v>
      </c>
      <c r="C6" s="83" t="s">
        <v>308</v>
      </c>
      <c r="D6" s="55" t="s">
        <v>48</v>
      </c>
      <c r="E6" s="55">
        <v>3.512</v>
      </c>
      <c r="F6" s="16">
        <v>97.86</v>
      </c>
      <c r="G6" s="17">
        <f t="shared" si="0"/>
        <v>343.68</v>
      </c>
      <c r="H6" s="25" t="s">
        <v>52</v>
      </c>
      <c r="I6" s="26">
        <f>ROUND(SUM(G3:G6),2)</f>
        <v>1168.01</v>
      </c>
    </row>
    <row r="7" spans="1:9" s="5" customFormat="1" ht="30">
      <c r="A7" s="38" t="s">
        <v>201</v>
      </c>
      <c r="B7" s="39" t="s">
        <v>54</v>
      </c>
      <c r="C7" s="66" t="s">
        <v>202</v>
      </c>
      <c r="D7" s="62" t="s">
        <v>11</v>
      </c>
      <c r="E7" s="62">
        <v>0.49199999999999999</v>
      </c>
      <c r="F7" s="63">
        <v>4004</v>
      </c>
      <c r="G7" s="37">
        <f t="shared" si="0"/>
        <v>1969.97</v>
      </c>
      <c r="H7" s="6"/>
    </row>
    <row r="8" spans="1:9" s="5" customFormat="1" ht="30">
      <c r="A8" s="38" t="s">
        <v>201</v>
      </c>
      <c r="B8" s="39" t="s">
        <v>56</v>
      </c>
      <c r="C8" s="59" t="s">
        <v>203</v>
      </c>
      <c r="D8" s="58" t="s">
        <v>11</v>
      </c>
      <c r="E8" s="58">
        <v>0.49199999999999999</v>
      </c>
      <c r="F8" s="63">
        <v>517.5</v>
      </c>
      <c r="G8" s="15">
        <f t="shared" si="0"/>
        <v>254.61</v>
      </c>
      <c r="H8" s="6"/>
    </row>
    <row r="9" spans="1:9" s="5" customFormat="1" ht="30">
      <c r="A9" s="38" t="s">
        <v>201</v>
      </c>
      <c r="B9" s="39" t="s">
        <v>58</v>
      </c>
      <c r="C9" s="59" t="s">
        <v>204</v>
      </c>
      <c r="D9" s="58" t="s">
        <v>11</v>
      </c>
      <c r="E9" s="58">
        <v>0.14699999999999999</v>
      </c>
      <c r="F9" s="63">
        <v>4822.37</v>
      </c>
      <c r="G9" s="15">
        <f t="shared" si="0"/>
        <v>708.89</v>
      </c>
      <c r="H9" s="6"/>
    </row>
    <row r="10" spans="1:9" s="5" customFormat="1">
      <c r="A10" s="38" t="s">
        <v>201</v>
      </c>
      <c r="B10" s="39" t="s">
        <v>59</v>
      </c>
      <c r="C10" s="59" t="s">
        <v>205</v>
      </c>
      <c r="D10" s="58" t="s">
        <v>11</v>
      </c>
      <c r="E10" s="58">
        <v>0.14699999999999999</v>
      </c>
      <c r="F10" s="63">
        <v>746.51</v>
      </c>
      <c r="G10" s="15">
        <f t="shared" si="0"/>
        <v>109.74</v>
      </c>
      <c r="H10" s="6"/>
    </row>
    <row r="11" spans="1:9" s="5" customFormat="1">
      <c r="A11" s="38" t="s">
        <v>201</v>
      </c>
      <c r="B11" s="39" t="s">
        <v>61</v>
      </c>
      <c r="C11" s="59" t="s">
        <v>206</v>
      </c>
      <c r="D11" s="58" t="s">
        <v>50</v>
      </c>
      <c r="E11" s="58">
        <v>639</v>
      </c>
      <c r="F11" s="63">
        <v>1.2</v>
      </c>
      <c r="G11" s="15">
        <f t="shared" si="0"/>
        <v>766.8</v>
      </c>
      <c r="H11" s="6"/>
    </row>
    <row r="12" spans="1:9" s="5" customFormat="1">
      <c r="A12" s="38" t="s">
        <v>201</v>
      </c>
      <c r="B12" s="39" t="s">
        <v>63</v>
      </c>
      <c r="C12" s="59" t="s">
        <v>207</v>
      </c>
      <c r="D12" s="58" t="s">
        <v>51</v>
      </c>
      <c r="E12" s="58">
        <v>4.5</v>
      </c>
      <c r="F12" s="63">
        <v>9.7799999999999994</v>
      </c>
      <c r="G12" s="15">
        <f t="shared" si="0"/>
        <v>44.01</v>
      </c>
      <c r="H12" s="6"/>
    </row>
    <row r="13" spans="1:9" s="5" customFormat="1">
      <c r="A13" s="38" t="s">
        <v>201</v>
      </c>
      <c r="B13" s="39" t="s">
        <v>65</v>
      </c>
      <c r="C13" s="59" t="s">
        <v>208</v>
      </c>
      <c r="D13" s="58" t="s">
        <v>51</v>
      </c>
      <c r="E13" s="58">
        <v>4.5</v>
      </c>
      <c r="F13" s="63">
        <v>3.72</v>
      </c>
      <c r="G13" s="15">
        <f t="shared" si="0"/>
        <v>16.739999999999998</v>
      </c>
      <c r="H13" s="6"/>
    </row>
    <row r="14" spans="1:9" s="5" customFormat="1" ht="30">
      <c r="A14" s="38" t="s">
        <v>201</v>
      </c>
      <c r="B14" s="39" t="s">
        <v>67</v>
      </c>
      <c r="C14" s="59" t="s">
        <v>209</v>
      </c>
      <c r="D14" s="58" t="s">
        <v>50</v>
      </c>
      <c r="E14" s="58">
        <v>57</v>
      </c>
      <c r="F14" s="3">
        <v>35.75</v>
      </c>
      <c r="G14" s="15">
        <f t="shared" ref="G14:G51" si="1">ROUND((E14*F14),2)</f>
        <v>2037.75</v>
      </c>
      <c r="H14" s="6"/>
    </row>
    <row r="15" spans="1:9" s="5" customFormat="1">
      <c r="A15" s="38" t="s">
        <v>201</v>
      </c>
      <c r="B15" s="39" t="s">
        <v>69</v>
      </c>
      <c r="C15" s="59" t="s">
        <v>210</v>
      </c>
      <c r="D15" s="58" t="s">
        <v>50</v>
      </c>
      <c r="E15" s="58">
        <v>639</v>
      </c>
      <c r="F15" s="3">
        <v>1.29</v>
      </c>
      <c r="G15" s="15">
        <f t="shared" si="1"/>
        <v>824.31</v>
      </c>
      <c r="H15" s="6"/>
    </row>
    <row r="16" spans="1:9" s="5" customFormat="1" ht="30">
      <c r="A16" s="38" t="s">
        <v>201</v>
      </c>
      <c r="B16" s="39" t="s">
        <v>71</v>
      </c>
      <c r="C16" s="59" t="s">
        <v>211</v>
      </c>
      <c r="D16" s="58" t="s">
        <v>50</v>
      </c>
      <c r="E16" s="58">
        <v>700</v>
      </c>
      <c r="F16" s="3">
        <v>1.89</v>
      </c>
      <c r="G16" s="15">
        <f t="shared" si="1"/>
        <v>1323</v>
      </c>
      <c r="H16" s="6"/>
    </row>
    <row r="17" spans="1:9" s="5" customFormat="1">
      <c r="A17" s="38" t="s">
        <v>201</v>
      </c>
      <c r="B17" s="39" t="s">
        <v>73</v>
      </c>
      <c r="C17" s="59" t="s">
        <v>212</v>
      </c>
      <c r="D17" s="58" t="s">
        <v>11</v>
      </c>
      <c r="E17" s="58">
        <v>0.63900000000000001</v>
      </c>
      <c r="F17" s="3">
        <v>229.14</v>
      </c>
      <c r="G17" s="15">
        <f t="shared" si="1"/>
        <v>146.41999999999999</v>
      </c>
      <c r="H17" s="6"/>
    </row>
    <row r="18" spans="1:9" s="5" customFormat="1" ht="30">
      <c r="A18" s="38" t="s">
        <v>201</v>
      </c>
      <c r="B18" s="39" t="s">
        <v>75</v>
      </c>
      <c r="C18" s="59" t="s">
        <v>213</v>
      </c>
      <c r="D18" s="58" t="s">
        <v>47</v>
      </c>
      <c r="E18" s="58">
        <v>41</v>
      </c>
      <c r="F18" s="3">
        <v>93.08</v>
      </c>
      <c r="G18" s="15">
        <f t="shared" si="1"/>
        <v>3816.28</v>
      </c>
      <c r="H18" s="27"/>
    </row>
    <row r="19" spans="1:9" s="5" customFormat="1" ht="30">
      <c r="A19" s="38" t="s">
        <v>201</v>
      </c>
      <c r="B19" s="39" t="s">
        <v>77</v>
      </c>
      <c r="C19" s="59" t="s">
        <v>214</v>
      </c>
      <c r="D19" s="58" t="s">
        <v>47</v>
      </c>
      <c r="E19" s="58">
        <v>45</v>
      </c>
      <c r="F19" s="3">
        <v>29.34</v>
      </c>
      <c r="G19" s="15">
        <f t="shared" si="1"/>
        <v>1320.3</v>
      </c>
      <c r="H19" s="27"/>
    </row>
    <row r="20" spans="1:9" s="5" customFormat="1" ht="30">
      <c r="A20" s="38" t="s">
        <v>201</v>
      </c>
      <c r="B20" s="39" t="s">
        <v>79</v>
      </c>
      <c r="C20" s="59" t="s">
        <v>215</v>
      </c>
      <c r="D20" s="58" t="s">
        <v>47</v>
      </c>
      <c r="E20" s="58">
        <v>4</v>
      </c>
      <c r="F20" s="97">
        <v>83.29</v>
      </c>
      <c r="G20" s="79">
        <f t="shared" si="1"/>
        <v>333.16</v>
      </c>
      <c r="H20" s="77"/>
      <c r="I20" s="27"/>
    </row>
    <row r="21" spans="1:9" s="5" customFormat="1" ht="30">
      <c r="A21" s="38" t="s">
        <v>201</v>
      </c>
      <c r="B21" s="39" t="s">
        <v>216</v>
      </c>
      <c r="C21" s="59" t="s">
        <v>217</v>
      </c>
      <c r="D21" s="58" t="s">
        <v>47</v>
      </c>
      <c r="E21" s="58">
        <v>49</v>
      </c>
      <c r="F21" s="97">
        <v>35.86</v>
      </c>
      <c r="G21" s="79">
        <f t="shared" si="1"/>
        <v>1757.14</v>
      </c>
      <c r="H21" s="52"/>
      <c r="I21" s="27"/>
    </row>
    <row r="22" spans="1:9" s="5" customFormat="1" ht="30">
      <c r="A22" s="38" t="s">
        <v>201</v>
      </c>
      <c r="B22" s="39" t="s">
        <v>218</v>
      </c>
      <c r="C22" s="59" t="s">
        <v>219</v>
      </c>
      <c r="D22" s="58" t="s">
        <v>49</v>
      </c>
      <c r="E22" s="58">
        <v>45</v>
      </c>
      <c r="F22" s="64">
        <v>17.45</v>
      </c>
      <c r="G22" s="15">
        <f t="shared" si="1"/>
        <v>785.25</v>
      </c>
      <c r="H22" s="27"/>
      <c r="I22" s="27"/>
    </row>
    <row r="23" spans="1:9" s="5" customFormat="1" ht="30">
      <c r="A23" s="38" t="s">
        <v>201</v>
      </c>
      <c r="B23" s="39" t="s">
        <v>220</v>
      </c>
      <c r="C23" s="59" t="s">
        <v>221</v>
      </c>
      <c r="D23" s="58" t="s">
        <v>47</v>
      </c>
      <c r="E23" s="58">
        <v>90</v>
      </c>
      <c r="F23" s="64">
        <v>6.5</v>
      </c>
      <c r="G23" s="15">
        <f t="shared" si="1"/>
        <v>585</v>
      </c>
      <c r="H23" s="27"/>
      <c r="I23" s="27"/>
    </row>
    <row r="24" spans="1:9" s="5" customFormat="1">
      <c r="A24" s="38" t="s">
        <v>201</v>
      </c>
      <c r="B24" s="39" t="s">
        <v>222</v>
      </c>
      <c r="C24" s="59" t="s">
        <v>223</v>
      </c>
      <c r="D24" s="58" t="s">
        <v>47</v>
      </c>
      <c r="E24" s="58">
        <v>45</v>
      </c>
      <c r="F24" s="64">
        <v>7.44</v>
      </c>
      <c r="G24" s="15">
        <f t="shared" si="1"/>
        <v>334.8</v>
      </c>
      <c r="H24" s="27"/>
      <c r="I24" s="27"/>
    </row>
    <row r="25" spans="1:9" s="5" customFormat="1" ht="30">
      <c r="A25" s="38" t="s">
        <v>201</v>
      </c>
      <c r="B25" s="39" t="s">
        <v>224</v>
      </c>
      <c r="C25" s="59" t="s">
        <v>225</v>
      </c>
      <c r="D25" s="58" t="s">
        <v>47</v>
      </c>
      <c r="E25" s="58">
        <v>45</v>
      </c>
      <c r="F25" s="64">
        <v>33.81</v>
      </c>
      <c r="G25" s="15">
        <f t="shared" si="1"/>
        <v>1521.45</v>
      </c>
      <c r="H25" s="27"/>
      <c r="I25" s="27"/>
    </row>
    <row r="26" spans="1:9" s="5" customFormat="1">
      <c r="A26" s="38" t="s">
        <v>201</v>
      </c>
      <c r="B26" s="39" t="s">
        <v>226</v>
      </c>
      <c r="C26" s="59" t="s">
        <v>227</v>
      </c>
      <c r="D26" s="58" t="s">
        <v>50</v>
      </c>
      <c r="E26" s="58">
        <v>45</v>
      </c>
      <c r="F26" s="64">
        <v>4.1900000000000004</v>
      </c>
      <c r="G26" s="15">
        <f t="shared" si="1"/>
        <v>188.55</v>
      </c>
      <c r="H26" s="27"/>
      <c r="I26" s="27"/>
    </row>
    <row r="27" spans="1:9" s="5" customFormat="1">
      <c r="A27" s="38" t="s">
        <v>201</v>
      </c>
      <c r="B27" s="39" t="s">
        <v>228</v>
      </c>
      <c r="C27" s="59" t="s">
        <v>229</v>
      </c>
      <c r="D27" s="58" t="s">
        <v>49</v>
      </c>
      <c r="E27" s="58">
        <v>45</v>
      </c>
      <c r="F27" s="64">
        <v>7.44</v>
      </c>
      <c r="G27" s="15">
        <f t="shared" si="1"/>
        <v>334.8</v>
      </c>
      <c r="H27" s="27"/>
      <c r="I27" s="27"/>
    </row>
    <row r="28" spans="1:9" s="5" customFormat="1">
      <c r="A28" s="38" t="s">
        <v>201</v>
      </c>
      <c r="B28" s="39" t="s">
        <v>230</v>
      </c>
      <c r="C28" s="59" t="s">
        <v>231</v>
      </c>
      <c r="D28" s="58" t="s">
        <v>168</v>
      </c>
      <c r="E28" s="58">
        <v>645</v>
      </c>
      <c r="F28" s="64">
        <v>1.37</v>
      </c>
      <c r="G28" s="15">
        <f t="shared" si="1"/>
        <v>883.65</v>
      </c>
      <c r="H28" s="27"/>
      <c r="I28" s="27"/>
    </row>
    <row r="29" spans="1:9" s="5" customFormat="1">
      <c r="A29" s="38" t="s">
        <v>201</v>
      </c>
      <c r="B29" s="39" t="s">
        <v>232</v>
      </c>
      <c r="C29" s="59" t="s">
        <v>233</v>
      </c>
      <c r="D29" s="58" t="s">
        <v>51</v>
      </c>
      <c r="E29" s="58">
        <v>52</v>
      </c>
      <c r="F29" s="64">
        <v>1.1599999999999999</v>
      </c>
      <c r="G29" s="15">
        <f t="shared" si="1"/>
        <v>60.32</v>
      </c>
      <c r="H29" s="27"/>
      <c r="I29" s="27"/>
    </row>
    <row r="30" spans="1:9" s="5" customFormat="1" ht="30.75" thickBot="1">
      <c r="A30" s="38" t="s">
        <v>201</v>
      </c>
      <c r="B30" s="39" t="s">
        <v>234</v>
      </c>
      <c r="C30" s="59" t="s">
        <v>235</v>
      </c>
      <c r="D30" s="58" t="s">
        <v>168</v>
      </c>
      <c r="E30" s="58">
        <v>608</v>
      </c>
      <c r="F30" s="64">
        <v>1.72</v>
      </c>
      <c r="G30" s="15">
        <f t="shared" si="1"/>
        <v>1045.76</v>
      </c>
      <c r="H30" s="27"/>
      <c r="I30" s="27"/>
    </row>
    <row r="31" spans="1:9" s="5" customFormat="1" ht="29.25" thickBot="1">
      <c r="A31" s="33" t="s">
        <v>201</v>
      </c>
      <c r="B31" s="30" t="s">
        <v>236</v>
      </c>
      <c r="C31" s="60" t="s">
        <v>237</v>
      </c>
      <c r="D31" s="53" t="s">
        <v>168</v>
      </c>
      <c r="E31" s="53">
        <v>608</v>
      </c>
      <c r="F31" s="65">
        <v>1.85</v>
      </c>
      <c r="G31" s="17">
        <f t="shared" si="1"/>
        <v>1124.8</v>
      </c>
      <c r="H31" s="25" t="s">
        <v>81</v>
      </c>
      <c r="I31" s="26">
        <f>ROUND(SUM(G7:G31),2)</f>
        <v>22293.5</v>
      </c>
    </row>
    <row r="32" spans="1:9" s="5" customFormat="1">
      <c r="A32" s="38" t="s">
        <v>238</v>
      </c>
      <c r="B32" s="39" t="s">
        <v>83</v>
      </c>
      <c r="C32" s="66" t="s">
        <v>239</v>
      </c>
      <c r="D32" s="62" t="s">
        <v>50</v>
      </c>
      <c r="E32" s="62">
        <v>766</v>
      </c>
      <c r="F32" s="56">
        <v>4.2300000000000004</v>
      </c>
      <c r="G32" s="37">
        <f t="shared" si="1"/>
        <v>3240.18</v>
      </c>
      <c r="H32" s="80"/>
    </row>
    <row r="33" spans="1:9" s="5" customFormat="1">
      <c r="A33" s="38" t="s">
        <v>238</v>
      </c>
      <c r="B33" s="39" t="s">
        <v>85</v>
      </c>
      <c r="C33" s="59" t="s">
        <v>240</v>
      </c>
      <c r="D33" s="58" t="s">
        <v>50</v>
      </c>
      <c r="E33" s="58">
        <v>522</v>
      </c>
      <c r="F33" s="2">
        <v>1.02</v>
      </c>
      <c r="G33" s="37">
        <f t="shared" si="1"/>
        <v>532.44000000000005</v>
      </c>
      <c r="H33" s="81"/>
    </row>
    <row r="34" spans="1:9" s="5" customFormat="1">
      <c r="A34" s="38" t="s">
        <v>238</v>
      </c>
      <c r="B34" s="39" t="s">
        <v>87</v>
      </c>
      <c r="C34" s="59" t="s">
        <v>241</v>
      </c>
      <c r="D34" s="58" t="s">
        <v>192</v>
      </c>
      <c r="E34" s="58">
        <v>90</v>
      </c>
      <c r="F34" s="2">
        <v>17.18</v>
      </c>
      <c r="G34" s="37">
        <f t="shared" si="1"/>
        <v>1546.2</v>
      </c>
      <c r="H34" s="81"/>
    </row>
    <row r="35" spans="1:9" s="5" customFormat="1">
      <c r="A35" s="38" t="s">
        <v>238</v>
      </c>
      <c r="B35" s="39" t="s">
        <v>89</v>
      </c>
      <c r="C35" s="59" t="s">
        <v>242</v>
      </c>
      <c r="D35" s="58" t="s">
        <v>50</v>
      </c>
      <c r="E35" s="58">
        <v>639</v>
      </c>
      <c r="F35" s="2">
        <v>1.9</v>
      </c>
      <c r="G35" s="37">
        <f t="shared" si="1"/>
        <v>1214.0999999999999</v>
      </c>
      <c r="H35" s="81"/>
    </row>
    <row r="36" spans="1:9" s="5" customFormat="1">
      <c r="A36" s="38" t="s">
        <v>238</v>
      </c>
      <c r="B36" s="39" t="s">
        <v>91</v>
      </c>
      <c r="C36" s="59" t="s">
        <v>243</v>
      </c>
      <c r="D36" s="58" t="s">
        <v>50</v>
      </c>
      <c r="E36" s="58">
        <v>57</v>
      </c>
      <c r="F36" s="2">
        <v>5.17</v>
      </c>
      <c r="G36" s="37">
        <f t="shared" si="1"/>
        <v>294.69</v>
      </c>
      <c r="H36" s="81"/>
      <c r="I36" s="27"/>
    </row>
    <row r="37" spans="1:9" s="5" customFormat="1">
      <c r="A37" s="38" t="s">
        <v>238</v>
      </c>
      <c r="B37" s="39" t="s">
        <v>93</v>
      </c>
      <c r="C37" s="59" t="s">
        <v>244</v>
      </c>
      <c r="D37" s="58" t="s">
        <v>50</v>
      </c>
      <c r="E37" s="58">
        <v>639</v>
      </c>
      <c r="F37" s="2">
        <v>0.23</v>
      </c>
      <c r="G37" s="37">
        <f t="shared" si="1"/>
        <v>146.97</v>
      </c>
      <c r="H37" s="81"/>
    </row>
    <row r="38" spans="1:9" s="5" customFormat="1">
      <c r="A38" s="38" t="s">
        <v>238</v>
      </c>
      <c r="B38" s="39" t="s">
        <v>95</v>
      </c>
      <c r="C38" s="59" t="s">
        <v>245</v>
      </c>
      <c r="D38" s="58" t="s">
        <v>192</v>
      </c>
      <c r="E38" s="58">
        <v>41</v>
      </c>
      <c r="F38" s="2">
        <v>828.26</v>
      </c>
      <c r="G38" s="37">
        <f t="shared" si="1"/>
        <v>33958.660000000003</v>
      </c>
      <c r="H38" s="81"/>
    </row>
    <row r="39" spans="1:9" s="5" customFormat="1">
      <c r="A39" s="38" t="s">
        <v>238</v>
      </c>
      <c r="B39" s="39" t="s">
        <v>97</v>
      </c>
      <c r="C39" s="59" t="s">
        <v>246</v>
      </c>
      <c r="D39" s="58" t="s">
        <v>49</v>
      </c>
      <c r="E39" s="58">
        <v>41</v>
      </c>
      <c r="F39" s="2">
        <v>100.9</v>
      </c>
      <c r="G39" s="37">
        <f t="shared" si="1"/>
        <v>4136.8999999999996</v>
      </c>
      <c r="H39" s="81"/>
    </row>
    <row r="40" spans="1:9" s="5" customFormat="1">
      <c r="A40" s="38" t="s">
        <v>238</v>
      </c>
      <c r="B40" s="39" t="s">
        <v>99</v>
      </c>
      <c r="C40" s="59" t="s">
        <v>247</v>
      </c>
      <c r="D40" s="58" t="s">
        <v>192</v>
      </c>
      <c r="E40" s="58">
        <v>4</v>
      </c>
      <c r="F40" s="2">
        <v>836.55</v>
      </c>
      <c r="G40" s="37">
        <f t="shared" si="1"/>
        <v>3346.2</v>
      </c>
      <c r="H40" s="81"/>
    </row>
    <row r="41" spans="1:9" s="5" customFormat="1">
      <c r="A41" s="38" t="s">
        <v>238</v>
      </c>
      <c r="B41" s="39" t="s">
        <v>101</v>
      </c>
      <c r="C41" s="59" t="s">
        <v>248</v>
      </c>
      <c r="D41" s="58" t="s">
        <v>49</v>
      </c>
      <c r="E41" s="58">
        <v>4</v>
      </c>
      <c r="F41" s="2">
        <v>79.91</v>
      </c>
      <c r="G41" s="37">
        <f t="shared" si="1"/>
        <v>319.64</v>
      </c>
      <c r="H41" s="81"/>
    </row>
    <row r="42" spans="1:9" s="5" customFormat="1">
      <c r="A42" s="38" t="s">
        <v>238</v>
      </c>
      <c r="B42" s="39" t="s">
        <v>103</v>
      </c>
      <c r="C42" s="59" t="s">
        <v>249</v>
      </c>
      <c r="D42" s="58" t="s">
        <v>49</v>
      </c>
      <c r="E42" s="58">
        <v>45</v>
      </c>
      <c r="F42" s="2">
        <v>18.88</v>
      </c>
      <c r="G42" s="37">
        <f t="shared" si="1"/>
        <v>849.6</v>
      </c>
      <c r="H42" s="81"/>
    </row>
    <row r="43" spans="1:9" s="5" customFormat="1">
      <c r="A43" s="38" t="s">
        <v>238</v>
      </c>
      <c r="B43" s="39" t="s">
        <v>105</v>
      </c>
      <c r="C43" s="59" t="s">
        <v>250</v>
      </c>
      <c r="D43" s="58" t="s">
        <v>49</v>
      </c>
      <c r="E43" s="58">
        <v>41</v>
      </c>
      <c r="F43" s="2">
        <v>280.57</v>
      </c>
      <c r="G43" s="37">
        <f t="shared" si="1"/>
        <v>11503.37</v>
      </c>
      <c r="H43" s="81"/>
    </row>
    <row r="44" spans="1:9" s="5" customFormat="1">
      <c r="A44" s="38" t="s">
        <v>238</v>
      </c>
      <c r="B44" s="39" t="s">
        <v>107</v>
      </c>
      <c r="C44" s="59" t="s">
        <v>251</v>
      </c>
      <c r="D44" s="58" t="s">
        <v>49</v>
      </c>
      <c r="E44" s="58">
        <v>4</v>
      </c>
      <c r="F44" s="2">
        <v>282.08999999999997</v>
      </c>
      <c r="G44" s="37">
        <f t="shared" si="1"/>
        <v>1128.3599999999999</v>
      </c>
      <c r="H44" s="81"/>
    </row>
    <row r="45" spans="1:9" s="5" customFormat="1">
      <c r="A45" s="38" t="s">
        <v>238</v>
      </c>
      <c r="B45" s="39" t="s">
        <v>109</v>
      </c>
      <c r="C45" s="59" t="s">
        <v>252</v>
      </c>
      <c r="D45" s="58" t="s">
        <v>49</v>
      </c>
      <c r="E45" s="58">
        <v>4</v>
      </c>
      <c r="F45" s="2">
        <v>378.95</v>
      </c>
      <c r="G45" s="37">
        <f t="shared" si="1"/>
        <v>1515.8</v>
      </c>
      <c r="H45" s="81"/>
    </row>
    <row r="46" spans="1:9" s="5" customFormat="1">
      <c r="A46" s="38" t="s">
        <v>238</v>
      </c>
      <c r="B46" s="39" t="s">
        <v>126</v>
      </c>
      <c r="C46" s="59" t="s">
        <v>253</v>
      </c>
      <c r="D46" s="58" t="s">
        <v>49</v>
      </c>
      <c r="E46" s="58">
        <v>270</v>
      </c>
      <c r="F46" s="2">
        <v>7.49</v>
      </c>
      <c r="G46" s="37">
        <f t="shared" si="1"/>
        <v>2022.3</v>
      </c>
      <c r="H46" s="81"/>
    </row>
    <row r="47" spans="1:9" s="5" customFormat="1">
      <c r="A47" s="38" t="s">
        <v>238</v>
      </c>
      <c r="B47" s="39" t="s">
        <v>128</v>
      </c>
      <c r="C47" s="59" t="s">
        <v>254</v>
      </c>
      <c r="D47" s="58" t="s">
        <v>49</v>
      </c>
      <c r="E47" s="58">
        <v>45</v>
      </c>
      <c r="F47" s="2">
        <v>2.12</v>
      </c>
      <c r="G47" s="37">
        <f t="shared" si="1"/>
        <v>95.4</v>
      </c>
      <c r="H47" s="81"/>
    </row>
    <row r="48" spans="1:9" s="5" customFormat="1">
      <c r="A48" s="38" t="s">
        <v>238</v>
      </c>
      <c r="B48" s="39" t="s">
        <v>130</v>
      </c>
      <c r="C48" s="59" t="s">
        <v>255</v>
      </c>
      <c r="D48" s="58" t="s">
        <v>49</v>
      </c>
      <c r="E48" s="58">
        <v>45</v>
      </c>
      <c r="F48" s="2">
        <v>2.0499999999999998</v>
      </c>
      <c r="G48" s="37">
        <f t="shared" si="1"/>
        <v>92.25</v>
      </c>
      <c r="H48" s="81"/>
    </row>
    <row r="49" spans="1:9" s="5" customFormat="1">
      <c r="A49" s="38" t="s">
        <v>238</v>
      </c>
      <c r="B49" s="39" t="s">
        <v>132</v>
      </c>
      <c r="C49" s="59" t="s">
        <v>256</v>
      </c>
      <c r="D49" s="58" t="s">
        <v>49</v>
      </c>
      <c r="E49" s="58">
        <v>225</v>
      </c>
      <c r="F49" s="2">
        <v>2.15</v>
      </c>
      <c r="G49" s="37">
        <f t="shared" si="1"/>
        <v>483.75</v>
      </c>
      <c r="H49" s="81"/>
    </row>
    <row r="50" spans="1:9" s="5" customFormat="1" ht="15.75" thickBot="1">
      <c r="A50" s="38" t="s">
        <v>238</v>
      </c>
      <c r="B50" s="39" t="s">
        <v>134</v>
      </c>
      <c r="C50" s="59" t="s">
        <v>257</v>
      </c>
      <c r="D50" s="58" t="s">
        <v>49</v>
      </c>
      <c r="E50" s="58">
        <v>45</v>
      </c>
      <c r="F50" s="2">
        <v>5.15</v>
      </c>
      <c r="G50" s="37">
        <f t="shared" si="1"/>
        <v>231.75</v>
      </c>
      <c r="H50" s="81"/>
    </row>
    <row r="51" spans="1:9" s="5" customFormat="1" ht="29.25" thickBot="1">
      <c r="A51" s="38" t="s">
        <v>238</v>
      </c>
      <c r="B51" s="39" t="s">
        <v>136</v>
      </c>
      <c r="C51" s="59" t="s">
        <v>258</v>
      </c>
      <c r="D51" s="58" t="s">
        <v>259</v>
      </c>
      <c r="E51" s="58">
        <v>42.75</v>
      </c>
      <c r="F51" s="2">
        <v>3.55</v>
      </c>
      <c r="G51" s="37">
        <f t="shared" si="1"/>
        <v>151.76</v>
      </c>
      <c r="H51" s="25" t="s">
        <v>110</v>
      </c>
      <c r="I51" s="26">
        <f>ROUND(SUM(G32:G51),2)</f>
        <v>66810.320000000007</v>
      </c>
    </row>
    <row r="52" spans="1:9" s="5" customFormat="1" ht="43.5" thickBot="1">
      <c r="A52" s="7"/>
      <c r="B52" s="7"/>
      <c r="C52" s="7"/>
      <c r="D52" s="7"/>
      <c r="E52" s="7"/>
      <c r="F52" s="68" t="s">
        <v>260</v>
      </c>
      <c r="G52" s="69">
        <f>SUM(G3:G51)</f>
        <v>90271.829999999987</v>
      </c>
      <c r="H52" s="52"/>
      <c r="I52" s="27"/>
    </row>
    <row r="55" spans="1:9">
      <c r="F55" s="4"/>
      <c r="G55" s="4"/>
    </row>
  </sheetData>
  <sheetProtection algorithmName="SHA-512" hashValue="IcEKFbjXmhYwrCuxBhbyfwhwGJtLrbDEzeJxgbw4vbcUwABoIYqHy1c94DGUCkmRSgjONcRGVyKVKQX8cwZeHQ==" saltValue="qa2ROTWZfngoQpvcFNGQww==" spinCount="100000" sheet="1" objects="1" scenarios="1"/>
  <mergeCells count="1">
    <mergeCell ref="A1:G1"/>
  </mergeCells>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8723-5308-4B79-952F-14967CDCFF7A}">
  <dimension ref="A1:C17"/>
  <sheetViews>
    <sheetView tabSelected="1" workbookViewId="0">
      <selection activeCell="G14" sqref="G14"/>
    </sheetView>
  </sheetViews>
  <sheetFormatPr defaultRowHeight="15"/>
  <cols>
    <col min="1" max="1" width="11.7109375" customWidth="1"/>
    <col min="2" max="2" width="65.7109375" customWidth="1"/>
    <col min="3" max="3" width="20.7109375" customWidth="1"/>
  </cols>
  <sheetData>
    <row r="1" spans="1:3" ht="42.6" customHeight="1">
      <c r="A1" s="112" t="s">
        <v>0</v>
      </c>
      <c r="B1" s="112"/>
      <c r="C1" s="112"/>
    </row>
    <row r="2" spans="1:3">
      <c r="A2" s="113" t="s">
        <v>261</v>
      </c>
      <c r="B2" s="114"/>
      <c r="C2" s="115"/>
    </row>
    <row r="3" spans="1:3" ht="25.5">
      <c r="A3" s="40" t="s">
        <v>262</v>
      </c>
      <c r="B3" s="40" t="s">
        <v>263</v>
      </c>
      <c r="C3" s="41" t="s">
        <v>264</v>
      </c>
    </row>
    <row r="4" spans="1:3">
      <c r="A4" s="42" t="s">
        <v>265</v>
      </c>
      <c r="B4" s="96" t="s">
        <v>339</v>
      </c>
      <c r="C4" s="43">
        <f>DKŽ_1!G137</f>
        <v>519649.57000000012</v>
      </c>
    </row>
    <row r="5" spans="1:3">
      <c r="A5" s="42" t="s">
        <v>266</v>
      </c>
      <c r="B5" s="74" t="s">
        <v>196</v>
      </c>
      <c r="C5" s="43">
        <f>DKŽ_2!G52</f>
        <v>90271.829999999987</v>
      </c>
    </row>
    <row r="6" spans="1:3">
      <c r="A6" s="42" t="s">
        <v>267</v>
      </c>
      <c r="B6" s="74" t="s">
        <v>336</v>
      </c>
      <c r="C6" s="76">
        <v>16234</v>
      </c>
    </row>
    <row r="7" spans="1:3" ht="38.25">
      <c r="A7" s="40" t="s">
        <v>268</v>
      </c>
      <c r="B7" s="44" t="s">
        <v>269</v>
      </c>
      <c r="C7" s="45">
        <f>SUM(C4:C6)</f>
        <v>626155.40000000014</v>
      </c>
    </row>
    <row r="8" spans="1:3">
      <c r="A8" s="46"/>
      <c r="B8" s="46"/>
      <c r="C8" s="46"/>
    </row>
    <row r="9" spans="1:3">
      <c r="A9" s="47"/>
      <c r="B9" s="47"/>
      <c r="C9" s="47"/>
    </row>
    <row r="10" spans="1:3" ht="75.599999999999994" customHeight="1">
      <c r="A10" s="116" t="s">
        <v>270</v>
      </c>
      <c r="B10" s="116"/>
      <c r="C10" s="116"/>
    </row>
    <row r="11" spans="1:3" ht="53.45" customHeight="1">
      <c r="A11" s="116" t="s">
        <v>337</v>
      </c>
      <c r="B11" s="116"/>
      <c r="C11" s="116"/>
    </row>
    <row r="12" spans="1:3">
      <c r="A12" s="73"/>
      <c r="B12" s="73"/>
      <c r="C12" s="73"/>
    </row>
    <row r="13" spans="1:3">
      <c r="A13" s="46"/>
      <c r="B13" s="46"/>
      <c r="C13" s="48" t="s">
        <v>271</v>
      </c>
    </row>
    <row r="14" spans="1:3">
      <c r="A14" s="46"/>
      <c r="B14" s="46"/>
      <c r="C14" s="46"/>
    </row>
    <row r="15" spans="1:3" ht="220.9" customHeight="1">
      <c r="A15" s="110" t="s">
        <v>338</v>
      </c>
      <c r="B15" s="111"/>
      <c r="C15" s="111"/>
    </row>
    <row r="16" spans="1:3" ht="156.6" customHeight="1">
      <c r="A16" s="110" t="s">
        <v>272</v>
      </c>
      <c r="B16" s="110"/>
      <c r="C16" s="110"/>
    </row>
    <row r="17" spans="1:3" ht="72.599999999999994" customHeight="1">
      <c r="A17" s="110" t="s">
        <v>273</v>
      </c>
      <c r="B17" s="111"/>
      <c r="C17" s="111"/>
    </row>
  </sheetData>
  <sheetProtection algorithmName="SHA-512" hashValue="Ssc6uBHCugbtb/NiFRGbq9+NGM7FQWByPb2BxRxDCO6Qh6TmjZV4XJXB/CbEbB3KZHBV1hLji+PUTrrVGuqzXQ==" saltValue="2E7SoRgpW+hkLwtKEscgPQ==" spinCount="100000" sheet="1" objects="1" scenarios="1"/>
  <mergeCells count="7">
    <mergeCell ref="A17:C17"/>
    <mergeCell ref="A1:C1"/>
    <mergeCell ref="A2:C2"/>
    <mergeCell ref="A10:C10"/>
    <mergeCell ref="A11:C11"/>
    <mergeCell ref="A15:C15"/>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RAMANAUSKAS Vytautas</cp:lastModifiedBy>
  <cp:revision/>
  <dcterms:created xsi:type="dcterms:W3CDTF">2020-10-05T14:48:34Z</dcterms:created>
  <dcterms:modified xsi:type="dcterms:W3CDTF">2024-04-30T10:26:16Z</dcterms:modified>
  <cp:category/>
  <cp:contentStatus/>
</cp:coreProperties>
</file>