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66925"/>
  <mc:AlternateContent xmlns:mc="http://schemas.openxmlformats.org/markup-compatibility/2006">
    <mc:Choice Requires="x15">
      <x15ac:absPath xmlns:x15ac="http://schemas.microsoft.com/office/spreadsheetml/2010/11/ac" url="\\LTVILN-001SV001\Vartotoju grupes\01 Rinkotyra\KONKURSAI\2022\LAKD_Kelias Nr. 5248 Kelias prie Nemėžio nuo Vilnius-Minskas 02-15\Pasiūlymo dokumentai\"/>
    </mc:Choice>
  </mc:AlternateContent>
  <xr:revisionPtr revIDLastSave="0" documentId="13_ncr:1_{9CB4B6B3-70F9-4775-A256-7684D607CCC6}" xr6:coauthVersionLast="47" xr6:coauthVersionMax="47" xr10:uidLastSave="{00000000-0000-0000-0000-000000000000}"/>
  <bookViews>
    <workbookView xWindow="12120" yWindow="60" windowWidth="16095" windowHeight="15540" firstSheet="1" activeTab="6" xr2:uid="{00000000-000D-0000-FFFF-FFFF00000000}"/>
  </bookViews>
  <sheets>
    <sheet name="DKŽ_1" sheetId="1" r:id="rId1"/>
    <sheet name="DKŽ_2" sheetId="6" r:id="rId2"/>
    <sheet name="DKŽ_3" sheetId="3" r:id="rId3"/>
    <sheet name="DKŽ_4" sheetId="8" r:id="rId4"/>
    <sheet name="DKŽ_5" sheetId="9" r:id="rId5"/>
    <sheet name="DKŽ_6" sheetId="10" r:id="rId6"/>
    <sheet name="santrauka" sheetId="2" r:id="rId7"/>
  </sheets>
  <definedNames>
    <definedName name="_xlnm.Print_Area" localSheetId="0">DKŽ_1!$A$1:$I$180</definedName>
    <definedName name="_xlnm.Print_Area" localSheetId="1">DKŽ_2!$A$1:$I$178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5" i="8" l="1"/>
  <c r="G48" i="8"/>
  <c r="G32" i="8"/>
  <c r="G173" i="1"/>
  <c r="G50" i="8"/>
  <c r="G51" i="8"/>
  <c r="G52" i="8"/>
  <c r="G53" i="8"/>
  <c r="G54" i="8"/>
  <c r="G56" i="8"/>
  <c r="G57" i="8"/>
  <c r="G58" i="8"/>
  <c r="G59" i="8"/>
  <c r="G176" i="1"/>
  <c r="G175" i="1"/>
  <c r="I176" i="1" s="1"/>
  <c r="G63" i="8" l="1"/>
  <c r="G62" i="8"/>
  <c r="G61" i="8"/>
  <c r="G60" i="8"/>
  <c r="E47" i="8"/>
  <c r="G47" i="8" s="1"/>
  <c r="E46" i="8"/>
  <c r="E49" i="8" s="1"/>
  <c r="G49" i="8" s="1"/>
  <c r="G45" i="8"/>
  <c r="G44" i="8"/>
  <c r="G43" i="8"/>
  <c r="G42" i="8"/>
  <c r="G41" i="8"/>
  <c r="G40" i="8"/>
  <c r="G39" i="8"/>
  <c r="G38" i="8"/>
  <c r="G37" i="8"/>
  <c r="G36" i="8"/>
  <c r="G35" i="8"/>
  <c r="G34" i="8"/>
  <c r="G33" i="8"/>
  <c r="G31" i="8"/>
  <c r="G30" i="8"/>
  <c r="G29" i="8"/>
  <c r="G28" i="8"/>
  <c r="G27" i="8"/>
  <c r="G26" i="8"/>
  <c r="G25" i="8"/>
  <c r="G24" i="8"/>
  <c r="G23" i="8"/>
  <c r="G22" i="8"/>
  <c r="G21" i="8"/>
  <c r="G20" i="8"/>
  <c r="G19" i="8"/>
  <c r="G18" i="8"/>
  <c r="G17" i="8"/>
  <c r="G16" i="8"/>
  <c r="G15" i="8"/>
  <c r="G14" i="8"/>
  <c r="G13" i="8"/>
  <c r="G12" i="8"/>
  <c r="G11" i="8"/>
  <c r="G10" i="8"/>
  <c r="G9" i="8"/>
  <c r="G8" i="8"/>
  <c r="G7" i="8"/>
  <c r="G6" i="8"/>
  <c r="G5" i="8"/>
  <c r="G105" i="6"/>
  <c r="E48" i="8" l="1"/>
  <c r="I32" i="8"/>
  <c r="G46" i="8"/>
  <c r="I63" i="8" s="1"/>
  <c r="G64" i="8" l="1"/>
  <c r="C7" i="2" s="1"/>
  <c r="G172" i="1"/>
  <c r="G171" i="1"/>
  <c r="G11" i="9"/>
  <c r="G12" i="9"/>
  <c r="G8" i="9"/>
  <c r="G34" i="6"/>
  <c r="G32" i="6"/>
  <c r="G30" i="6"/>
  <c r="G37" i="1"/>
  <c r="G34" i="1"/>
  <c r="G29" i="1"/>
  <c r="G15" i="1" l="1"/>
  <c r="G71" i="3" l="1"/>
  <c r="I71" i="3" s="1"/>
  <c r="G7" i="1"/>
  <c r="G8" i="1"/>
  <c r="G7" i="6"/>
  <c r="G8" i="6"/>
  <c r="G24" i="6"/>
  <c r="G25" i="6"/>
  <c r="G26" i="6"/>
  <c r="G27" i="6"/>
  <c r="G28" i="6"/>
  <c r="G31" i="6"/>
  <c r="G33" i="6"/>
  <c r="G35" i="6"/>
  <c r="G36" i="6"/>
  <c r="G37" i="6"/>
  <c r="G38" i="6"/>
  <c r="G39" i="6"/>
  <c r="G29" i="6"/>
  <c r="G28" i="1"/>
  <c r="G15" i="6"/>
  <c r="G24" i="1"/>
  <c r="G25" i="1"/>
  <c r="G26" i="1"/>
  <c r="G27" i="1"/>
  <c r="G30" i="1"/>
  <c r="G31" i="1"/>
  <c r="G32" i="1"/>
  <c r="G33" i="1"/>
  <c r="G35" i="1"/>
  <c r="G36" i="1"/>
  <c r="G38" i="1"/>
  <c r="G39" i="1"/>
  <c r="G40" i="1"/>
  <c r="G41" i="1"/>
  <c r="G42" i="1"/>
  <c r="G23" i="1"/>
  <c r="G22" i="1"/>
  <c r="G21" i="1"/>
  <c r="G20" i="1"/>
  <c r="G19" i="1"/>
  <c r="G18" i="1"/>
  <c r="G10" i="9"/>
  <c r="G9" i="9"/>
  <c r="I12" i="9" s="1"/>
  <c r="G7" i="9"/>
  <c r="G6" i="9"/>
  <c r="G5" i="9"/>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14" i="3"/>
  <c r="G159" i="6"/>
  <c r="G160" i="6"/>
  <c r="G161" i="6"/>
  <c r="G162" i="6"/>
  <c r="G163" i="6"/>
  <c r="G164" i="6"/>
  <c r="G165" i="6"/>
  <c r="G166" i="6"/>
  <c r="G167" i="6"/>
  <c r="G168" i="6"/>
  <c r="G169" i="6"/>
  <c r="G158" i="6"/>
  <c r="G157" i="6"/>
  <c r="G121" i="6"/>
  <c r="G122" i="6"/>
  <c r="G113" i="6"/>
  <c r="G114" i="6"/>
  <c r="G108" i="6"/>
  <c r="G109" i="6"/>
  <c r="G72" i="6"/>
  <c r="G73" i="6"/>
  <c r="G74" i="6"/>
  <c r="G75" i="6"/>
  <c r="G76" i="6"/>
  <c r="G77" i="6"/>
  <c r="G78" i="6"/>
  <c r="G58" i="6"/>
  <c r="G59" i="6"/>
  <c r="G60" i="6"/>
  <c r="G61" i="6"/>
  <c r="G62" i="6"/>
  <c r="G63" i="6"/>
  <c r="G41" i="6"/>
  <c r="G51" i="6"/>
  <c r="G52" i="6"/>
  <c r="G174" i="6"/>
  <c r="I174" i="6" s="1"/>
  <c r="G173" i="6"/>
  <c r="G172" i="6"/>
  <c r="G171" i="6"/>
  <c r="G170" i="6"/>
  <c r="G156" i="6"/>
  <c r="G155" i="6"/>
  <c r="G154" i="6"/>
  <c r="G153" i="6"/>
  <c r="G152" i="6"/>
  <c r="G151" i="6"/>
  <c r="G150" i="6"/>
  <c r="G149" i="6"/>
  <c r="G148" i="6"/>
  <c r="G147" i="6"/>
  <c r="G146" i="6"/>
  <c r="G145" i="6"/>
  <c r="G144" i="6"/>
  <c r="G143" i="6"/>
  <c r="G142" i="6"/>
  <c r="G141" i="6"/>
  <c r="G140" i="6"/>
  <c r="G139" i="6"/>
  <c r="G138" i="6"/>
  <c r="G137" i="6"/>
  <c r="G136" i="6"/>
  <c r="G135" i="6"/>
  <c r="G134" i="6"/>
  <c r="G133" i="6"/>
  <c r="G132" i="6"/>
  <c r="G131" i="6"/>
  <c r="G130" i="6"/>
  <c r="G129" i="6"/>
  <c r="G128" i="6"/>
  <c r="G127" i="6"/>
  <c r="G126" i="6"/>
  <c r="G125" i="6"/>
  <c r="G124" i="6"/>
  <c r="G123" i="6"/>
  <c r="G120" i="6"/>
  <c r="G119" i="6"/>
  <c r="G118" i="6"/>
  <c r="G117" i="6"/>
  <c r="G116" i="6"/>
  <c r="G115" i="6"/>
  <c r="G112" i="6"/>
  <c r="G111" i="6"/>
  <c r="G110" i="6"/>
  <c r="G107" i="6"/>
  <c r="G106" i="6"/>
  <c r="G104" i="6"/>
  <c r="G103" i="6"/>
  <c r="G102" i="6"/>
  <c r="G101" i="6"/>
  <c r="G100" i="6"/>
  <c r="G99" i="6"/>
  <c r="G98" i="6"/>
  <c r="G97" i="6"/>
  <c r="G96" i="6"/>
  <c r="G95" i="6"/>
  <c r="G94" i="6"/>
  <c r="G93" i="6"/>
  <c r="G92" i="6"/>
  <c r="G91" i="6"/>
  <c r="G90" i="6"/>
  <c r="G89" i="6"/>
  <c r="G88" i="6"/>
  <c r="G87" i="6"/>
  <c r="G86" i="6"/>
  <c r="G85" i="6"/>
  <c r="G84" i="6"/>
  <c r="G83" i="6"/>
  <c r="G82" i="6"/>
  <c r="G81" i="6"/>
  <c r="G80" i="6"/>
  <c r="G79" i="6"/>
  <c r="G71" i="6"/>
  <c r="G70" i="6"/>
  <c r="G69" i="6"/>
  <c r="G68" i="6"/>
  <c r="G67" i="6"/>
  <c r="G66" i="6"/>
  <c r="G65" i="6"/>
  <c r="G64" i="6"/>
  <c r="G57" i="6"/>
  <c r="G56" i="6"/>
  <c r="G55" i="6"/>
  <c r="G54" i="6"/>
  <c r="G53" i="6"/>
  <c r="G50" i="6"/>
  <c r="G49" i="6"/>
  <c r="G48" i="6"/>
  <c r="G47" i="6"/>
  <c r="G46" i="6"/>
  <c r="G45" i="6"/>
  <c r="G44" i="6"/>
  <c r="G43" i="6"/>
  <c r="G42" i="6"/>
  <c r="G40" i="6"/>
  <c r="G23" i="6"/>
  <c r="G22" i="6"/>
  <c r="G21" i="6"/>
  <c r="G20" i="6"/>
  <c r="G19" i="6"/>
  <c r="G18" i="6"/>
  <c r="G17" i="6"/>
  <c r="G16" i="6"/>
  <c r="G14" i="6"/>
  <c r="G13" i="6"/>
  <c r="G12" i="6"/>
  <c r="G11" i="6"/>
  <c r="G10" i="6"/>
  <c r="G9" i="6"/>
  <c r="G6" i="6"/>
  <c r="G5" i="6"/>
  <c r="G167" i="1"/>
  <c r="G151" i="1"/>
  <c r="G152" i="1"/>
  <c r="G153" i="1"/>
  <c r="G154" i="1"/>
  <c r="G156" i="1"/>
  <c r="G157" i="1"/>
  <c r="G158" i="1"/>
  <c r="G159" i="1"/>
  <c r="G160" i="1"/>
  <c r="G161" i="1"/>
  <c r="G162" i="1"/>
  <c r="G163" i="1"/>
  <c r="G164" i="1"/>
  <c r="G165" i="1"/>
  <c r="G166" i="1"/>
  <c r="G142" i="1"/>
  <c r="G143" i="1"/>
  <c r="G144" i="1"/>
  <c r="G145" i="1"/>
  <c r="G146" i="1"/>
  <c r="G147" i="1"/>
  <c r="G148" i="1"/>
  <c r="G149" i="1"/>
  <c r="G141" i="1"/>
  <c r="G140" i="1"/>
  <c r="G139" i="1"/>
  <c r="G138" i="1"/>
  <c r="G137" i="1"/>
  <c r="G136" i="1"/>
  <c r="G135" i="1"/>
  <c r="G134" i="1"/>
  <c r="G133" i="1"/>
  <c r="G132" i="1"/>
  <c r="G131" i="1"/>
  <c r="G130" i="1"/>
  <c r="G129" i="1"/>
  <c r="G128" i="1"/>
  <c r="G127" i="1"/>
  <c r="G126" i="1"/>
  <c r="G113" i="1"/>
  <c r="G99" i="1"/>
  <c r="G100" i="1"/>
  <c r="G101" i="1"/>
  <c r="G102" i="1"/>
  <c r="G103" i="1"/>
  <c r="G104" i="1"/>
  <c r="G105" i="1"/>
  <c r="G88" i="1"/>
  <c r="G89" i="1"/>
  <c r="G90" i="1"/>
  <c r="G91" i="1"/>
  <c r="G92" i="1"/>
  <c r="G93" i="1"/>
  <c r="G94" i="1"/>
  <c r="G95" i="1"/>
  <c r="G96" i="1"/>
  <c r="G97" i="1"/>
  <c r="G79" i="1"/>
  <c r="G80" i="1"/>
  <c r="G81" i="1"/>
  <c r="G82" i="1"/>
  <c r="G83" i="1"/>
  <c r="G84" i="1"/>
  <c r="G85" i="1"/>
  <c r="G86" i="1"/>
  <c r="G71" i="1"/>
  <c r="G72" i="1"/>
  <c r="G73" i="1"/>
  <c r="G74" i="1"/>
  <c r="G75" i="1"/>
  <c r="G76" i="1"/>
  <c r="G63" i="1"/>
  <c r="G64" i="1"/>
  <c r="G65" i="1"/>
  <c r="G66" i="1"/>
  <c r="G57" i="1"/>
  <c r="G58" i="1"/>
  <c r="G59" i="1"/>
  <c r="G60" i="1"/>
  <c r="G61" i="1"/>
  <c r="I8" i="9" l="1"/>
  <c r="G175" i="6"/>
  <c r="C5" i="2" s="1"/>
  <c r="I144" i="1"/>
  <c r="I140" i="1"/>
  <c r="I149" i="1"/>
  <c r="I169" i="6"/>
  <c r="I173" i="6"/>
  <c r="G13" i="9"/>
  <c r="C8" i="2" s="1"/>
  <c r="I70" i="3"/>
  <c r="I132" i="6"/>
  <c r="I138" i="6"/>
  <c r="I147" i="6"/>
  <c r="I115" i="6"/>
  <c r="I89" i="6"/>
  <c r="I109" i="6"/>
  <c r="I78" i="6"/>
  <c r="I52" i="6"/>
  <c r="I123" i="6"/>
  <c r="I98" i="6"/>
  <c r="I142" i="6"/>
  <c r="I39" i="6"/>
  <c r="I134" i="1"/>
  <c r="G13" i="3"/>
  <c r="G12" i="3"/>
  <c r="G11" i="3"/>
  <c r="G10" i="3"/>
  <c r="G9" i="3"/>
  <c r="G8" i="3"/>
  <c r="G7" i="3"/>
  <c r="G6" i="3"/>
  <c r="G5" i="3"/>
  <c r="G72" i="3" l="1"/>
  <c r="C6" i="2"/>
  <c r="I13" i="3"/>
  <c r="I7" i="3"/>
  <c r="G150" i="1" l="1"/>
  <c r="I150" i="1" s="1"/>
  <c r="G125" i="1"/>
  <c r="G67" i="1"/>
  <c r="G9" i="1" l="1"/>
  <c r="G174" i="1"/>
  <c r="G170" i="1"/>
  <c r="G118" i="1"/>
  <c r="G117" i="1"/>
  <c r="G119" i="1"/>
  <c r="G116" i="1"/>
  <c r="G111" i="1"/>
  <c r="G110" i="1"/>
  <c r="G109" i="1"/>
  <c r="G108" i="1"/>
  <c r="G106" i="1"/>
  <c r="G98" i="1"/>
  <c r="I106" i="1" l="1"/>
  <c r="G87" i="1"/>
  <c r="I97" i="1" s="1"/>
  <c r="G78" i="1"/>
  <c r="G77" i="1"/>
  <c r="G70" i="1"/>
  <c r="G69" i="1"/>
  <c r="I86" i="1" l="1"/>
  <c r="G68" i="1"/>
  <c r="G62" i="1"/>
  <c r="G56" i="1"/>
  <c r="G55" i="1"/>
  <c r="G45" i="1"/>
  <c r="G53" i="1"/>
  <c r="G52" i="1"/>
  <c r="G51" i="1"/>
  <c r="G50" i="1"/>
  <c r="G49" i="1"/>
  <c r="G48" i="1"/>
  <c r="G47" i="1"/>
  <c r="G46" i="1"/>
  <c r="G54" i="1"/>
  <c r="I68" i="1" l="1"/>
  <c r="G12" i="1"/>
  <c r="G169" i="1"/>
  <c r="G168" i="1"/>
  <c r="G155" i="1"/>
  <c r="I166" i="1" s="1"/>
  <c r="G124" i="1"/>
  <c r="G123" i="1"/>
  <c r="G122" i="1"/>
  <c r="G121" i="1"/>
  <c r="I174" i="1" l="1"/>
  <c r="G17" i="1"/>
  <c r="G16" i="1"/>
  <c r="G14" i="1"/>
  <c r="G13" i="1"/>
  <c r="G115" i="1" l="1"/>
  <c r="I119" i="1" s="1"/>
  <c r="G114" i="1"/>
  <c r="G112" i="1"/>
  <c r="G44" i="1"/>
  <c r="G11" i="1"/>
  <c r="G10" i="1"/>
  <c r="G120" i="1"/>
  <c r="I125" i="1" s="1"/>
  <c r="G107" i="1"/>
  <c r="G43" i="1"/>
  <c r="G6" i="1"/>
  <c r="I54" i="1" l="1"/>
  <c r="I114" i="1"/>
  <c r="G5" i="1"/>
  <c r="I42" i="1" l="1"/>
  <c r="G177" i="1"/>
  <c r="C4" i="2" s="1"/>
  <c r="C11" i="2" s="1"/>
</calcChain>
</file>

<file path=xl/sharedStrings.xml><?xml version="1.0" encoding="utf-8"?>
<sst xmlns="http://schemas.openxmlformats.org/spreadsheetml/2006/main" count="2007" uniqueCount="643">
  <si>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</si>
  <si>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</si>
  <si>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</si>
  <si>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</si>
  <si>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</si>
  <si>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</si>
  <si>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</si>
  <si>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kompl.</t>
  </si>
  <si>
    <t>m2</t>
  </si>
  <si>
    <t>m3</t>
  </si>
  <si>
    <t>m</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</si>
  <si>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</si>
  <si>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6.1</t>
  </si>
  <si>
    <t>1.1</t>
  </si>
  <si>
    <t>1.2</t>
  </si>
  <si>
    <t>1.4</t>
  </si>
  <si>
    <t>1.5</t>
  </si>
  <si>
    <t>1.6</t>
  </si>
  <si>
    <t>1.8</t>
  </si>
  <si>
    <t>vnt.</t>
  </si>
  <si>
    <t>2.1</t>
  </si>
  <si>
    <t>2.2</t>
  </si>
  <si>
    <t>2.3</t>
  </si>
  <si>
    <t>2.4</t>
  </si>
  <si>
    <t>2.5</t>
  </si>
  <si>
    <t>2.6</t>
  </si>
  <si>
    <t>2.7</t>
  </si>
  <si>
    <t>2.8</t>
  </si>
  <si>
    <t>2.9</t>
  </si>
  <si>
    <t>4.1</t>
  </si>
  <si>
    <t>4.2</t>
  </si>
  <si>
    <t>4.3</t>
  </si>
  <si>
    <t>4.4</t>
  </si>
  <si>
    <t>5.1</t>
  </si>
  <si>
    <t>5.2</t>
  </si>
  <si>
    <t>5.3</t>
  </si>
  <si>
    <t>5.4</t>
  </si>
  <si>
    <t>5.5</t>
  </si>
  <si>
    <t>5.6</t>
  </si>
  <si>
    <t>6.2</t>
  </si>
  <si>
    <t>6.3</t>
  </si>
  <si>
    <t>3.1</t>
  </si>
  <si>
    <t>3.2</t>
  </si>
  <si>
    <t>3.3</t>
  </si>
  <si>
    <t>3.4</t>
  </si>
  <si>
    <t>4.5</t>
  </si>
  <si>
    <t>Skyrius</t>
  </si>
  <si>
    <t>Iš viso skyriuje 1, Eur be PVM</t>
  </si>
  <si>
    <t>Iš viso skyriuje 2, Eur be PVM</t>
  </si>
  <si>
    <t>Iš viso skyriuje 3, Eur be PVM</t>
  </si>
  <si>
    <t>Iš viso skyriuje 4, Eur be PVM</t>
  </si>
  <si>
    <t>Iš viso skyriuje 5, Eur be PVM</t>
  </si>
  <si>
    <t>Iš viso skyriuje 7, Eur be PVM</t>
  </si>
  <si>
    <t>IŠ VISO ŽINIARAŠTYJE 1, EUR BE PVM</t>
  </si>
  <si>
    <t>km</t>
  </si>
  <si>
    <t>2. Žemės darbai</t>
  </si>
  <si>
    <t>1.11</t>
  </si>
  <si>
    <t>1.13</t>
  </si>
  <si>
    <t>1.14</t>
  </si>
  <si>
    <t>1.16</t>
  </si>
  <si>
    <t>1.17</t>
  </si>
  <si>
    <t>5.7</t>
  </si>
  <si>
    <t>5.8</t>
  </si>
  <si>
    <t>DARBŲ KIEKIŲ ŽINIARAŠČIŲ SANTRAUKA</t>
  </si>
  <si>
    <t>Darbų kiekių žin. nr.</t>
  </si>
  <si>
    <t>Žiniaraščio pavadinimas</t>
  </si>
  <si>
    <t>Vertė, EUR be PVM</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</si>
  <si>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</si>
  <si>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</si>
  <si>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</si>
  <si>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</si>
  <si>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</si>
  <si>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1.3</t>
  </si>
  <si>
    <t>1.7</t>
  </si>
  <si>
    <t>Iš viso skyriuje 6, Eur be PVM</t>
  </si>
  <si>
    <t>1.9</t>
  </si>
  <si>
    <t>1.10</t>
  </si>
  <si>
    <t>1.12</t>
  </si>
  <si>
    <t>1.15</t>
  </si>
  <si>
    <t>7.1</t>
  </si>
  <si>
    <t>Pastaba: Rangovas pildo pasirinktinai I arba II konstrukcijos variantą</t>
  </si>
  <si>
    <t>5.11</t>
  </si>
  <si>
    <t>t</t>
  </si>
  <si>
    <t>3.5</t>
  </si>
  <si>
    <t>2.10</t>
  </si>
  <si>
    <t>2.11</t>
  </si>
  <si>
    <t>2.12</t>
  </si>
  <si>
    <t>7.2</t>
  </si>
  <si>
    <t>8.1</t>
  </si>
  <si>
    <t>8.2</t>
  </si>
  <si>
    <t>8.3</t>
  </si>
  <si>
    <t>9.1</t>
  </si>
  <si>
    <t>9.2</t>
  </si>
  <si>
    <t>9.3</t>
  </si>
  <si>
    <t>9.4</t>
  </si>
  <si>
    <t>9.5</t>
  </si>
  <si>
    <t>9.6</t>
  </si>
  <si>
    <t>Iš viso skyriuje 8, Eur be PVM</t>
  </si>
  <si>
    <t>Iš viso skyriuje 9, Eur be PVM</t>
  </si>
  <si>
    <t>3.6</t>
  </si>
  <si>
    <t>7.3</t>
  </si>
  <si>
    <t>7.4</t>
  </si>
  <si>
    <t>7.5</t>
  </si>
  <si>
    <t>7.6</t>
  </si>
  <si>
    <t>7.7</t>
  </si>
  <si>
    <t>8.4</t>
  </si>
  <si>
    <t>8.5</t>
  </si>
  <si>
    <t>10.1</t>
  </si>
  <si>
    <t>Iš viso skyriuje 10, Eur be PVM</t>
  </si>
  <si>
    <t>IŠ VISO ŽINIARAŠTYJE 2, EUR BE PVM</t>
  </si>
  <si>
    <t>*Pastaba dėl ESO: Rangovas savo pasiūlyme turi įsivertinti eilutėje nurodytą sumą. Rangovas pasirašęs sutartį su Kelių direkcija dėl kelio rekonstravimo/remonto, turės sudaryti sutartį su AB „ESO“ dėl jiems priklausančių tinklų pertvarkymo. Kelių direkcija Rangovui už AB „ESO“ priklausančių tinklų pertvarkymą apmokės už faktiškai atliktus darbus.</t>
  </si>
  <si>
    <t>IŠ VISO ŽINIARAŠTYJE 3, EUR BE PVM</t>
  </si>
  <si>
    <t>Kelio ašinės linijos ir kelio juostos nužymėjimas</t>
  </si>
  <si>
    <t>Betoninių trinkelių dangos išardymas ir atstatymas</t>
  </si>
  <si>
    <t>Dirvožemio pašalinimas, pakrovimas į autosavivarčius ir išvežimas į laikino sandėliavimo vietas</t>
  </si>
  <si>
    <t>II gr. grunto kasimas ekskavatoriais, pakrovimas į autosavivarčius, vežimas į sąvartą rangovo pasirinktu atstumu ir darbas joje</t>
  </si>
  <si>
    <t>II gr. grunto kasimas ekskavatoriais, pakrovimas į autosavivarčius, vežimas į pylimus iki 2 km atstumu ir darbas juose</t>
  </si>
  <si>
    <t>II gr. grunto kasimas ekskavatoriais, pakrovimas į autosavivarčius, vežimas į laikiną sandėliavimo vietą</t>
  </si>
  <si>
    <t>Esamo F1 grunto kasimas ekskavatoriais, pakrovimas į autosavivarčius, vežimas į laikiną sandėliavimo vietą</t>
  </si>
  <si>
    <t>Lovio dugno planiravimas prieš keičiant gruntą</t>
  </si>
  <si>
    <t>Supilamas iš laikinos sandėliavimo aikštelės atvežtas esamas žvyro ir (ar) skaldos pagrindo sluoksnis ir esamas F1 klasės gruntas</t>
  </si>
  <si>
    <t>Supilamas atsivežtinis nesurištų mineralinių medžiagų mišinys fr. 0/16</t>
  </si>
  <si>
    <t>Lovio dugno planiravimas (sankasos viršus)</t>
  </si>
  <si>
    <t xml:space="preserve">Šlaitų ir griovio dugno planiravimas mechanizuotu būdu </t>
  </si>
  <si>
    <t xml:space="preserve">Šlaitų ir griovio dugno planiravimas rankiniu būdu </t>
  </si>
  <si>
    <t>Šlaitų ir teritorijų šalia padengimas dirvožemiu ir apsėjimas veja, h=0,10 m</t>
  </si>
  <si>
    <t>Apsauginis šalčiui atsparaus sluoksnio įrengimas, h=0,38 m</t>
  </si>
  <si>
    <t>Skaldos pagrindo sluoksnio iš nesurištų mineralinių medžiagų mišinio 0/45 įrengimas, h=0,20 m</t>
  </si>
  <si>
    <t xml:space="preserve">Asfalto pagrindo sluoksnio įrengimas iš mišinio AC 32 PS (su kelio bitumu 50/70), h=0,10 m </t>
  </si>
  <si>
    <t>Dangos pagruntavimas panaudojant bituminę emulsiją C60BP4-S 300 g/m²</t>
  </si>
  <si>
    <t>Apatinio asfalto sluoksnio įrengimas iš mišinio AC 16 AS (su kelio bitumu 50/70), h=0,04 m</t>
  </si>
  <si>
    <t>Viršutinio asfalto sluoksnio įrengimas iš mišinio SMA 8 TM (su PMB 25/55-60), h=0,03 m</t>
  </si>
  <si>
    <r>
      <t xml:space="preserve">Vieneto kaina, Eur be PVM  </t>
    </r>
    <r>
      <rPr>
        <b/>
        <sz val="11"/>
        <color rgb="FFFF0000"/>
        <rFont val="Times New Roman"/>
        <family val="1"/>
      </rPr>
      <t>(pildo Tiekėjas)</t>
    </r>
  </si>
  <si>
    <r>
      <t>Dangos pagruntavimas panaudojant bituminę emulsiją C60BP4-S 400 g/m</t>
    </r>
    <r>
      <rPr>
        <sz val="11"/>
        <color theme="1"/>
        <rFont val="Times New Roman"/>
        <family val="1"/>
      </rPr>
      <t>²</t>
    </r>
  </si>
  <si>
    <t>3. Kelio dangos konstrukcijos įrengimas (I konstrukcijos variantas)</t>
  </si>
  <si>
    <t>3. Kelio dangos konstrukcijos įrengimas (II konstrukcijos variantas)</t>
  </si>
  <si>
    <t>Šalčiui nejautrių medžiagų sluoksnio įrengimas, h=0,28 m</t>
  </si>
  <si>
    <t>Skaldos pagrindo sluoksnio iš nesurištų mineralinių medžiagų mišinio 0/45 įrengimas, h=0,30 m</t>
  </si>
  <si>
    <t xml:space="preserve">Asfalto pagrindo dangos sluoksnio įrengimas iš mišinio AC 32 PS (su kelio bitumu 50/70), h=0,10 m </t>
  </si>
  <si>
    <t>3.7</t>
  </si>
  <si>
    <t>3.8</t>
  </si>
  <si>
    <t>3.9</t>
  </si>
  <si>
    <t>3.10</t>
  </si>
  <si>
    <t>3.11</t>
  </si>
  <si>
    <t>3.12</t>
  </si>
  <si>
    <t>3.13</t>
  </si>
  <si>
    <t>3.14</t>
  </si>
  <si>
    <t>4. Kelio dangos konstrukcijos kelio suvedimo su esama danga ir sankryžų bei asfaltuotų nuovažų įrengimas (I konstrukcijos variantas)</t>
  </si>
  <si>
    <t xml:space="preserve">Asfalto pagrindo dangos sluoksnio įrengimas iš mišinio AC 22 PS (su kelio bitumu 50/70), h=0,10 m </t>
  </si>
  <si>
    <t>Dangos sluoksnis be rišiklių iš žvyro mišinio fr. 0/11, h- 0,10 m</t>
  </si>
  <si>
    <t>Siūlės "karštas prie šalto" įrengimas, 500 g</t>
  </si>
  <si>
    <t>4.6</t>
  </si>
  <si>
    <t>4.7</t>
  </si>
  <si>
    <t>4.8</t>
  </si>
  <si>
    <t>4.9</t>
  </si>
  <si>
    <t>4.10</t>
  </si>
  <si>
    <t>4. Kelio dangos konstrukcijos kelio suvedimo su esama danga ir sankryžų bei asfaltuotų nuovažų įrengimas (II konstrukcijos variantas)</t>
  </si>
  <si>
    <t>4.11</t>
  </si>
  <si>
    <t>4.12</t>
  </si>
  <si>
    <t>4.13</t>
  </si>
  <si>
    <t>4.14</t>
  </si>
  <si>
    <t>4.15</t>
  </si>
  <si>
    <t>4.16</t>
  </si>
  <si>
    <t>4.17</t>
  </si>
  <si>
    <t>4.18</t>
  </si>
  <si>
    <t>5. Iškiliosios sankryžos dangos konstrukcijos įrengimas</t>
  </si>
  <si>
    <t>5.9</t>
  </si>
  <si>
    <t>5.10</t>
  </si>
  <si>
    <t>Apatinio asfalto sluoksnio įrengimas iš mišinio AC 16 AS (su kelio bitumu 50/70), h=0,04-0,07 m</t>
  </si>
  <si>
    <t>Apatinio asfalto sluoksnio įrengimas iš mišinio AC 16 AS (su kelio bitumu 50/70), h=0,07 m</t>
  </si>
  <si>
    <t>Siūlės "karštas prie šalto" įrengimas, 150 g</t>
  </si>
  <si>
    <t>Siūlės "karštas prie šalto" įrengimas, 200 g</t>
  </si>
  <si>
    <t xml:space="preserve">Asfalto dangos išardymas/nufrezavimas (frezuojant dangas, h=0,00-0,04 m) pakrovimas ir laikinas sandėliavimas </t>
  </si>
  <si>
    <t xml:space="preserve">Asfalto dangos išardymas/nufrezavimas (frezuojant dangas, h=0,00-0,03 m), pakrovimas ir laikinas sandėliavimas </t>
  </si>
  <si>
    <t>Dangos pagruntavimas panaudojant bituminę emulsiją C60BP4-S 400 g/m²</t>
  </si>
  <si>
    <t>Dangos pagruntavimas, panaudojant bituminę emulsiją C60BP4-S 400 g/m²</t>
  </si>
  <si>
    <t>6. Pėsčiųjų-dviračių tako konstrukcijos įrengimas*</t>
  </si>
  <si>
    <t>6.4</t>
  </si>
  <si>
    <t>6.5</t>
  </si>
  <si>
    <t>6.6</t>
  </si>
  <si>
    <t>6.7</t>
  </si>
  <si>
    <t>6.8</t>
  </si>
  <si>
    <t>6.9</t>
  </si>
  <si>
    <t>Apsauginis šalčiui atsparaus sluoksnio įrengimas (I variantas), h=0,215 m</t>
  </si>
  <si>
    <t>Šalčiui nejautrių medžiagų sluoksnio įrengimas (II variantas), h=0,215 m</t>
  </si>
  <si>
    <t>Skaldos pagrindo sluoksnio iš nesurištų mineralinių medžiagų mišinio 0/45 įrengimas, h=0,15 m</t>
  </si>
  <si>
    <t>Asfalto pagrindo dangos sluoksnio įrengimas iš mišinio AC 16 PL, h=0,06 m</t>
  </si>
  <si>
    <t>Viršutinio asfalto sluoksnio įrengimas iš mišinio AC 5 VL, h=0,03 m</t>
  </si>
  <si>
    <t>Nesurištų mineralinių medžiagų mišinio 0/5 pasluoksnis, h=0,025 m</t>
  </si>
  <si>
    <t>Silpnaregių vedimo paviršiaus iš betoninių reljefinių trinkelių įrengimas, h=0,06 m</t>
  </si>
  <si>
    <t>Silpnaregių įspėjamojo paviršiaus iš betoninių reljefinių trinkelių įrengimas, h=0,06 m</t>
  </si>
  <si>
    <t>7. Šaligatvio, takų suvedimo ir šoninės skiriamosios juostos konstrukcijos įrengimas*</t>
  </si>
  <si>
    <t>7.8</t>
  </si>
  <si>
    <t>Apsauginis šalčiui atsparaus sluoksnio įrengimas (I variantas), h=0,19 m</t>
  </si>
  <si>
    <t>Šalčiui nejautrių medžiagų sluoksnio įrengimas (II variantas), h=0,19 m</t>
  </si>
  <si>
    <t>Skaldos pagrindo sluoksnio iš nesurištų mineralinių medžiagų mišinio 0/45 įrengimas, h=0,16 m</t>
  </si>
  <si>
    <t>Nesurištų mineralinių medžiagų mišinio 0/5 pasluoksnis, h=0,03 m</t>
  </si>
  <si>
    <t>Viršutinio sluoksnio iš betoninių plytelių įrengimas, h=0,07 m</t>
  </si>
  <si>
    <t>Viršutinio sluoksnio iš betoninių trinkelių įrengimas, h=0,06 m</t>
  </si>
  <si>
    <t>8. Nuovažų įrengimas*</t>
  </si>
  <si>
    <t>Apsauginis šalčiui atsparaus sluoksnio įrengimas (I variantas), h=0,29 m</t>
  </si>
  <si>
    <t>Šalčiui nejautrių medžiagų sluoksnio įrengimas (II variantas), h=0,29 m</t>
  </si>
  <si>
    <t>Viršutinio sluoksnio iš betoninių trinkelių įrengimas, h=0,08 m</t>
  </si>
  <si>
    <t>9. Poilsio aikštelių įrengimas*</t>
  </si>
  <si>
    <t>10. Autobusų sustojimo peronų įrengimas*</t>
  </si>
  <si>
    <t>10.2</t>
  </si>
  <si>
    <t>10.3</t>
  </si>
  <si>
    <t>10.4</t>
  </si>
  <si>
    <t>10.5</t>
  </si>
  <si>
    <t>10.6</t>
  </si>
  <si>
    <t>10.7</t>
  </si>
  <si>
    <t>10.8</t>
  </si>
  <si>
    <t>10.9</t>
  </si>
  <si>
    <t>Silpnaregių įspėjamojo paviršiaus iš betoninių trinkelių su šachmatiškai išdėstytais kauburėliais įrengimas, h=0,06 m</t>
  </si>
  <si>
    <t>Šiukšliadėžių įrengimas</t>
  </si>
  <si>
    <t>Paviljonų įrengimas</t>
  </si>
  <si>
    <t>11. Automobilių sustojimo vietų įrengimas*</t>
  </si>
  <si>
    <t>11.1</t>
  </si>
  <si>
    <t>11.2</t>
  </si>
  <si>
    <t>11.3</t>
  </si>
  <si>
    <t>11.4</t>
  </si>
  <si>
    <t>11.5</t>
  </si>
  <si>
    <t>11.6</t>
  </si>
  <si>
    <t>Dangos pagruntavimas, panaudojant bituminę emulsiją C60BP4-S 170 g/m²</t>
  </si>
  <si>
    <r>
      <t xml:space="preserve">Šalčiui nejautrių </t>
    </r>
    <r>
      <rPr>
        <sz val="11"/>
        <color rgb="FF000000"/>
        <rFont val="Times New Roman"/>
        <family val="1"/>
      </rPr>
      <t>medžiagų sluoksnio įrengimas (II variantas), h=0,19 m</t>
    </r>
  </si>
  <si>
    <t>Apsauginio šalčiui atsparaus sluoksnio įrengimas (I variantas), h=0,54 m;</t>
  </si>
  <si>
    <t>Šalčiui nejautrių medžiagų sluoksnio įrengimas (II variantas), h=0,54 m</t>
  </si>
  <si>
    <t>Skaldos pagrindo sluoksnio iš nesurištų mineralinių medžiagų mišinio 0/45 įrengimas, h=0,15 m;</t>
  </si>
  <si>
    <t>Viršutinio sluoksnio iš kontrastinių betoninių trinkelių įrengimas, h=0,08 m</t>
  </si>
  <si>
    <t>12. Betoninių kelio ir vejos bordiūrų įrengimas</t>
  </si>
  <si>
    <t>12.1</t>
  </si>
  <si>
    <t>12.2</t>
  </si>
  <si>
    <t>12.3</t>
  </si>
  <si>
    <t>12.4</t>
  </si>
  <si>
    <t xml:space="preserve">Betoninių kelio bordiūrų (100x15x30 cm) ant betono pagrindo įrengimas </t>
  </si>
  <si>
    <t xml:space="preserve">Betoninių kelio bordiūrų (100x15x22 cm) ant betono pagrindo įrengimas </t>
  </si>
  <si>
    <t xml:space="preserve">Betoninių vejos bordiūrų (100x8x20 cm) ant betono pagrindo įrengimas </t>
  </si>
  <si>
    <t>Sandariklio juostos įrengimas, h=0,03 m</t>
  </si>
  <si>
    <t>Iš viso skyriuje 11, Eur be PVM</t>
  </si>
  <si>
    <t>Iš viso skyriuje 12, Eur be PVM</t>
  </si>
  <si>
    <t>13. Konstrukcinio drenažo įrengimas</t>
  </si>
  <si>
    <t>13.1</t>
  </si>
  <si>
    <t>13.2</t>
  </si>
  <si>
    <t>13.3</t>
  </si>
  <si>
    <t>13.4</t>
  </si>
  <si>
    <t>13.5</t>
  </si>
  <si>
    <t>Tranšėjos kasimas, grunto pakrovimas ir išvežimas į rangovo pasirinktą vietą</t>
  </si>
  <si>
    <t>Žvirgždo skalda fr. 11/16</t>
  </si>
  <si>
    <t>Žvirgždo skalda fr. 5/8</t>
  </si>
  <si>
    <t>Plastikinio konstrukcinio drenažo vamzdžio su geotekstilės filtru d≥113 mm įrengimas</t>
  </si>
  <si>
    <t>Geotekstilės grunto atskyrimui, įrengimas</t>
  </si>
  <si>
    <t>Iš viso skyriuje 13, Eur be PVM</t>
  </si>
  <si>
    <t>14. Lietaus nuvedimo latako įrengimas</t>
  </si>
  <si>
    <t>Betoninio vandens surinkimo latako (300x200x100mm) ant betoninio pagrindo įrengimas</t>
  </si>
  <si>
    <t>14.1</t>
  </si>
  <si>
    <t>Iš viso skyriuje 14, Eur be PVM</t>
  </si>
  <si>
    <t>15. Kelio apstatymas ir saugaus eismo organizavimas</t>
  </si>
  <si>
    <t>15.1</t>
  </si>
  <si>
    <t>15.2</t>
  </si>
  <si>
    <t>15.3</t>
  </si>
  <si>
    <t>15.4</t>
  </si>
  <si>
    <t>15.5</t>
  </si>
  <si>
    <t>Kelio ženklų vienstiebių metalinių atramų (d=76,1/2,0 mm) pastatymas</t>
  </si>
  <si>
    <t>Kelio ženklų skydų ant vienstiebių metalinių atramų sumontavimas</t>
  </si>
  <si>
    <t>Kelio ženklų dvistiebių metalinių atramų (d=76,1/2,0 mm) pastatymas</t>
  </si>
  <si>
    <t>Kelio ženklų skydų ant dvistiebių metalinių atramų sumontavimas</t>
  </si>
  <si>
    <t>Kelio ženklų skydų ant apšvietimo atramų įrengimas</t>
  </si>
  <si>
    <t>Ženklinimo tipas 1.1 (linijos plotis 0,12 m) siaura ištisinė linija (iš termoplasto arba reaktyviųjų medžiagų)</t>
  </si>
  <si>
    <t>Ženklinimo tipas 1.2 (linijos plotis 0,25 m) plati ištisinė linija (iš termoplasto arba reaktyviųjų medžiagų)</t>
  </si>
  <si>
    <t>Ženklinimo tipas 1.7 (linijos plotis 0,12 m) siaura brūkšninė linija, kai brūkšnio ir tarpo santykis 1 m / 1 m (iš termoplasto arba reaktyviųjų medžiagų)</t>
  </si>
  <si>
    <t>Ženklinimo tipas 1.12 iš trikampių sudaryta linija (iš termoplasto arba reaktyviųjų medžiagų)</t>
  </si>
  <si>
    <t>Ženklinimo tipas 1.22 (linijos plotis 0,25 m) plati brūkšninė linija, kai brūkšnio ir tarpo santykis 1 m / 1 m (iš termoplasto arba reaktyviųjų medžiagų)</t>
  </si>
  <si>
    <t>Ženklinimo tipas 1.25 šachmatų tvarka išdėstyti langeliai (iš termoplasto arba reaktyviųjų medžiagų)</t>
  </si>
  <si>
    <t>Ženklinimo tipas 1.27 geltona siaura linija pažymėtas zigzagas (iš termoplasto arba reaktyviųjų medžiagų)</t>
  </si>
  <si>
    <t>15.6</t>
  </si>
  <si>
    <t>15.7</t>
  </si>
  <si>
    <t>15.8</t>
  </si>
  <si>
    <t>15.9</t>
  </si>
  <si>
    <t>15.10</t>
  </si>
  <si>
    <t>15.11</t>
  </si>
  <si>
    <t>15.12</t>
  </si>
  <si>
    <t>15.13</t>
  </si>
  <si>
    <t>15.14</t>
  </si>
  <si>
    <t>15.15</t>
  </si>
  <si>
    <t>Segmentinės pėsčiųjų tvorelės (pėsčiųjų atitvaro) įrengimas</t>
  </si>
  <si>
    <t>15.16</t>
  </si>
  <si>
    <t>Iš viso skyriuje 15, Eur be PVM</t>
  </si>
  <si>
    <t>Rekonstruojama esama vandentiekio kapa, pritaikoma prie projektuojamos altitudės. Jei pritaikyti neįmanoma, įrengiama nauja kapa (šulinys)</t>
  </si>
  <si>
    <t>Šulinio pakėlimas iki projektinio aukščio ir esamų šulinio liukų keitimas naujais D400 (plaukiojančio tipo su užraktu) liukais</t>
  </si>
  <si>
    <t>Šulinio pakėlimas iki projektinio aukščio ir esamų šulinio liukų keitimas naujais D125 (plaukiojančio tipo su užraktu) liukais</t>
  </si>
  <si>
    <t>Šulinio su liuku pakėlimas iki projektinio aukščio</t>
  </si>
  <si>
    <t>Apsauginės metalinės plokštės įrengimas šulinio uždengimui šaligatvyje</t>
  </si>
  <si>
    <t>16. Inžinerinių tinklų apsaugojimas</t>
  </si>
  <si>
    <t>Iš viso skyriuje 16, Eur be PVM</t>
  </si>
  <si>
    <t>Iš viso skyriuje 17, Eur be PVM</t>
  </si>
  <si>
    <t>17. Kitos paslaugos</t>
  </si>
  <si>
    <t>17.1</t>
  </si>
  <si>
    <t>16.1</t>
  </si>
  <si>
    <t>16.2</t>
  </si>
  <si>
    <t>16.3</t>
  </si>
  <si>
    <t>16.4</t>
  </si>
  <si>
    <t>16.5</t>
  </si>
  <si>
    <t>16.6</t>
  </si>
  <si>
    <t>16.7</t>
  </si>
  <si>
    <t>DARBŲ KIEKIŲ ŽINIARAŠTIS NR. 2 – SUSISIEKIMO DALIS (už kelio sklypo ribos)</t>
  </si>
  <si>
    <t>DARBŲ KIEKIŲ ŽINIARAŠTIS NR. 1 – SUSISIEKIMO DALIS (kelio sklype)</t>
  </si>
  <si>
    <t>II gr. grunto pakrovimas į autosavivarčius, atsivežimas į pylimus ir darbas juose (gruntas atsivežamas iš laikinos sandėliavimo vietos)</t>
  </si>
  <si>
    <t>Dengiamas plotas natūraliu kokoso plaušo šlaitų eroziją stabdančiu geotinklu</t>
  </si>
  <si>
    <t>Dirvožemio pakrovimas į autosavivarčius, atsivežimas bei šlaitų ir teritorijų šalia padengimas juo ir apsėjimas veja, h=0,10 m (dirvožemis atsivežamas iš laikinos sandėliavimo vietos)</t>
  </si>
  <si>
    <t>2.13</t>
  </si>
  <si>
    <t>Dangos pagruntavimas panaudojant bituminę emulsiją C60BP4-S 450 g/m²</t>
  </si>
  <si>
    <t>Dangos sluoksnis be rišiklių iš žvyro mišinio fr. 0/11, h- 0,10</t>
  </si>
  <si>
    <t>Geokompozitinės medžiagos paklojimas ant pagruntuoto asfalto (projektuojamos dangos sujungimui su esama)</t>
  </si>
  <si>
    <t>3.15</t>
  </si>
  <si>
    <t>3.16</t>
  </si>
  <si>
    <t>3.17</t>
  </si>
  <si>
    <t>3.18</t>
  </si>
  <si>
    <t>3.19</t>
  </si>
  <si>
    <t>3.20</t>
  </si>
  <si>
    <t>4. Iškiliosios sankryžos dangos konstrukcijos įrengimas</t>
  </si>
  <si>
    <t>5. Pėsčiųjų-dviračių tako konstrukcijos įrengimas*</t>
  </si>
  <si>
    <t>6. Šaligatvio, takų suvedimo ir šoninės skiriamosios juostos konstrukcijos įrengimas*</t>
  </si>
  <si>
    <t>Viršutinio sluoksnio iš esamų betoninių trinkelių įrengimas, h=0,08 m</t>
  </si>
  <si>
    <t>6.10</t>
  </si>
  <si>
    <t>Betoninio sluoksnio iš C35/45 betono klasės įrengimas suvedimams įrengti, h=0,08 m</t>
  </si>
  <si>
    <t>Dangos sluoksnio be rišiklio įrengimas iš žvyro fr. 0/11 suvedimams įrengti, h=0,10 m</t>
  </si>
  <si>
    <t>6.11</t>
  </si>
  <si>
    <t>7. Nuovažų dangos konstrukcijos suvedimas su esama danga*</t>
  </si>
  <si>
    <t>Apsauginis šalčiui atsparaus sluoksnio įrengimas (I variantas), h=0,20 m</t>
  </si>
  <si>
    <t>Šalčiui nejautrių medžiagų sluoksnio įrengimas (II variantas), h=0,20 m</t>
  </si>
  <si>
    <t>Asfalto pagrindo-dangos sluoksnio įrengimas iš mišinio AC 16 PD (su kelio bitumu 70/100), h=0,06 m</t>
  </si>
  <si>
    <t>Pagrindo sluoksnio įrengimas iš žvyro fr. 0/32, h=0,12 m</t>
  </si>
  <si>
    <t>Dangos sluoksnio be rišiklio įrengimas iš žvyro fr. 0/11, h=0,03 m</t>
  </si>
  <si>
    <t>8. Poilsio aikštelių įrengimas*</t>
  </si>
  <si>
    <t>8.6</t>
  </si>
  <si>
    <t>8.7</t>
  </si>
  <si>
    <t>8.8</t>
  </si>
  <si>
    <t>Suoliukų įrengimas</t>
  </si>
  <si>
    <t>9. Autobusų sustojimo peronų įrengimas*</t>
  </si>
  <si>
    <t>9.7</t>
  </si>
  <si>
    <t>9.8</t>
  </si>
  <si>
    <t>9.9</t>
  </si>
  <si>
    <t>10. Automobilių sustojimo vietų įrengimas*</t>
  </si>
  <si>
    <t>11. Betoninių kelio ir vejos bordiūrų įrengimas</t>
  </si>
  <si>
    <t>12. Konstrukcinio drenažo įrengimas</t>
  </si>
  <si>
    <t>12.5</t>
  </si>
  <si>
    <t>13. Kelio apstatymas ir saugaus eismo organizavimas</t>
  </si>
  <si>
    <t>13.6</t>
  </si>
  <si>
    <t>13.7</t>
  </si>
  <si>
    <t>13.8</t>
  </si>
  <si>
    <t>13.9</t>
  </si>
  <si>
    <t>13.10</t>
  </si>
  <si>
    <t>13.11</t>
  </si>
  <si>
    <t>13.12</t>
  </si>
  <si>
    <t>13.13</t>
  </si>
  <si>
    <t>13.14</t>
  </si>
  <si>
    <t>13.15</t>
  </si>
  <si>
    <t>13.16</t>
  </si>
  <si>
    <t>Apsauginių pėsčiųjų metalinių stulpelių įrengimas</t>
  </si>
  <si>
    <t>Demontuotos tvoros atvežimas iš laikinos sandėliavimo vietos ir atstatymas</t>
  </si>
  <si>
    <r>
      <t>Dangos pagruntavimas panaudojant bituminę emulsiją C60BP4-S 400 g/m</t>
    </r>
    <r>
      <rPr>
        <sz val="11"/>
        <color rgb="FF000000"/>
        <rFont val="Times New Roman"/>
        <family val="1"/>
      </rPr>
      <t>²</t>
    </r>
  </si>
  <si>
    <t>Armuoto pamato bloko įrengimas iš C35/45 XC4 XD3 XF4 betono</t>
  </si>
  <si>
    <t>Armuotų laiptasijų įrengimas iš C35/45 XC4 XD3 XF4 betono</t>
  </si>
  <si>
    <t>Armuotų laiptų pakopų įrengimas iš C35/45 XC4 XD3 XF4 betono</t>
  </si>
  <si>
    <t>Cinkuoto Ø76.1 porankio įrengimas</t>
  </si>
  <si>
    <t>Žvyro pagrindo sluoksnio fr. 0/45 įrengimas</t>
  </si>
  <si>
    <t>Skaldos pagrindo sluoksnio iš nesurištų mineralinių medžiagų mišinio 0/45 įrengimas, h=0,20 m;</t>
  </si>
  <si>
    <t>Betono pagrindo sluoksnis iš C35/45, h= 0,20 m</t>
  </si>
  <si>
    <t>Išlyginamojo betono sluoksnis, h= 0,04 m</t>
  </si>
  <si>
    <t>Viršutinio sluoksnio iš trinkelių įrengimas, h=0,08 m</t>
  </si>
  <si>
    <t xml:space="preserve">Betoninių kelio bordiūrų (100x8x30 cm) ant betono pagrindo įrengimas </t>
  </si>
  <si>
    <t>13.17</t>
  </si>
  <si>
    <t>13.18</t>
  </si>
  <si>
    <t>13.19</t>
  </si>
  <si>
    <t>13.20</t>
  </si>
  <si>
    <t>13.21</t>
  </si>
  <si>
    <t>13.22</t>
  </si>
  <si>
    <t>14. Inžinerinių tinklų apsaugojimas</t>
  </si>
  <si>
    <t>14.3</t>
  </si>
  <si>
    <t>14.4</t>
  </si>
  <si>
    <t>14.5</t>
  </si>
  <si>
    <t>15. Kitos paslaugos</t>
  </si>
  <si>
    <t>1. Ardymo/demontavimo darbai</t>
  </si>
  <si>
    <t>Esamų keramikinių, asbescementinių d-200 mm vamzdžių išardymas</t>
  </si>
  <si>
    <t>Esamų g/b lietaus nuotekų šulinių/trapų demontavimas</t>
  </si>
  <si>
    <t xml:space="preserve">Statybinio laužo pakrovimas ir išvežimas </t>
  </si>
  <si>
    <t>m.</t>
  </si>
  <si>
    <t xml:space="preserve">Grunto kasimas, pakrovimas į autosavivarčius ir išvežimas  </t>
  </si>
  <si>
    <t>Grunto kasimas, gruntą supilant vietoje</t>
  </si>
  <si>
    <t>30cm smėlio pagrindo po naftos produktų atskirtuvu įrengimas</t>
  </si>
  <si>
    <t>Pagrindų po vamzdžiais įrengimas iš esamo grunto</t>
  </si>
  <si>
    <t xml:space="preserve">Vamzdynų pirminis užpylimas esamu gruntu, sutankinant gruntą </t>
  </si>
  <si>
    <t>Tranšėjų užpylimas esamu gruntu ekskavatoriumi, sutankinant gruntą</t>
  </si>
  <si>
    <r>
      <t>m</t>
    </r>
    <r>
      <rPr>
        <vertAlign val="superscript"/>
        <sz val="10"/>
        <color theme="1"/>
        <rFont val="Arial"/>
        <family val="2"/>
      </rPr>
      <t>3</t>
    </r>
  </si>
  <si>
    <t>3. Lietaus nuotekų tinklai</t>
  </si>
  <si>
    <t xml:space="preserve">Apvalių surenkamų gelžbetoninių lietaus nuotakyno šulinių įrengimas šlapiuose gruntuose, kai šulinių skersmuo d1000 m (surenkamos g/b konstrukcijos) </t>
  </si>
  <si>
    <t xml:space="preserve">Apvalių surenkamų gelžbetoninių lietaus nuotakyno šulinių įrengimas šlapiuose gruntuose, kai šulinių skersmuo d1500 m (surenkamos g/b konstrukcijos) </t>
  </si>
  <si>
    <t xml:space="preserve">Šulinių PVC Ø315 mm su jungiamosiomis fasoninėmis dalimis bei dugnu pastatymas </t>
  </si>
  <si>
    <t xml:space="preserve">Šulinių PVC Ø425 mm su jungiamosiomis fasoninėmis dalimis bei dugnu pastatymas </t>
  </si>
  <si>
    <t xml:space="preserve">Šulinių PVC Ø600 mm su jungiamosiomis fasoninėmis dalimis bei dugnu pastatymas </t>
  </si>
  <si>
    <t>Plastikiniai protarpinių d- 110 mm vamzdžio perėjimui per  šulinio sienelę montavimas</t>
  </si>
  <si>
    <t>Plastikiniai protarpinių d- 200 mm vamzdžio perėjimui per  šulinio sienelę montavimas</t>
  </si>
  <si>
    <t>Plastikiniai protarpinių d- 250 mm vamzdžio perėjimui per  šulinio sienelę montavimas</t>
  </si>
  <si>
    <t>Plastikiniai protarpinių d- 315 mm vamzdžio perėjimui per  šulinio sienelę montavimas</t>
  </si>
  <si>
    <t>Nuotekų surinkimo tinklų plastikiniais vamzdžiais d-110 klojimas</t>
  </si>
  <si>
    <t>Nuotekų surinkimo tinklų plastikiniais vamzdžiais d-200 klojimas</t>
  </si>
  <si>
    <t>Nuotekų surinkimo tinklų  plastikiniais vamzdžiais d-250 klojimas</t>
  </si>
  <si>
    <t>Nuotekų surinkimo tinklų  plastikiniais vamzdžiais d-315 klojimas</t>
  </si>
  <si>
    <t xml:space="preserve">Nuotekų surinkimo tinklų įrengimas betranšėjiniu būdu plastikiniais PE d-200 vamzdžiais d-200 </t>
  </si>
  <si>
    <t>Kritimo stovų d200 įrengimas:</t>
  </si>
  <si>
    <t>Paviršinio PE vandens nuleistuvo PN-42 įrengimas</t>
  </si>
  <si>
    <t>Akumuliacinių sistemų montavimas:</t>
  </si>
  <si>
    <t>Infiltracinių sistemų montavimas:</t>
  </si>
  <si>
    <t>Ištekėjimo žiočių įrengimas</t>
  </si>
  <si>
    <t>Savitakinių lietaus nuotekų vamzdynų hidraulinis bandymas</t>
  </si>
  <si>
    <t xml:space="preserve">Vamzdyno vidaus apžiūra, darant vaizdo įrašą  </t>
  </si>
  <si>
    <t xml:space="preserve">Komunikacijų žymėjimo ženklų įrengimas </t>
  </si>
  <si>
    <t>3.21</t>
  </si>
  <si>
    <t>3.22</t>
  </si>
  <si>
    <t>3.23</t>
  </si>
  <si>
    <r>
      <t>m</t>
    </r>
    <r>
      <rPr>
        <vertAlign val="superscript"/>
        <sz val="10"/>
        <color theme="1"/>
        <rFont val="Arial"/>
        <family val="2"/>
      </rPr>
      <t>2</t>
    </r>
  </si>
  <si>
    <t>1. Montavimo darbai</t>
  </si>
  <si>
    <t>1.18</t>
  </si>
  <si>
    <t>1.19</t>
  </si>
  <si>
    <t>1.20</t>
  </si>
  <si>
    <t>1.21</t>
  </si>
  <si>
    <t>1.22</t>
  </si>
  <si>
    <t>1.23</t>
  </si>
  <si>
    <t>Tranšėjos kasimas rankiniu būdu</t>
  </si>
  <si>
    <t>Tranšėjos užkasimas rankiniu būdu</t>
  </si>
  <si>
    <t>Tranšėjos kasimas mechanizuotu būdu</t>
  </si>
  <si>
    <t>Tranšėjos užkasimas mechanizuotu būdu</t>
  </si>
  <si>
    <t>Darbo duobių kasimas pamatams rankiniu būdu</t>
  </si>
  <si>
    <t>Darbo duobių užkasimas pamatams rankiniu būdu</t>
  </si>
  <si>
    <t xml:space="preserve">4x16mm montavimas apšvietimo atramoje </t>
  </si>
  <si>
    <t>3x1,5mm montavimas apšvietimo atramoje</t>
  </si>
  <si>
    <t>KL tiesimas vamzdyje (KL masė iki 1 kg)</t>
  </si>
  <si>
    <t>Vamzdžio paklojimas atviru būdu ((iki Ø 75mm)</t>
  </si>
  <si>
    <t>Plotų išlyginimas rankiniu būdu</t>
  </si>
  <si>
    <t>Vejos užsėjimas</t>
  </si>
  <si>
    <t>Signalinės juostos paklojimas tranšėjoje virš pakloto kabelio</t>
  </si>
  <si>
    <t>Galinių movų montavimas Al 4x16mm2 kabeliui</t>
  </si>
  <si>
    <t>Pilnai sukomplektuotos apšvietimo atramos su gembe ir pamatu montavimas</t>
  </si>
  <si>
    <t>Pilnai sukomplektuoto šviestuvo montavimas ant pastatytų atramų</t>
  </si>
  <si>
    <t>Įžeminimo įrenginio montavimas, R≤30 Ω</t>
  </si>
  <si>
    <t>Įžeminimo įrenginio varžos matavimas</t>
  </si>
  <si>
    <t>Kabelio izoliacijos varžos matavimas</t>
  </si>
  <si>
    <t>KL aprovimų matavimai (srovės matavimai linijoje)</t>
  </si>
  <si>
    <t>Linijos išpildomoji nuotrauka</t>
  </si>
  <si>
    <t>Atramų numeracija</t>
  </si>
  <si>
    <r>
      <t>m</t>
    </r>
    <r>
      <rPr>
        <vertAlign val="superscript"/>
        <sz val="11"/>
        <color rgb="FF000000"/>
        <rFont val="Times New Roman"/>
        <family val="1"/>
      </rPr>
      <t>2</t>
    </r>
  </si>
  <si>
    <t>2. Medžiagų žiniaraštis</t>
  </si>
  <si>
    <t>2.14</t>
  </si>
  <si>
    <t>2.15</t>
  </si>
  <si>
    <t>2.16</t>
  </si>
  <si>
    <t>2.17</t>
  </si>
  <si>
    <t>2.18</t>
  </si>
  <si>
    <t>2.19</t>
  </si>
  <si>
    <t>2.20</t>
  </si>
  <si>
    <t>2.21</t>
  </si>
  <si>
    <t>2.22</t>
  </si>
  <si>
    <t>2.23</t>
  </si>
  <si>
    <t>Ø 75 mm vamzdis (gofruotas)</t>
  </si>
  <si>
    <t>LEDšviestuvas 53W</t>
  </si>
  <si>
    <t>LEDšviestuvas 77W</t>
  </si>
  <si>
    <t>Atsišakojimo gnybtai su saugiklis 6A</t>
  </si>
  <si>
    <t>Įžeminimo komplektas, varža ne daugiau kaip 30 Ω:</t>
  </si>
  <si>
    <t>Cinkuota įžeminimo viela 8mm</t>
  </si>
  <si>
    <t>Cinkuotas įžeminimo strypas 1500x14.2mm</t>
  </si>
  <si>
    <t>Mova įžeminimo strypams 14.2mm</t>
  </si>
  <si>
    <t>Kalimo galvutė įžeminimo strypams 14.2mm</t>
  </si>
  <si>
    <t xml:space="preserve">Plieninis antgalis įžeminimo strypams </t>
  </si>
  <si>
    <t>Kryžminė jungtis</t>
  </si>
  <si>
    <t>Signalinė juosta</t>
  </si>
  <si>
    <t>Vamzdžių užsandarinimo putos</t>
  </si>
  <si>
    <t>Dažai atamų numeracijai</t>
  </si>
  <si>
    <t>butel.</t>
  </si>
  <si>
    <t>IŠ VISO ŽINIARAŠTYJE 4, EUR BE PVM</t>
  </si>
  <si>
    <t>IŠ VISO ŽINIARAŠTYJE 5, EUR BE PVM</t>
  </si>
  <si>
    <t>1. Darbų kiekių žiniaraštis</t>
  </si>
  <si>
    <t>Paklotų kabelių apsauga surenkamais gaubtais 110 mm skersmens, atkasant kabelius</t>
  </si>
  <si>
    <t>Kontrolinė geodezinė nuotrauka</t>
  </si>
  <si>
    <t>Sudedamas kabelių apsaugos vamzdis PVC110x100x3000mm.(450N)</t>
  </si>
  <si>
    <t>G/bŽ-5</t>
  </si>
  <si>
    <t>Esamo metalinio vamzdžio Ø150 demontavimas ir išvežimas į laikiną sandėliavimo vietą</t>
  </si>
  <si>
    <t>Pavienių krūmų šalinimas ir išvežimas į rangovo pasirinktą vietą</t>
  </si>
  <si>
    <t>1.24</t>
  </si>
  <si>
    <t>1.25</t>
  </si>
  <si>
    <t>1.26</t>
  </si>
  <si>
    <t>1.27</t>
  </si>
  <si>
    <t>1.28</t>
  </si>
  <si>
    <t>1.29</t>
  </si>
  <si>
    <t>1.30</t>
  </si>
  <si>
    <t>1.31</t>
  </si>
  <si>
    <t>1.32</t>
  </si>
  <si>
    <t>1.33</t>
  </si>
  <si>
    <t>1.34</t>
  </si>
  <si>
    <t>1.35</t>
  </si>
  <si>
    <r>
      <t>m</t>
    </r>
    <r>
      <rPr>
        <vertAlign val="superscript"/>
        <sz val="11"/>
        <color rgb="FF000000"/>
        <rFont val="Times New Roman"/>
        <family val="1"/>
      </rPr>
      <t>3</t>
    </r>
  </si>
  <si>
    <t>4. Kitos paslaugos</t>
  </si>
  <si>
    <t>Rajoninio kelio Nr. 5248 Privažiuojamasis kelias prie Nemėžio nuo kelio Vilnius – Minskas ruožo nuo 0,085 km iki 1,450 km rekonstravimas</t>
  </si>
  <si>
    <t>DARBŲ KIEKIŲ ŽINIARAŠTIS NR. 3 –VANDENTIEKIO IR NUOTEKŲ DALIS</t>
  </si>
  <si>
    <t>Grįžtamosios medžiagos – frezuotas asfaltas, įkainis 5,99 Eur/t (sąmatoje įvertinamas su minuso ženklu)</t>
  </si>
  <si>
    <t>Betoninių vejos bordiūrų išardymas, pakrovimas ir išvežimas (žiūrėti žiniaraščio priedą dėl išvežimo)</t>
  </si>
  <si>
    <t>Išardytų metalo gaminių (skydų ir atramų) pakrovimas mechanizuotai į savivarčius ir išvežimas (žiūrėti žiniaraščio priedą dėl išvežimo)</t>
  </si>
  <si>
    <t xml:space="preserve">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29 vnt. </t>
  </si>
  <si>
    <t>Pastaba: Rangovas pildo pasirinktinai I arba II variantą</t>
  </si>
  <si>
    <r>
      <t xml:space="preserve">Šalčiui nejautrių medžiagų sluoksnio įrengimas </t>
    </r>
    <r>
      <rPr>
        <sz val="11"/>
        <color rgb="FF000000"/>
        <rFont val="Times New Roman"/>
        <family val="1"/>
        <charset val="186"/>
      </rPr>
      <t>(II variantas)</t>
    </r>
    <r>
      <rPr>
        <sz val="11"/>
        <color rgb="FF000000"/>
        <rFont val="Times New Roman"/>
        <family val="1"/>
      </rPr>
      <t>, h=0,215 m</t>
    </r>
  </si>
  <si>
    <t>Ženklinimo tipas 1.12 iš trikampių sudaryta linija (iš termoplasto arba reaktyviųjų medžiagų), 68 vnt.</t>
  </si>
  <si>
    <t>Ženklinimo tipas 1.13.1 pėsčiųjų perėja "zebras" (iš termoplasto arba reaktyviųjų medžiagų), 4 m</t>
  </si>
  <si>
    <t>Ženklinimo tipas 1.13.1 pėsčiųjų perėja "zebras" (iš termoplasto arba reaktyviųjų medžiagų), 3 m</t>
  </si>
  <si>
    <t>Ženklinimo tipas 1.21 raidė "A" (iš termoplasto arba reaktyviųjų medžiagų), 3 vnt.</t>
  </si>
  <si>
    <t xml:space="preserve">PASTABA: </t>
  </si>
  <si>
    <t>*)  Pėsčiųjų – dviračių takų, šaligatvio, takų suvedimų, šoninės skiriamosios juostos, nuovažų, poilsio aikštelių, autobusų ir automobilių sustojimo vietų konstruktyvai išlieka tokie patys, nepriklausomai nuo pasirenkamo konstrukcijos varianto (AŠAS ar ŠNS sluoksnis), todėl kitos konstrukcijų kiekių pozicijos nėra išskiriamos pakartotinai.</t>
  </si>
  <si>
    <t>Susisiekimo dalis (kelio sklype)</t>
  </si>
  <si>
    <t>Susisiekimo dalis (už kelio sklypo)</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</si>
  <si>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17 vnt.</t>
  </si>
  <si>
    <t>Vandentiekio ir nuotekų dalis</t>
  </si>
  <si>
    <t>-       betonas latakams</t>
  </si>
  <si>
    <t xml:space="preserve">-       kalaus ketaus dangtis (liukas) plaukiojančio tipo (iki 40t) </t>
  </si>
  <si>
    <t>-       kalaus ketaus lengvo pastatomo tipo dangčiai (iki 12,5 t)</t>
  </si>
  <si>
    <t>-       kalaus ketinės grotelės ant PVC Ø315 mm šulinio (atlaikančios 40 t apkrovą)</t>
  </si>
  <si>
    <t xml:space="preserve">-       PVC šulinio stovas Ø315 mm </t>
  </si>
  <si>
    <t>-       šulinio Ø315 mm dugnas</t>
  </si>
  <si>
    <t>-       kalaus ketaus liukas montuojamas ant PVC Ø425 mm šulinio (atlaikantis 40 t apkrovą)</t>
  </si>
  <si>
    <t>-       kalaus ketinės grotelės ant PVC Ø425 mm šulinio (atlaikančios 40 t apkrovą)</t>
  </si>
  <si>
    <t>-       kalaus ketaus „bordiūrinės“ grotelės montuojamos ant PVC Ø425 mm šulinio (atlaikančios 40 t apkrovą)</t>
  </si>
  <si>
    <t xml:space="preserve">-       PVC šulinio stovas Ø425 mm </t>
  </si>
  <si>
    <t>-       šulinio Ø425 mm dugnas</t>
  </si>
  <si>
    <t>-       kalaus ketaus dangtis montuojamas ant PVC Ø600 mm šulinio (atlaikantis 40 t apkrovą)</t>
  </si>
  <si>
    <t xml:space="preserve">-       PVC šulinio stovas Ø600 mm </t>
  </si>
  <si>
    <t>-       šulinio Ø600 mm dugnas</t>
  </si>
  <si>
    <t>-       Plastikinis ø200 vamzdis</t>
  </si>
  <si>
    <t>-       Plastikinis trišakis ø200/45 mm</t>
  </si>
  <si>
    <t>-       Plastikinė alkūnė ø200/45 mm</t>
  </si>
  <si>
    <t xml:space="preserve">-       Grunto iškasimas ir išvežimas </t>
  </si>
  <si>
    <t>-       Smėlio pagrindo po akumuliacinėmis sistemomis įrengimas</t>
  </si>
  <si>
    <t>-       Plastikinių kasečių sistema (naudingas tūris -V-65,38m3,)  su šoninėmis panelėmis, viršutiniais dangčiais, apžiūros ir valymo plokštėmis montavimas.</t>
  </si>
  <si>
    <t xml:space="preserve">-       Geotekstilė (200g/mm2)                   </t>
  </si>
  <si>
    <t xml:space="preserve">-       Geomembrana (200g/mm2)                   </t>
  </si>
  <si>
    <t>-       Akumuliacinių sistemų užkasimas smėlingais gruntais, sutankinant gruntą.</t>
  </si>
  <si>
    <t>-       Smėlio pagrindo po infiltracine sistema įrengimas</t>
  </si>
  <si>
    <t>-       Infiltracinių kasečių sistema (naudingas tūris -V-107,93m3,)  su šoninėmis panelėmis, viršutiniais dangčiais, apžiūros ir valymo plokštėmis montavimas.</t>
  </si>
  <si>
    <t>-       Infiltracinės sistemos užkasimas smėlingais gruntais, sutankinant gruntą.</t>
  </si>
  <si>
    <t xml:space="preserve">-       Ištekamojo antgalio B-1 ant 10 cm žvyro mišinio 0/32 montavimas </t>
  </si>
  <si>
    <t>-       Šlaito bei griovio dugno tvirtinimas plokštėmis Rt-1, (0,49x0,49x0,08)</t>
  </si>
  <si>
    <t>-       Griovio dugno tvirtinimas skalda 22/32</t>
  </si>
  <si>
    <r>
      <t>Naftos produktų gaudyklės Q-10l/s su integruota smėlio ir nuosėdų smėliagaude  (V-2m</t>
    </r>
    <r>
      <rPr>
        <vertAlign val="superscript"/>
        <sz val="11"/>
        <color theme="1"/>
        <rFont val="Times New Roman"/>
        <family val="1"/>
        <charset val="186"/>
      </rPr>
      <t>3</t>
    </r>
    <r>
      <rPr>
        <sz val="11"/>
        <color theme="1"/>
        <rFont val="Times New Roman"/>
        <family val="1"/>
        <charset val="186"/>
      </rPr>
      <t xml:space="preserve">) bei apibėgimo funkcija montavimas. </t>
    </r>
  </si>
  <si>
    <r>
      <t>-       Plastikinių kasečių sistema (naudingas tūris, V-26,79m</t>
    </r>
    <r>
      <rPr>
        <vertAlign val="superscript"/>
        <sz val="11"/>
        <color theme="1"/>
        <rFont val="Times New Roman"/>
        <family val="1"/>
        <charset val="186"/>
      </rPr>
      <t>3</t>
    </r>
    <r>
      <rPr>
        <sz val="11"/>
        <color theme="1"/>
        <rFont val="Times New Roman"/>
        <family val="1"/>
        <charset val="186"/>
      </rPr>
      <t>,)  su šoninėmis panelėmis, viršutiniais dangčiais, apžiūros ir valymo plokštėmis montavimas.</t>
    </r>
  </si>
  <si>
    <t>Elektrotechnikos dalis (Apšvietimas)</t>
  </si>
  <si>
    <t xml:space="preserve">Elektroninių ryšių (telekomunikacijų) dalis </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</si>
  <si>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i/>
        <sz val="10"/>
        <rFont val="Times New Roman"/>
        <family val="1"/>
        <charset val="186"/>
      </rPr>
      <t>Širvintų kelių tarnybą (Zibalų g. 21, Širvintos).</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</si>
  <si>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Prastos būklės betoninių kelio bordiūrų išardymas, pakrovimas ir išvežimas (žiūrėti žiniaraščio priedą dėl išvežimo)</t>
  </si>
  <si>
    <t>Prastos būklės betoninių plytelių dangos išardymas, pakrovimas ir išvežimas (žiūrėti žiniaraščio priedą dėl išvežimo)</t>
  </si>
  <si>
    <t>Betoninių trinkelių dangos išardymas, pakrovimas ir išvežimas (žiūrėti žiniaraščio priedą dėl išvežimo)</t>
  </si>
  <si>
    <t>Medžių Ø16-24 cm kirtimas ir kelmų rovimas</t>
  </si>
  <si>
    <t>Medžių Ø24-32 cm kirtimas ir kelmų rovimas</t>
  </si>
  <si>
    <t>Medžių &gt;Ø32 cm kirtimas ir kelmų rovimas</t>
  </si>
  <si>
    <t>Medžių &lt;Ø16 cm kirtimas ir kelmų rovimas</t>
  </si>
  <si>
    <t>Išardytų g/b pralaidų pakrovimas ir išvežimas (žiūrėti žiniaraščio priedą dėl išvežimo)</t>
  </si>
  <si>
    <t>Esamų gelžbetoninių Ø400 mm pralaidų po keliu išardymas</t>
  </si>
  <si>
    <t>Esamų gelžbetoninių Ø400 mm pralaidų nuovažoje išardymas</t>
  </si>
  <si>
    <t>Esamų gelžbetoninių Ø400 mm pralaidų antgalių po keliu išardymas</t>
  </si>
  <si>
    <t>Esamų gelžbetoninių Ø800 mm pralaidų antgalių po keliu išardymas</t>
  </si>
  <si>
    <t>Išardytų g/b antgalių pakrovimas ir išvežimas (žiūrėti žiniaraščio priedą dėl išvežimo)</t>
  </si>
  <si>
    <t>Šlaito tvirtinimo plokštės demontavimas</t>
  </si>
  <si>
    <t>Šiukšliadėžių autobusų stotelėse demontavimas</t>
  </si>
  <si>
    <t>Suoliukų autobusų stotelėse demontavimas</t>
  </si>
  <si>
    <t>1.36</t>
  </si>
  <si>
    <t>1.37</t>
  </si>
  <si>
    <t>1.38</t>
  </si>
  <si>
    <t>Įvairių statybinių medžiagų ir konstrukcijų (šlaito tvirtinimo plokščių, suoliukų ir t.t.) pakrovimas ir išvežimas (žiūrėti žiniaraščio priedą dėl išvežimo)</t>
  </si>
  <si>
    <t>Išrautų medžių kelmų pakrovimas ir išvežimas rangovo pasirinktu atstumu utilizavimui</t>
  </si>
  <si>
    <t xml:space="preserve">Kelio ženklų skydų demontavimas nuo vienstiebių atramų </t>
  </si>
  <si>
    <t>Kelio ženklų vienstiebių atramų demontavimas</t>
  </si>
  <si>
    <t>Kelio ženklų skydų demontavimas nuo dvistiebių atramų</t>
  </si>
  <si>
    <t>Kelio ženklų dvistiebių atramų demontavimas</t>
  </si>
  <si>
    <t xml:space="preserve">Asfalto dangos išardymas/nufrezavimas (frezuojant dangas iki 0,03 m), pakrovimas ir laikinas sandėliavimas rangovo aikštelėje </t>
  </si>
  <si>
    <t xml:space="preserve">Asfalto dangos išardymas/nufrezavimas (frezuojant dangas iki 0,07 m), pakrovimas ir laikinas sandėliavimas rangovo aikštelėje </t>
  </si>
  <si>
    <t xml:space="preserve">Asfalto dangos išardymas/nufrezavimas (frezuojant dangas iki 0,10 m), pakrovimas ir laikinas sandėliavimas rangovo aikštelėje </t>
  </si>
  <si>
    <t>Esamų gelžbetoninių Ø800 mm pralaidų po keliu išardymas</t>
  </si>
  <si>
    <t>DARBŲ KIEKIŲ ŽINIARAŠTIS NR. 4 – ELEKTROTECHNIKOS DALIS (GATVIŲ APŠVIETIMAS)</t>
  </si>
  <si>
    <r>
      <t>0,4 kV kabelis Al 4x16mm</t>
    </r>
    <r>
      <rPr>
        <vertAlign val="superscript"/>
        <sz val="11"/>
        <color rgb="FF000000"/>
        <rFont val="Times New Roman"/>
        <family val="1"/>
        <charset val="186"/>
      </rPr>
      <t>2</t>
    </r>
    <r>
      <rPr>
        <sz val="11"/>
        <color rgb="FF000000"/>
        <rFont val="Times New Roman"/>
        <family val="1"/>
        <charset val="186"/>
      </rPr>
      <t xml:space="preserve"> XLPE izol.</t>
    </r>
  </si>
  <si>
    <r>
      <t>Kabelis Cu 3x1,5 mm</t>
    </r>
    <r>
      <rPr>
        <vertAlign val="superscript"/>
        <sz val="11"/>
        <color rgb="FF000000"/>
        <rFont val="Times New Roman"/>
        <family val="1"/>
        <charset val="186"/>
      </rPr>
      <t>2</t>
    </r>
    <r>
      <rPr>
        <sz val="11"/>
        <color rgb="FF000000"/>
        <rFont val="Times New Roman"/>
        <family val="1"/>
        <charset val="186"/>
      </rPr>
      <t xml:space="preserve"> PVCizol.</t>
    </r>
  </si>
  <si>
    <r>
      <t>Galinė mova Al 4x16 mm</t>
    </r>
    <r>
      <rPr>
        <vertAlign val="superscript"/>
        <sz val="11"/>
        <color rgb="FF000000"/>
        <rFont val="Times New Roman"/>
        <family val="1"/>
        <charset val="186"/>
      </rPr>
      <t>2</t>
    </r>
    <r>
      <rPr>
        <sz val="11"/>
        <color rgb="FF000000"/>
        <rFont val="Times New Roman"/>
        <family val="1"/>
        <charset val="186"/>
      </rPr>
      <t xml:space="preserve"> kabeliui</t>
    </r>
  </si>
  <si>
    <t>DARBŲ KIEKIŲ ŽINIARAŠTIS NR. 5 – ELEKTRONINIŲ RYŠIŲ (TELEKOMUNIKACIJŲ) DALIS</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</si>
  <si>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</si>
  <si>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 xml:space="preserve">Asfalto dangos išardymas/nufrezavimas (frezuojant dangas iki 0,03m), pakrovimas ir laikinas sandėliavimas rangovo aikštelėje </t>
  </si>
  <si>
    <t xml:space="preserve">Asfalto dangos išardymas/nufrezavimas (frezuojant dangas iki 0,07m), pakrovimas ir laikinas sandėliavimas rangovo aikštelėje </t>
  </si>
  <si>
    <t xml:space="preserve">Asfalto dangos išardymas/nufrezavimas (frezuojant dangas iki 0,10m), pakrovimas ir laikinas sandėliavimas rangovo aikštelėje </t>
  </si>
  <si>
    <t>Išardytos metalinės pralaidos pakrovimas ir išvežimas (žiūrėti žiniaraščio priedą dėl išvežimo)</t>
  </si>
  <si>
    <t>Esamos metalinės Ø200 mm pralaidos nuovažoje išardymas</t>
  </si>
  <si>
    <t>Išardyto metalinio vamzdžio Ø150 pakrovimas ir išvežimas (žiūrėti žiniaraščio priedą dėl išvežimo)</t>
  </si>
  <si>
    <t xml:space="preserve">Šlaito tvirtinimo plokštės demontavimas </t>
  </si>
  <si>
    <t xml:space="preserve">Esamos tvoros demontavimas </t>
  </si>
  <si>
    <t>Esamų statybinių medžiagų pakrovimas ir išvežimas (žiūrėti žiniaraščio priedą dėl išvežimo)</t>
  </si>
  <si>
    <t>Asb. D110 mm vamzdžių demontavimas</t>
  </si>
  <si>
    <t xml:space="preserve">Šulinio angos paaukštinimas g/b žiedais ir liukų keitimas naujais D125  </t>
  </si>
  <si>
    <t>G/bŽ-6</t>
  </si>
  <si>
    <t>Viršutinio asfalto sluoksnio įrengimas iš mišinio AC 5 VL, h=0,025 m</t>
  </si>
  <si>
    <t>Medžių &lt;Ø16 cm kirtimas ir kelmų pašalinimas ir išvežimas į rangovo pasirinktą vietą</t>
  </si>
  <si>
    <t>Medžių Ø16-24 cm kirtimas ir kelmų pašalinimas ir išvežimas į rangovo pasirinktą vietą</t>
  </si>
  <si>
    <t>Medžių Ø24-32 cm kirtimas, kelmų pašalinimas ir išvežimas į rangovo pasirinktą vietą</t>
  </si>
  <si>
    <t>Medžių &gt;Ø32 cm kirtimas, kelmų pašalinimas ir išvežimas į rangovo pasirinktą vietą</t>
  </si>
  <si>
    <t>Kelmų rovimas, pakrovimas ir išvežimas rangovo pasirinktu atstumu utilizavimui</t>
  </si>
  <si>
    <t>Skaldos pagrindo sluoksnio nukasimas, pakrovimas ir išvežimas į laikiną sandėliavimo vietą</t>
  </si>
  <si>
    <t>16.9</t>
  </si>
  <si>
    <t>Šulinio liukų pakėlimas iki projektinio aukščio</t>
  </si>
  <si>
    <t xml:space="preserve">Dujotiekio kameros sureguliavimas iki projektinio aukščio, perdangos keitimas nauja ir liuko keitimas nauju D125 </t>
  </si>
  <si>
    <t>Apsauginių dujų šulinėlių (mažo tipo) įrengimas važiuojamojoje dalyje</t>
  </si>
  <si>
    <t>Apsauginių dujų šulinėlių (didelio tipo) įrengimas važiuojamojoje dalyje</t>
  </si>
  <si>
    <t xml:space="preserve">4x16mm montavimas AVS, KAS </t>
  </si>
  <si>
    <t>AVS skydo montavimas</t>
  </si>
  <si>
    <t>Pakloto įrengimas</t>
  </si>
  <si>
    <r>
      <t>m</t>
    </r>
    <r>
      <rPr>
        <vertAlign val="superscript"/>
        <sz val="11"/>
        <color rgb="FF000000"/>
        <rFont val="Times New Roman"/>
        <family val="1"/>
        <charset val="186"/>
      </rPr>
      <t>3</t>
    </r>
  </si>
  <si>
    <t>Kronšteinų montavimas</t>
  </si>
  <si>
    <t>Įžeminimo įrenginio montavimas, R≤10 Ω</t>
  </si>
  <si>
    <t>AVS skydas</t>
  </si>
  <si>
    <t>Kronštenas</t>
  </si>
  <si>
    <t>Įžeminimo komplektas, varža ne daugiau kaip 10 Ω:</t>
  </si>
  <si>
    <t>Cinkuota įžeminimo viela 25x4mm</t>
  </si>
  <si>
    <t>2.24</t>
  </si>
  <si>
    <t>2.25</t>
  </si>
  <si>
    <t>2.26</t>
  </si>
  <si>
    <t>2.27</t>
  </si>
  <si>
    <t>2.28</t>
  </si>
  <si>
    <t>2.29</t>
  </si>
  <si>
    <t>2.30</t>
  </si>
  <si>
    <t>2.31</t>
  </si>
  <si>
    <t>Smėlis</t>
  </si>
  <si>
    <t>ESO tinklų iškėlimas*</t>
  </si>
  <si>
    <t>IŠ VISO ŽINIARAŠTYJE 6, EUR BE PVM</t>
  </si>
  <si>
    <t>DARBŲ KIEKIŲ ŽINIARAŠTIS NR. 6 – Kiti darbai. ESO dujotiekio kamerų reguliavimas, apsauginių dujų šulinėlių įrengimas</t>
  </si>
  <si>
    <t>Kiti darbai. ESO dujotiekio kamerų reguliavimas, apsauginių dujų šulinėlių įrengimas*</t>
  </si>
  <si>
    <r>
      <t xml:space="preserve">Vieneto kaina, Eur be PVM  </t>
    </r>
    <r>
      <rPr>
        <b/>
        <i/>
        <sz val="10"/>
        <color rgb="FFFF0000"/>
        <rFont val="Times New Roman"/>
        <family val="1"/>
        <charset val="186"/>
      </rPr>
      <t>(PILDYTI NEREIKIA)</t>
    </r>
  </si>
  <si>
    <r>
      <rPr>
        <b/>
        <i/>
        <u/>
        <sz val="10"/>
        <color rgb="FFFF0000"/>
        <rFont val="Times New Roman"/>
        <family val="1"/>
        <charset val="186"/>
      </rPr>
      <t>PASTABA:</t>
    </r>
    <r>
      <rPr>
        <b/>
        <i/>
        <sz val="10"/>
        <color rgb="FFFF0000"/>
        <rFont val="Times New Roman"/>
        <family val="1"/>
        <charset val="186"/>
      </rPr>
      <t xml:space="preserve"> ŽINIARAŠTIS TEIKIAMAS INFORMACIJAI, JO PILDYTI RANGOVUI NEREIKIA.</t>
    </r>
  </si>
  <si>
    <t>Pamatas saugioms atramoms BP-2 soft</t>
  </si>
  <si>
    <t>Pamatas saugioms atramoms BP-3 soft</t>
  </si>
  <si>
    <t>naujas liukas B125 (12,5 t)</t>
  </si>
  <si>
    <t>Saugi apšvietimo atrama su gembe H= 11m virš žemės paviršiaus</t>
  </si>
  <si>
    <t>Saugi apšvietimo atrama su gembe H=6,2 m virš žemės paviršiaus</t>
  </si>
  <si>
    <t>17.2</t>
  </si>
  <si>
    <t>Triukšmo gyvenamojoje aplinkoje matavimai (2 taškai; matavimai prieš darbus ir atlikus darbus; vietas suderinti su Užsakovu)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</si>
</sst>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
  </numFmts>
  <fonts count="45"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i/>
      <sz val="10"/>
      <color theme="1"/>
      <name val="Times New Roman"/>
      <family val="1"/>
      <charset val="186"/>
    </font>
    <font>
      <sz val="10"/>
      <color theme="1"/>
      <name val="Times New Roman"/>
      <family val="1"/>
      <charset val="186"/>
    </font>
    <font>
      <b/>
      <sz val="11"/>
      <name val="Times New Roman"/>
      <family val="1"/>
    </font>
    <font>
      <sz val="10"/>
      <color theme="1"/>
      <name val="Arial"/>
      <family val="2"/>
    </font>
    <font>
      <sz val="10"/>
      <color rgb="FF000000"/>
      <name val="Arial"/>
      <family val="2"/>
    </font>
    <font>
      <b/>
      <sz val="11"/>
      <color rgb="FF000000"/>
      <name val="Times New Roman"/>
      <family val="1"/>
    </font>
    <font>
      <sz val="11"/>
      <color rgb="FFFF0000"/>
      <name val="Times New Roman"/>
      <family val="1"/>
    </font>
    <font>
      <sz val="11"/>
      <color theme="1"/>
      <name val="Times New Roman"/>
      <family val="1"/>
    </font>
    <font>
      <b/>
      <sz val="11"/>
      <color rgb="FFFF0000"/>
      <name val="Times New Roman"/>
      <family val="1"/>
    </font>
    <font>
      <i/>
      <sz val="11"/>
      <name val="Times New Roman"/>
      <family val="1"/>
    </font>
    <font>
      <sz val="11"/>
      <name val="Times New Roman"/>
      <family val="1"/>
    </font>
    <font>
      <b/>
      <sz val="11"/>
      <color theme="1"/>
      <name val="Times New Roman"/>
      <family val="1"/>
    </font>
    <font>
      <sz val="11"/>
      <color rgb="FF000000"/>
      <name val="Times New Roman"/>
      <family val="1"/>
    </font>
    <font>
      <vertAlign val="superscript"/>
      <sz val="10"/>
      <color theme="1"/>
      <name val="Arial"/>
      <family val="2"/>
    </font>
    <font>
      <sz val="11"/>
      <color rgb="FF000000"/>
      <name val="Calibri"/>
      <family val="2"/>
    </font>
    <font>
      <vertAlign val="superscript"/>
      <sz val="11"/>
      <color rgb="FF000000"/>
      <name val="Times New Roman"/>
      <family val="1"/>
    </font>
    <font>
      <b/>
      <i/>
      <sz val="11"/>
      <color rgb="FF000000"/>
      <name val="Times New Roman"/>
      <family val="1"/>
      <charset val="186"/>
    </font>
    <font>
      <b/>
      <i/>
      <sz val="14"/>
      <color rgb="FF000000"/>
      <name val="Times New Roman"/>
      <family val="1"/>
      <charset val="186"/>
    </font>
    <font>
      <sz val="11"/>
      <color rgb="FF000000"/>
      <name val="Times New Roman"/>
      <family val="1"/>
      <charset val="186"/>
    </font>
    <font>
      <b/>
      <i/>
      <sz val="13"/>
      <name val="Times New Roman"/>
      <family val="1"/>
      <charset val="186"/>
    </font>
    <font>
      <b/>
      <i/>
      <sz val="12"/>
      <color rgb="FF002060"/>
      <name val="Times New Roman"/>
      <family val="1"/>
      <charset val="186"/>
    </font>
    <font>
      <b/>
      <i/>
      <sz val="10"/>
      <color rgb="FF002060"/>
      <name val="Arial"/>
      <family val="2"/>
      <charset val="186"/>
    </font>
    <font>
      <vertAlign val="superscript"/>
      <sz val="11"/>
      <color theme="1"/>
      <name val="Times New Roman"/>
      <family val="1"/>
      <charset val="186"/>
    </font>
    <font>
      <b/>
      <i/>
      <sz val="10"/>
      <name val="Times New Roman"/>
      <family val="1"/>
      <charset val="186"/>
    </font>
    <font>
      <vertAlign val="superscript"/>
      <sz val="11"/>
      <color rgb="FF000000"/>
      <name val="Times New Roman"/>
      <family val="1"/>
      <charset val="186"/>
    </font>
    <font>
      <sz val="11"/>
      <color theme="1"/>
      <name val="Calibri"/>
      <family val="2"/>
      <charset val="186"/>
      <scheme val="minor"/>
    </font>
    <font>
      <sz val="10"/>
      <name val="Arial"/>
      <family val="2"/>
      <charset val="186"/>
    </font>
    <font>
      <b/>
      <i/>
      <sz val="10"/>
      <color rgb="FFFF0000"/>
      <name val="Times New Roman"/>
      <family val="1"/>
      <charset val="186"/>
    </font>
    <font>
      <b/>
      <i/>
      <u/>
      <sz val="10"/>
      <color rgb="FFFF0000"/>
      <name val="Times New Roman"/>
      <family val="1"/>
      <charset val="186"/>
    </font>
  </fonts>
  <fills count="11">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rgb="FFFFFFFF"/>
      </patternFill>
    </fill>
    <fill>
      <patternFill patternType="solid">
        <fgColor theme="7" tint="0.79998168889431442"/>
        <bgColor indexed="64"/>
      </patternFill>
    </fill>
    <fill>
      <patternFill patternType="solid">
        <fgColor rgb="FFFFFFFF"/>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9" fontId="41" fillId="0" borderId="0" applyFont="0" applyFill="0" applyBorder="0" applyAlignment="0" applyProtection="0"/>
  </cellStyleXfs>
  <cellXfs count="568">
    <xf numFmtId="0" fontId="0" fillId="0" borderId="0" xfId="0"/>
    <xf numFmtId="0" fontId="2" fillId="0" borderId="0" xfId="1" applyFont="1" applyAlignment="1" applyProtection="1">
      <alignment horizontal="center" vertical="center" wrapText="1"/>
    </xf>
    <xf numFmtId="4" fontId="4" fillId="3" borderId="1" xfId="3" applyNumberFormat="1" applyFont="1" applyFill="1" applyBorder="1" applyAlignment="1" applyProtection="1">
      <alignment horizontal="center" vertical="center" wrapText="1"/>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4" fontId="4" fillId="3" borderId="3" xfId="3" applyNumberFormat="1" applyFont="1" applyFill="1" applyBorder="1" applyAlignment="1" applyProtection="1">
      <alignment horizontal="center" vertical="center" wrapText="1"/>
      <protection locked="0"/>
    </xf>
    <xf numFmtId="0" fontId="7" fillId="0" borderId="0" xfId="0" applyFont="1" applyBorder="1" applyProtection="1">
      <protection locked="0"/>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4" fontId="14" fillId="0" borderId="1" xfId="0" applyNumberFormat="1" applyFont="1" applyBorder="1" applyAlignment="1">
      <alignment horizontal="center" vertical="center"/>
    </xf>
    <xf numFmtId="0" fontId="13" fillId="0" borderId="1" xfId="0" applyFont="1" applyBorder="1" applyAlignment="1">
      <alignment horizontal="right" vertical="center"/>
    </xf>
    <xf numFmtId="0" fontId="15" fillId="0" borderId="0" xfId="0" applyFont="1" applyAlignment="1">
      <alignment horizontal="left" vertical="center"/>
    </xf>
    <xf numFmtId="0" fontId="15" fillId="0" borderId="0" xfId="0" applyFont="1"/>
    <xf numFmtId="0" fontId="7" fillId="4" borderId="0" xfId="0" applyFont="1" applyFill="1" applyAlignment="1" applyProtection="1">
      <alignment wrapText="1"/>
      <protection locked="0"/>
    </xf>
    <xf numFmtId="0" fontId="5" fillId="0" borderId="8" xfId="2" applyFont="1" applyBorder="1" applyAlignment="1" applyProtection="1">
      <alignment horizontal="center" vertical="center" wrapText="1"/>
    </xf>
    <xf numFmtId="4" fontId="4" fillId="3" borderId="8" xfId="3" applyNumberFormat="1" applyFont="1" applyFill="1" applyBorder="1" applyAlignment="1" applyProtection="1">
      <alignment horizontal="center" vertical="center" wrapText="1"/>
      <protection locked="0"/>
    </xf>
    <xf numFmtId="0" fontId="18" fillId="0" borderId="29" xfId="2" applyFont="1" applyBorder="1" applyAlignment="1" applyProtection="1">
      <alignment horizontal="center" vertical="center" wrapText="1"/>
    </xf>
    <xf numFmtId="0" fontId="18" fillId="0" borderId="29" xfId="2" applyNumberFormat="1" applyFont="1" applyBorder="1" applyAlignment="1" applyProtection="1">
      <alignment horizontal="center" vertical="center" wrapText="1"/>
    </xf>
    <xf numFmtId="0" fontId="2" fillId="0" borderId="29" xfId="1" applyFont="1" applyBorder="1" applyAlignment="1" applyProtection="1">
      <alignment horizontal="center" vertical="center" wrapText="1"/>
    </xf>
    <xf numFmtId="0" fontId="2" fillId="0" borderId="35" xfId="1" applyFont="1" applyBorder="1" applyAlignment="1" applyProtection="1">
      <alignment horizontal="center" vertical="center" wrapText="1"/>
    </xf>
    <xf numFmtId="0" fontId="23" fillId="0" borderId="0" xfId="0" applyFont="1" applyProtection="1">
      <protection locked="0"/>
    </xf>
    <xf numFmtId="0" fontId="23" fillId="0" borderId="0" xfId="0" applyFont="1" applyAlignment="1" applyProtection="1">
      <alignment wrapText="1"/>
      <protection locked="0"/>
    </xf>
    <xf numFmtId="4" fontId="18" fillId="3" borderId="3" xfId="3" applyNumberFormat="1" applyFont="1" applyFill="1" applyBorder="1" applyAlignment="1" applyProtection="1">
      <alignment horizontal="center" vertical="center" wrapText="1"/>
      <protection locked="0"/>
    </xf>
    <xf numFmtId="4" fontId="18" fillId="3" borderId="1" xfId="3" applyNumberFormat="1" applyFont="1" applyFill="1" applyBorder="1" applyAlignment="1" applyProtection="1">
      <alignment horizontal="center" vertical="center" wrapText="1"/>
      <protection locked="0"/>
    </xf>
    <xf numFmtId="4" fontId="18" fillId="3" borderId="38" xfId="3" applyNumberFormat="1" applyFont="1" applyFill="1" applyBorder="1" applyAlignment="1" applyProtection="1">
      <alignment horizontal="center" vertical="center" wrapText="1"/>
      <protection locked="0"/>
    </xf>
    <xf numFmtId="164" fontId="26" fillId="3" borderId="24" xfId="0" applyNumberFormat="1" applyFont="1" applyFill="1" applyBorder="1" applyAlignment="1" applyProtection="1">
      <alignment horizontal="center" vertical="center"/>
      <protection locked="0"/>
    </xf>
    <xf numFmtId="164" fontId="26" fillId="3" borderId="1" xfId="0" applyNumberFormat="1" applyFont="1" applyFill="1" applyBorder="1" applyAlignment="1" applyProtection="1">
      <alignment horizontal="center" vertical="center"/>
      <protection locked="0"/>
    </xf>
    <xf numFmtId="164" fontId="26" fillId="3" borderId="3" xfId="0" applyNumberFormat="1" applyFont="1" applyFill="1" applyBorder="1" applyAlignment="1" applyProtection="1">
      <alignment horizontal="center" vertical="center"/>
      <protection locked="0"/>
    </xf>
    <xf numFmtId="164" fontId="26" fillId="3" borderId="8" xfId="0" applyNumberFormat="1" applyFont="1" applyFill="1" applyBorder="1" applyAlignment="1" applyProtection="1">
      <alignment horizontal="center" vertical="center"/>
      <protection locked="0"/>
    </xf>
    <xf numFmtId="164" fontId="26" fillId="3" borderId="20" xfId="0" applyNumberFormat="1" applyFont="1" applyFill="1" applyBorder="1" applyAlignment="1" applyProtection="1">
      <alignment horizontal="center" vertical="center"/>
      <protection locked="0"/>
    </xf>
    <xf numFmtId="4" fontId="18" fillId="3" borderId="1" xfId="4" applyNumberFormat="1" applyFont="1" applyFill="1" applyBorder="1" applyAlignment="1" applyProtection="1">
      <alignment horizontal="center" vertical="center" wrapText="1"/>
      <protection locked="0"/>
    </xf>
    <xf numFmtId="4" fontId="18" fillId="3" borderId="24" xfId="4" applyNumberFormat="1" applyFont="1" applyFill="1" applyBorder="1" applyAlignment="1" applyProtection="1">
      <alignment horizontal="center" vertical="center" wrapText="1"/>
      <protection locked="0"/>
    </xf>
    <xf numFmtId="164" fontId="26" fillId="3" borderId="19" xfId="0" applyNumberFormat="1" applyFont="1" applyFill="1" applyBorder="1" applyAlignment="1" applyProtection="1">
      <alignment horizontal="center" vertical="center"/>
      <protection locked="0"/>
    </xf>
    <xf numFmtId="164" fontId="26" fillId="3" borderId="27" xfId="0" applyNumberFormat="1" applyFont="1" applyFill="1" applyBorder="1" applyAlignment="1" applyProtection="1">
      <alignment horizontal="center" vertical="center"/>
      <protection locked="0"/>
    </xf>
    <xf numFmtId="164" fontId="26" fillId="3" borderId="37" xfId="0" applyNumberFormat="1" applyFont="1" applyFill="1" applyBorder="1" applyAlignment="1" applyProtection="1">
      <alignment horizontal="center" vertical="center"/>
      <protection locked="0"/>
    </xf>
    <xf numFmtId="164" fontId="26" fillId="3" borderId="32" xfId="0" applyNumberFormat="1" applyFont="1" applyFill="1" applyBorder="1" applyAlignment="1" applyProtection="1">
      <alignment horizontal="center" vertical="center"/>
      <protection locked="0"/>
    </xf>
    <xf numFmtId="0" fontId="7" fillId="4" borderId="0" xfId="0" applyFont="1" applyFill="1" applyBorder="1" applyAlignment="1" applyProtection="1">
      <alignment wrapText="1"/>
      <protection locked="0"/>
    </xf>
    <xf numFmtId="0" fontId="7" fillId="0" borderId="0" xfId="0" applyFont="1" applyFill="1" applyBorder="1" applyAlignment="1" applyProtection="1">
      <alignment wrapText="1"/>
      <protection locked="0"/>
    </xf>
    <xf numFmtId="0" fontId="7" fillId="0" borderId="0" xfId="0" applyFont="1" applyFill="1" applyAlignment="1" applyProtection="1">
      <alignment wrapText="1"/>
      <protection locked="0"/>
    </xf>
    <xf numFmtId="0" fontId="23" fillId="0" borderId="0" xfId="0" applyFont="1" applyFill="1" applyBorder="1" applyAlignment="1" applyProtection="1">
      <alignment wrapText="1"/>
      <protection locked="0"/>
    </xf>
    <xf numFmtId="0" fontId="23" fillId="0" borderId="0" xfId="0" applyFont="1" applyFill="1" applyAlignment="1" applyProtection="1">
      <alignment wrapText="1"/>
      <protection locked="0"/>
    </xf>
    <xf numFmtId="4" fontId="18" fillId="3" borderId="19" xfId="4" applyNumberFormat="1" applyFont="1" applyFill="1" applyBorder="1" applyAlignment="1" applyProtection="1">
      <alignment horizontal="center" vertical="center" wrapText="1"/>
      <protection locked="0"/>
    </xf>
    <xf numFmtId="4" fontId="18" fillId="3" borderId="20" xfId="4" applyNumberFormat="1" applyFont="1" applyFill="1" applyBorder="1" applyAlignment="1" applyProtection="1">
      <alignment horizontal="center" vertical="center" wrapText="1"/>
      <protection locked="0"/>
    </xf>
    <xf numFmtId="4" fontId="18" fillId="3" borderId="37" xfId="4" applyNumberFormat="1" applyFont="1" applyFill="1" applyBorder="1" applyAlignment="1" applyProtection="1">
      <alignment horizontal="center" vertical="center" wrapText="1"/>
      <protection locked="0"/>
    </xf>
    <xf numFmtId="4" fontId="18" fillId="3" borderId="18" xfId="4" applyNumberFormat="1" applyFont="1" applyFill="1" applyBorder="1" applyAlignment="1" applyProtection="1">
      <alignment horizontal="center" vertical="center" wrapText="1"/>
      <protection locked="0"/>
    </xf>
    <xf numFmtId="4" fontId="18" fillId="3" borderId="27" xfId="4" applyNumberFormat="1" applyFont="1" applyFill="1" applyBorder="1" applyAlignment="1" applyProtection="1">
      <alignment horizontal="center" vertical="center" wrapText="1"/>
      <protection locked="0"/>
    </xf>
    <xf numFmtId="4" fontId="18" fillId="3" borderId="8" xfId="4" applyNumberFormat="1" applyFont="1" applyFill="1" applyBorder="1" applyAlignment="1" applyProtection="1">
      <alignment horizontal="center" vertical="center" wrapText="1"/>
      <protection locked="0"/>
    </xf>
    <xf numFmtId="4" fontId="18" fillId="3" borderId="38" xfId="4" applyNumberFormat="1" applyFont="1" applyFill="1" applyBorder="1" applyAlignment="1" applyProtection="1">
      <alignment horizontal="center" vertical="center" wrapText="1"/>
      <protection locked="0"/>
    </xf>
    <xf numFmtId="4" fontId="18" fillId="3" borderId="3" xfId="4" applyNumberFormat="1" applyFont="1" applyFill="1" applyBorder="1" applyAlignment="1" applyProtection="1">
      <alignment horizontal="center" vertical="center" wrapText="1"/>
      <protection locked="0"/>
    </xf>
    <xf numFmtId="4" fontId="18" fillId="3" borderId="29" xfId="4" applyNumberFormat="1" applyFont="1" applyFill="1" applyBorder="1" applyAlignment="1" applyProtection="1">
      <alignment horizontal="center" vertical="center" wrapText="1"/>
      <protection locked="0"/>
    </xf>
    <xf numFmtId="4" fontId="26" fillId="3" borderId="1" xfId="0" applyNumberFormat="1" applyFont="1" applyFill="1" applyBorder="1" applyAlignment="1" applyProtection="1">
      <alignment horizontal="center" vertical="center" wrapText="1"/>
      <protection locked="0"/>
    </xf>
    <xf numFmtId="4" fontId="26" fillId="3" borderId="3" xfId="0" applyNumberFormat="1" applyFont="1" applyFill="1" applyBorder="1" applyAlignment="1" applyProtection="1">
      <alignment horizontal="center" vertical="center" wrapText="1"/>
      <protection locked="0"/>
    </xf>
    <xf numFmtId="4" fontId="26" fillId="3" borderId="8" xfId="0" applyNumberFormat="1" applyFont="1" applyFill="1" applyBorder="1" applyAlignment="1" applyProtection="1">
      <alignment horizontal="center" vertical="center" wrapText="1"/>
      <protection locked="0"/>
    </xf>
    <xf numFmtId="4" fontId="24" fillId="3" borderId="38" xfId="3" applyNumberFormat="1" applyFont="1" applyFill="1" applyBorder="1" applyAlignment="1" applyProtection="1">
      <alignment horizontal="center" vertical="center" wrapText="1"/>
      <protection locked="0"/>
    </xf>
    <xf numFmtId="164" fontId="26" fillId="3" borderId="38" xfId="0" applyNumberFormat="1" applyFont="1" applyFill="1" applyBorder="1" applyAlignment="1" applyProtection="1">
      <alignment horizontal="center" vertical="center"/>
      <protection locked="0"/>
    </xf>
    <xf numFmtId="164" fontId="26" fillId="3" borderId="18" xfId="0" applyNumberFormat="1" applyFont="1" applyFill="1" applyBorder="1" applyAlignment="1" applyProtection="1">
      <alignment horizontal="center" vertical="center"/>
      <protection locked="0"/>
    </xf>
    <xf numFmtId="4" fontId="26" fillId="3" borderId="38" xfId="0" applyNumberFormat="1" applyFont="1" applyFill="1" applyBorder="1" applyAlignment="1" applyProtection="1">
      <alignment horizontal="center" vertical="center" wrapText="1"/>
      <protection locked="0"/>
    </xf>
    <xf numFmtId="4" fontId="26" fillId="3" borderId="48" xfId="4" applyNumberFormat="1" applyFont="1" applyFill="1" applyBorder="1" applyAlignment="1" applyProtection="1">
      <alignment horizontal="center" vertical="center" wrapText="1"/>
      <protection locked="0"/>
    </xf>
    <xf numFmtId="0" fontId="21" fillId="0" borderId="0" xfId="1" applyFont="1" applyAlignment="1" applyProtection="1">
      <alignment horizontal="center" vertical="center" wrapText="1"/>
    </xf>
    <xf numFmtId="0" fontId="21" fillId="0" borderId="0" xfId="1" applyNumberFormat="1" applyFont="1" applyAlignment="1" applyProtection="1">
      <alignment horizontal="center" vertical="center" wrapText="1"/>
    </xf>
    <xf numFmtId="0" fontId="23" fillId="4" borderId="0" xfId="0" applyFont="1" applyFill="1" applyBorder="1" applyAlignment="1" applyProtection="1">
      <alignment wrapText="1"/>
      <protection locked="0"/>
    </xf>
    <xf numFmtId="0" fontId="23" fillId="4" borderId="0" xfId="0" applyFont="1" applyFill="1" applyAlignment="1" applyProtection="1">
      <alignment wrapText="1"/>
      <protection locked="0"/>
    </xf>
    <xf numFmtId="0" fontId="23" fillId="0" borderId="0" xfId="0" applyFont="1" applyBorder="1" applyProtection="1">
      <protection locked="0"/>
    </xf>
    <xf numFmtId="0" fontId="23" fillId="0" borderId="0" xfId="0" applyFont="1" applyAlignment="1" applyProtection="1">
      <alignment horizontal="center" vertical="center"/>
      <protection locked="0"/>
    </xf>
    <xf numFmtId="4" fontId="4" fillId="3" borderId="24" xfId="3" applyNumberFormat="1" applyFont="1" applyFill="1" applyBorder="1" applyAlignment="1" applyProtection="1">
      <alignment horizontal="center" vertical="center" wrapText="1"/>
      <protection locked="0"/>
    </xf>
    <xf numFmtId="0" fontId="10" fillId="0" borderId="3" xfId="2" applyFont="1" applyBorder="1" applyAlignment="1" applyProtection="1">
      <alignment horizontal="center" vertical="center" wrapText="1"/>
    </xf>
    <xf numFmtId="0" fontId="10" fillId="0" borderId="8" xfId="2" applyFont="1" applyBorder="1" applyAlignment="1" applyProtection="1">
      <alignment horizontal="center" vertical="center" wrapText="1"/>
    </xf>
    <xf numFmtId="0" fontId="10" fillId="0" borderId="38" xfId="2" applyFont="1" applyBorder="1" applyAlignment="1" applyProtection="1">
      <alignment horizontal="center" vertical="center" wrapText="1"/>
    </xf>
    <xf numFmtId="4" fontId="4" fillId="3" borderId="38" xfId="3" applyNumberFormat="1" applyFont="1" applyFill="1" applyBorder="1" applyAlignment="1" applyProtection="1">
      <alignment horizontal="center" vertical="center" wrapText="1"/>
      <protection locked="0"/>
    </xf>
    <xf numFmtId="4" fontId="4" fillId="0" borderId="0" xfId="0" applyNumberFormat="1" applyFont="1" applyBorder="1" applyAlignment="1" applyProtection="1">
      <alignment horizontal="center" vertical="center" wrapText="1"/>
      <protection locked="0"/>
    </xf>
    <xf numFmtId="4" fontId="11" fillId="0" borderId="0" xfId="0" applyNumberFormat="1" applyFont="1" applyBorder="1" applyAlignment="1" applyProtection="1">
      <alignment horizontal="center" vertical="center"/>
      <protection locked="0"/>
    </xf>
    <xf numFmtId="0" fontId="21" fillId="0" borderId="29" xfId="1" applyFont="1" applyBorder="1" applyAlignment="1" applyProtection="1">
      <alignment horizontal="center" vertical="center" wrapText="1"/>
    </xf>
    <xf numFmtId="0" fontId="21" fillId="0" borderId="35" xfId="1" applyFont="1" applyBorder="1" applyAlignment="1" applyProtection="1">
      <alignment horizontal="center" vertical="center" wrapText="1"/>
    </xf>
    <xf numFmtId="0" fontId="25" fillId="0" borderId="3" xfId="2" applyFont="1" applyBorder="1" applyAlignment="1" applyProtection="1">
      <alignment horizontal="center" vertical="center" wrapText="1"/>
    </xf>
    <xf numFmtId="0" fontId="26" fillId="0" borderId="3" xfId="2" applyFont="1" applyBorder="1" applyAlignment="1" applyProtection="1">
      <alignment horizontal="center" vertical="center" wrapText="1"/>
    </xf>
    <xf numFmtId="0" fontId="26" fillId="0" borderId="3" xfId="2" applyNumberFormat="1" applyFont="1" applyBorder="1" applyAlignment="1" applyProtection="1">
      <alignment horizontal="center" vertical="center" wrapText="1"/>
    </xf>
    <xf numFmtId="4" fontId="18" fillId="3" borderId="8" xfId="3" applyNumberFormat="1" applyFont="1" applyFill="1" applyBorder="1" applyAlignment="1" applyProtection="1">
      <alignment horizontal="center" vertical="center" wrapText="1"/>
      <protection locked="0"/>
    </xf>
    <xf numFmtId="0" fontId="25" fillId="0" borderId="38" xfId="2" applyFont="1" applyBorder="1" applyAlignment="1" applyProtection="1">
      <alignment horizontal="center" vertical="center" wrapText="1"/>
    </xf>
    <xf numFmtId="0" fontId="25" fillId="0" borderId="1" xfId="2" applyFont="1" applyBorder="1" applyAlignment="1" applyProtection="1">
      <alignment horizontal="center" vertical="center" wrapText="1"/>
    </xf>
    <xf numFmtId="4" fontId="18" fillId="3" borderId="24" xfId="3" applyNumberFormat="1" applyFont="1" applyFill="1" applyBorder="1" applyAlignment="1" applyProtection="1">
      <alignment horizontal="center" vertical="center" wrapText="1"/>
      <protection locked="0"/>
    </xf>
    <xf numFmtId="0" fontId="21" fillId="0" borderId="36" xfId="2" applyFont="1" applyBorder="1" applyAlignment="1" applyProtection="1">
      <alignment horizontal="center" vertical="center" wrapText="1"/>
    </xf>
    <xf numFmtId="0" fontId="21" fillId="0" borderId="37" xfId="2" applyFont="1" applyBorder="1" applyAlignment="1" applyProtection="1">
      <alignment horizontal="center" vertical="center" wrapText="1"/>
    </xf>
    <xf numFmtId="0" fontId="21" fillId="0" borderId="38" xfId="2" applyFont="1" applyBorder="1" applyAlignment="1" applyProtection="1">
      <alignment horizontal="center" vertical="center" wrapText="1"/>
    </xf>
    <xf numFmtId="0" fontId="21" fillId="0" borderId="38" xfId="2" applyNumberFormat="1" applyFont="1" applyBorder="1" applyAlignment="1" applyProtection="1">
      <alignment horizontal="center" vertical="center" wrapText="1"/>
    </xf>
    <xf numFmtId="0" fontId="21" fillId="0" borderId="38" xfId="1" applyFont="1" applyBorder="1" applyAlignment="1" applyProtection="1">
      <alignment horizontal="center" vertical="center" wrapText="1"/>
    </xf>
    <xf numFmtId="0" fontId="21" fillId="0" borderId="39" xfId="1" applyFont="1" applyBorder="1" applyAlignment="1" applyProtection="1">
      <alignment horizontal="center" vertical="center" wrapText="1"/>
    </xf>
    <xf numFmtId="0" fontId="7" fillId="0" borderId="0" xfId="0" applyFont="1" applyFill="1" applyProtection="1">
      <protection locked="0"/>
    </xf>
    <xf numFmtId="164" fontId="26" fillId="8" borderId="24" xfId="0" applyNumberFormat="1" applyFont="1" applyFill="1" applyBorder="1" applyAlignment="1" applyProtection="1">
      <alignment horizontal="center" vertical="center"/>
      <protection locked="0"/>
    </xf>
    <xf numFmtId="4" fontId="18" fillId="8" borderId="19" xfId="4" applyNumberFormat="1" applyFont="1" applyFill="1" applyBorder="1" applyAlignment="1" applyProtection="1">
      <alignment horizontal="center" vertical="center" wrapText="1"/>
      <protection locked="0"/>
    </xf>
    <xf numFmtId="4" fontId="26" fillId="8" borderId="1" xfId="0" applyNumberFormat="1" applyFont="1" applyFill="1" applyBorder="1" applyAlignment="1" applyProtection="1">
      <alignment horizontal="center" vertical="center" wrapText="1"/>
      <protection locked="0"/>
    </xf>
    <xf numFmtId="4" fontId="18" fillId="8" borderId="27" xfId="4" applyNumberFormat="1" applyFont="1" applyFill="1" applyBorder="1" applyAlignment="1" applyProtection="1">
      <alignment horizontal="center" vertical="center" wrapText="1"/>
      <protection locked="0"/>
    </xf>
    <xf numFmtId="4" fontId="18" fillId="8" borderId="1" xfId="4" applyNumberFormat="1" applyFont="1" applyFill="1" applyBorder="1" applyAlignment="1" applyProtection="1">
      <alignment horizontal="center" vertical="center" wrapText="1"/>
      <protection locked="0"/>
    </xf>
    <xf numFmtId="0" fontId="23" fillId="4" borderId="0" xfId="0" applyFont="1" applyFill="1" applyProtection="1">
      <protection locked="0"/>
    </xf>
    <xf numFmtId="164" fontId="26" fillId="8" borderId="1" xfId="0" applyNumberFormat="1" applyFont="1" applyFill="1" applyBorder="1" applyAlignment="1" applyProtection="1">
      <alignment horizontal="center" vertical="center"/>
      <protection locked="0"/>
    </xf>
    <xf numFmtId="0" fontId="25" fillId="9" borderId="38" xfId="2" applyFont="1" applyFill="1" applyBorder="1" applyAlignment="1" applyProtection="1">
      <alignment horizontal="center" vertical="center" wrapText="1"/>
    </xf>
    <xf numFmtId="0" fontId="25" fillId="9" borderId="3" xfId="2" applyFont="1" applyFill="1" applyBorder="1" applyAlignment="1" applyProtection="1">
      <alignment horizontal="center" vertical="center" wrapText="1"/>
    </xf>
    <xf numFmtId="0" fontId="26" fillId="9" borderId="3" xfId="2" applyFont="1" applyFill="1" applyBorder="1" applyAlignment="1" applyProtection="1">
      <alignment horizontal="center" vertical="center" wrapText="1"/>
    </xf>
    <xf numFmtId="0" fontId="26" fillId="9" borderId="3" xfId="2" applyNumberFormat="1" applyFont="1" applyFill="1" applyBorder="1" applyAlignment="1" applyProtection="1">
      <alignment horizontal="center" vertical="center" wrapText="1"/>
    </xf>
    <xf numFmtId="0" fontId="10" fillId="9" borderId="3" xfId="2" applyFont="1" applyFill="1" applyBorder="1" applyAlignment="1" applyProtection="1">
      <alignment horizontal="center" vertical="center" wrapText="1"/>
    </xf>
    <xf numFmtId="0" fontId="10" fillId="9" borderId="8" xfId="2" applyFont="1" applyFill="1" applyBorder="1" applyAlignment="1" applyProtection="1">
      <alignment horizontal="center" vertical="center" wrapText="1"/>
    </xf>
    <xf numFmtId="4" fontId="18" fillId="9" borderId="3" xfId="4" applyNumberFormat="1" applyFont="1" applyFill="1" applyBorder="1" applyAlignment="1" applyProtection="1">
      <alignment horizontal="center" vertical="center" wrapText="1"/>
      <protection locked="0"/>
    </xf>
    <xf numFmtId="0" fontId="25" fillId="9" borderId="1" xfId="2" applyFont="1" applyFill="1" applyBorder="1" applyAlignment="1" applyProtection="1">
      <alignment horizontal="center" vertical="center" wrapText="1"/>
    </xf>
    <xf numFmtId="0" fontId="7" fillId="9" borderId="0" xfId="0" applyFont="1" applyFill="1" applyProtection="1">
      <protection locked="0"/>
    </xf>
    <xf numFmtId="0" fontId="25" fillId="9" borderId="40" xfId="2" applyFont="1" applyFill="1" applyBorder="1" applyAlignment="1" applyProtection="1">
      <alignment horizontal="center" vertical="center" wrapText="1"/>
    </xf>
    <xf numFmtId="0" fontId="23" fillId="9" borderId="0" xfId="0" applyFont="1" applyFill="1" applyAlignment="1" applyProtection="1">
      <alignment wrapText="1"/>
      <protection locked="0"/>
    </xf>
    <xf numFmtId="4" fontId="18" fillId="10" borderId="1" xfId="3" applyNumberFormat="1" applyFont="1" applyFill="1" applyBorder="1" applyAlignment="1" applyProtection="1">
      <alignment horizontal="center" vertical="center" wrapText="1"/>
      <protection locked="0"/>
    </xf>
    <xf numFmtId="4" fontId="18" fillId="10" borderId="40" xfId="3" applyNumberFormat="1" applyFont="1" applyFill="1" applyBorder="1" applyAlignment="1" applyProtection="1">
      <alignment horizontal="center" vertical="center" wrapText="1"/>
      <protection locked="0"/>
    </xf>
    <xf numFmtId="4" fontId="4" fillId="10" borderId="3" xfId="3" applyNumberFormat="1" applyFont="1" applyFill="1" applyBorder="1" applyAlignment="1" applyProtection="1">
      <alignment horizontal="center" vertical="center" wrapText="1"/>
      <protection locked="0"/>
    </xf>
    <xf numFmtId="4" fontId="4" fillId="10" borderId="1" xfId="3" applyNumberFormat="1" applyFont="1" applyFill="1" applyBorder="1" applyAlignment="1" applyProtection="1">
      <alignment horizontal="center" vertical="center" wrapText="1"/>
      <protection locked="0"/>
    </xf>
    <xf numFmtId="4" fontId="26" fillId="10" borderId="48" xfId="4" applyNumberFormat="1" applyFont="1" applyFill="1" applyBorder="1" applyAlignment="1" applyProtection="1">
      <alignment horizontal="center" vertical="center" wrapText="1"/>
      <protection locked="0"/>
    </xf>
    <xf numFmtId="0" fontId="25" fillId="0" borderId="8" xfId="2" applyFont="1" applyBorder="1" applyAlignment="1" applyProtection="1">
      <alignment horizontal="center" vertical="center" wrapText="1"/>
    </xf>
    <xf numFmtId="4" fontId="18" fillId="10" borderId="8" xfId="3" applyNumberFormat="1" applyFont="1" applyFill="1" applyBorder="1" applyAlignment="1" applyProtection="1">
      <alignment horizontal="center" vertical="center" wrapText="1"/>
      <protection locked="0"/>
    </xf>
    <xf numFmtId="4" fontId="14" fillId="9" borderId="1" xfId="0" applyNumberFormat="1" applyFont="1" applyFill="1" applyBorder="1" applyAlignment="1">
      <alignment horizontal="center" vertical="center"/>
    </xf>
    <xf numFmtId="0" fontId="12" fillId="9" borderId="1" xfId="0" applyFont="1" applyFill="1" applyBorder="1" applyAlignment="1">
      <alignment vertical="center" wrapText="1"/>
    </xf>
    <xf numFmtId="0" fontId="12" fillId="0" borderId="1" xfId="0" applyFont="1" applyFill="1" applyBorder="1" applyAlignment="1">
      <alignment vertical="center" wrapText="1"/>
    </xf>
    <xf numFmtId="4" fontId="14" fillId="0" borderId="1" xfId="0" applyNumberFormat="1" applyFont="1" applyFill="1" applyBorder="1" applyAlignment="1">
      <alignment horizontal="center" vertical="center"/>
    </xf>
    <xf numFmtId="0" fontId="12" fillId="9" borderId="1" xfId="0" applyFont="1" applyFill="1" applyBorder="1" applyAlignment="1">
      <alignment horizontal="center" vertical="center"/>
    </xf>
    <xf numFmtId="0" fontId="25" fillId="9" borderId="2" xfId="2" applyFont="1" applyFill="1" applyBorder="1" applyAlignment="1" applyProtection="1">
      <alignment horizontal="center" vertical="center" wrapText="1"/>
    </xf>
    <xf numFmtId="0" fontId="25" fillId="9" borderId="5" xfId="2" applyFont="1" applyFill="1" applyBorder="1" applyAlignment="1" applyProtection="1">
      <alignment horizontal="center" vertical="center" wrapText="1"/>
    </xf>
    <xf numFmtId="0" fontId="25" fillId="9" borderId="7" xfId="2" applyFont="1" applyFill="1" applyBorder="1" applyAlignment="1" applyProtection="1">
      <alignment horizontal="center" vertical="center" wrapText="1"/>
    </xf>
    <xf numFmtId="0" fontId="10" fillId="0" borderId="1" xfId="2" applyFont="1" applyBorder="1" applyAlignment="1" applyProtection="1">
      <alignment horizontal="center" vertical="center" wrapText="1"/>
    </xf>
    <xf numFmtId="0" fontId="15" fillId="0" borderId="0" xfId="0" applyFont="1" applyAlignment="1">
      <alignment horizontal="left" vertical="center" wrapText="1"/>
    </xf>
    <xf numFmtId="0" fontId="12" fillId="0" borderId="0" xfId="0" applyFont="1" applyAlignment="1">
      <alignment horizontal="left" vertical="center"/>
    </xf>
    <xf numFmtId="0" fontId="33" fillId="5" borderId="15" xfId="1" applyFont="1" applyFill="1" applyBorder="1" applyAlignment="1" applyProtection="1">
      <alignment vertical="center"/>
    </xf>
    <xf numFmtId="0" fontId="8" fillId="5" borderId="30" xfId="1" applyFont="1" applyFill="1" applyBorder="1" applyAlignment="1" applyProtection="1">
      <alignment vertical="center"/>
    </xf>
    <xf numFmtId="0" fontId="8" fillId="5" borderId="31" xfId="1" applyFont="1" applyFill="1" applyBorder="1" applyAlignment="1" applyProtection="1">
      <alignment vertical="center"/>
    </xf>
    <xf numFmtId="0" fontId="21" fillId="2" borderId="10" xfId="1" applyFont="1" applyFill="1" applyBorder="1" applyAlignment="1" applyProtection="1">
      <alignment vertical="center"/>
    </xf>
    <xf numFmtId="0" fontId="21" fillId="2" borderId="11" xfId="1" applyFont="1" applyFill="1" applyBorder="1" applyAlignment="1" applyProtection="1">
      <alignment vertical="center"/>
    </xf>
    <xf numFmtId="0" fontId="21" fillId="2" borderId="12" xfId="1" applyFont="1" applyFill="1" applyBorder="1" applyAlignment="1" applyProtection="1">
      <alignment vertical="center"/>
    </xf>
    <xf numFmtId="49" fontId="25" fillId="0" borderId="2" xfId="0" applyNumberFormat="1" applyFont="1" applyBorder="1" applyAlignment="1" applyProtection="1">
      <alignment horizontal="center" vertical="center" wrapText="1"/>
    </xf>
    <xf numFmtId="49" fontId="26" fillId="0" borderId="3" xfId="0" applyNumberFormat="1" applyFont="1" applyBorder="1" applyAlignment="1" applyProtection="1">
      <alignment horizontal="center" vertical="center"/>
    </xf>
    <xf numFmtId="49" fontId="26" fillId="0" borderId="3" xfId="0" applyNumberFormat="1" applyFont="1" applyBorder="1" applyAlignment="1" applyProtection="1">
      <alignment horizontal="left" vertical="center" wrapText="1"/>
    </xf>
    <xf numFmtId="49" fontId="26" fillId="0" borderId="3" xfId="0" applyNumberFormat="1" applyFont="1" applyBorder="1" applyAlignment="1" applyProtection="1">
      <alignment horizontal="center" vertical="center" wrapText="1"/>
    </xf>
    <xf numFmtId="0" fontId="26" fillId="0" borderId="3" xfId="0" applyNumberFormat="1" applyFont="1" applyBorder="1" applyAlignment="1" applyProtection="1">
      <alignment horizontal="center" vertical="center"/>
    </xf>
    <xf numFmtId="49" fontId="10" fillId="0" borderId="26" xfId="0" applyNumberFormat="1" applyFont="1" applyBorder="1" applyAlignment="1" applyProtection="1">
      <alignment horizontal="center" vertical="center" wrapText="1"/>
    </xf>
    <xf numFmtId="49" fontId="5" fillId="0" borderId="24" xfId="0" applyNumberFormat="1" applyFont="1" applyBorder="1" applyAlignment="1" applyProtection="1">
      <alignment horizontal="center" vertical="center"/>
    </xf>
    <xf numFmtId="49" fontId="5" fillId="0" borderId="24" xfId="0" applyNumberFormat="1" applyFont="1" applyFill="1" applyBorder="1" applyAlignment="1" applyProtection="1">
      <alignment horizontal="left" vertical="center" wrapText="1"/>
    </xf>
    <xf numFmtId="49" fontId="5" fillId="0" borderId="24" xfId="0" applyNumberFormat="1" applyFont="1" applyBorder="1" applyAlignment="1" applyProtection="1">
      <alignment horizontal="center" vertical="center" wrapText="1"/>
    </xf>
    <xf numFmtId="0" fontId="5" fillId="0" borderId="24" xfId="0" applyNumberFormat="1" applyFont="1" applyBorder="1" applyAlignment="1" applyProtection="1">
      <alignment horizontal="center" vertical="center"/>
    </xf>
    <xf numFmtId="49" fontId="10" fillId="0" borderId="5"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xf>
    <xf numFmtId="49" fontId="5" fillId="0"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center" vertical="center" wrapText="1"/>
    </xf>
    <xf numFmtId="0" fontId="5" fillId="0" borderId="1" xfId="0" applyNumberFormat="1" applyFont="1" applyBorder="1" applyAlignment="1" applyProtection="1">
      <alignment horizontal="center" vertical="center"/>
    </xf>
    <xf numFmtId="0" fontId="5" fillId="0" borderId="1" xfId="0" applyNumberFormat="1" applyFont="1" applyFill="1" applyBorder="1" applyAlignment="1" applyProtection="1">
      <alignment horizontal="center" vertical="center"/>
    </xf>
    <xf numFmtId="49" fontId="10" fillId="9" borderId="5" xfId="0" applyNumberFormat="1" applyFont="1" applyFill="1" applyBorder="1" applyAlignment="1" applyProtection="1">
      <alignment horizontal="center" vertical="center" wrapText="1"/>
    </xf>
    <xf numFmtId="49" fontId="5" fillId="9" borderId="1" xfId="0" applyNumberFormat="1" applyFont="1" applyFill="1" applyBorder="1" applyAlignment="1" applyProtection="1">
      <alignment horizontal="center" vertical="center"/>
    </xf>
    <xf numFmtId="49" fontId="5" fillId="9" borderId="1" xfId="0" applyNumberFormat="1" applyFont="1" applyFill="1" applyBorder="1" applyAlignment="1" applyProtection="1">
      <alignment horizontal="left" vertical="center" wrapText="1"/>
    </xf>
    <xf numFmtId="49" fontId="5" fillId="9" borderId="1" xfId="0" applyNumberFormat="1" applyFont="1" applyFill="1" applyBorder="1" applyAlignment="1" applyProtection="1">
      <alignment horizontal="center" vertical="center" wrapText="1"/>
    </xf>
    <xf numFmtId="0" fontId="5" fillId="9" borderId="1" xfId="0" applyNumberFormat="1" applyFont="1" applyFill="1" applyBorder="1" applyAlignment="1" applyProtection="1">
      <alignment horizontal="center" vertical="center"/>
    </xf>
    <xf numFmtId="0" fontId="5" fillId="0" borderId="1" xfId="0" applyFont="1" applyBorder="1" applyAlignment="1" applyProtection="1">
      <alignment horizontal="left" vertical="center" wrapText="1"/>
    </xf>
    <xf numFmtId="0" fontId="5" fillId="7" borderId="1" xfId="0" applyFont="1" applyFill="1" applyBorder="1" applyAlignment="1" applyProtection="1">
      <alignment vertical="center" wrapText="1"/>
    </xf>
    <xf numFmtId="0" fontId="42" fillId="0" borderId="1" xfId="0" applyFont="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5" fillId="0" borderId="1" xfId="0" applyFont="1" applyBorder="1" applyAlignment="1" applyProtection="1">
      <alignment vertical="center" wrapText="1"/>
    </xf>
    <xf numFmtId="0" fontId="34" fillId="9" borderId="1" xfId="0" applyFont="1" applyFill="1" applyBorder="1" applyAlignment="1" applyProtection="1">
      <alignment vertical="center" wrapText="1"/>
    </xf>
    <xf numFmtId="49" fontId="10" fillId="0" borderId="7" xfId="0" applyNumberFormat="1" applyFont="1" applyBorder="1" applyAlignment="1" applyProtection="1">
      <alignment horizontal="center" vertical="center" wrapText="1"/>
    </xf>
    <xf numFmtId="49" fontId="5" fillId="0" borderId="8" xfId="0" applyNumberFormat="1" applyFont="1" applyBorder="1" applyAlignment="1" applyProtection="1">
      <alignment horizontal="center" vertical="center"/>
    </xf>
    <xf numFmtId="0" fontId="5" fillId="0" borderId="8" xfId="0" applyFont="1" applyFill="1" applyBorder="1" applyAlignment="1" applyProtection="1">
      <alignment vertical="center" wrapText="1"/>
    </xf>
    <xf numFmtId="49" fontId="5" fillId="0" borderId="8" xfId="0" applyNumberFormat="1" applyFont="1" applyBorder="1" applyAlignment="1" applyProtection="1">
      <alignment horizontal="center" vertical="center" wrapText="1"/>
    </xf>
    <xf numFmtId="0" fontId="5" fillId="0" borderId="8" xfId="0" applyNumberFormat="1" applyFont="1" applyFill="1" applyBorder="1" applyAlignment="1" applyProtection="1">
      <alignment horizontal="center" vertical="center"/>
    </xf>
    <xf numFmtId="49" fontId="25" fillId="0" borderId="26" xfId="0" applyNumberFormat="1" applyFont="1" applyBorder="1" applyAlignment="1" applyProtection="1">
      <alignment horizontal="center" vertical="center" wrapText="1"/>
    </xf>
    <xf numFmtId="49" fontId="26" fillId="0" borderId="27" xfId="0" applyNumberFormat="1" applyFont="1" applyBorder="1" applyAlignment="1" applyProtection="1">
      <alignment horizontal="center" vertical="center"/>
    </xf>
    <xf numFmtId="0" fontId="28" fillId="0" borderId="49" xfId="0" applyFont="1" applyBorder="1" applyAlignment="1" applyProtection="1">
      <alignment vertical="center" wrapText="1"/>
    </xf>
    <xf numFmtId="49" fontId="26" fillId="0" borderId="24" xfId="0" applyNumberFormat="1" applyFont="1" applyBorder="1" applyAlignment="1" applyProtection="1">
      <alignment horizontal="center" vertical="center" wrapText="1"/>
    </xf>
    <xf numFmtId="0" fontId="26" fillId="0" borderId="24" xfId="0" applyNumberFormat="1" applyFont="1" applyBorder="1" applyAlignment="1" applyProtection="1">
      <alignment horizontal="center" vertical="center"/>
    </xf>
    <xf numFmtId="49" fontId="25" fillId="0" borderId="5" xfId="0" applyNumberFormat="1" applyFont="1" applyBorder="1" applyAlignment="1" applyProtection="1">
      <alignment horizontal="center" vertical="center" wrapText="1"/>
    </xf>
    <xf numFmtId="49" fontId="26" fillId="0" borderId="19" xfId="0" applyNumberFormat="1" applyFont="1" applyBorder="1" applyAlignment="1" applyProtection="1">
      <alignment horizontal="center" vertical="center"/>
    </xf>
    <xf numFmtId="0" fontId="28" fillId="0" borderId="22" xfId="0" applyFont="1" applyBorder="1" applyAlignment="1" applyProtection="1">
      <alignment vertical="center" wrapText="1"/>
    </xf>
    <xf numFmtId="49" fontId="26" fillId="0" borderId="1" xfId="0" applyNumberFormat="1" applyFont="1" applyBorder="1" applyAlignment="1" applyProtection="1">
      <alignment horizontal="center" vertical="center" wrapText="1"/>
    </xf>
    <xf numFmtId="0" fontId="26" fillId="0" borderId="1" xfId="0" applyNumberFormat="1" applyFont="1" applyBorder="1" applyAlignment="1" applyProtection="1">
      <alignment horizontal="center" vertical="center"/>
    </xf>
    <xf numFmtId="49" fontId="26" fillId="0" borderId="1" xfId="0" applyNumberFormat="1" applyFont="1" applyFill="1" applyBorder="1" applyAlignment="1" applyProtection="1">
      <alignment horizontal="left" vertical="center" wrapText="1"/>
    </xf>
    <xf numFmtId="49" fontId="25" fillId="0" borderId="7" xfId="0" applyNumberFormat="1" applyFont="1" applyBorder="1" applyAlignment="1" applyProtection="1">
      <alignment horizontal="center" vertical="center" wrapText="1"/>
    </xf>
    <xf numFmtId="49" fontId="26" fillId="0" borderId="20" xfId="0" applyNumberFormat="1" applyFont="1" applyBorder="1" applyAlignment="1" applyProtection="1">
      <alignment horizontal="center" vertical="center"/>
    </xf>
    <xf numFmtId="49" fontId="26" fillId="0" borderId="8" xfId="0" applyNumberFormat="1" applyFont="1" applyFill="1" applyBorder="1" applyAlignment="1" applyProtection="1">
      <alignment horizontal="left" vertical="center" wrapText="1"/>
    </xf>
    <xf numFmtId="49" fontId="26" fillId="0" borderId="8" xfId="0" applyNumberFormat="1" applyFont="1" applyBorder="1" applyAlignment="1" applyProtection="1">
      <alignment horizontal="center" vertical="center" wrapText="1"/>
    </xf>
    <xf numFmtId="0" fontId="26" fillId="0" borderId="8" xfId="0" applyNumberFormat="1" applyFont="1" applyBorder="1" applyAlignment="1" applyProtection="1">
      <alignment horizontal="center" vertical="center"/>
    </xf>
    <xf numFmtId="49" fontId="26" fillId="0" borderId="18" xfId="0" applyNumberFormat="1" applyFont="1" applyBorder="1" applyAlignment="1" applyProtection="1">
      <alignment horizontal="center" vertical="center"/>
    </xf>
    <xf numFmtId="0" fontId="23" fillId="0" borderId="1" xfId="0" applyFont="1" applyBorder="1" applyAlignment="1" applyProtection="1">
      <alignment horizontal="center" vertical="center" wrapText="1"/>
    </xf>
    <xf numFmtId="49" fontId="25" fillId="0" borderId="36" xfId="0" applyNumberFormat="1" applyFont="1" applyBorder="1" applyAlignment="1" applyProtection="1">
      <alignment horizontal="center" vertical="center" wrapText="1"/>
    </xf>
    <xf numFmtId="49" fontId="26" fillId="0" borderId="37" xfId="0" applyNumberFormat="1" applyFont="1" applyBorder="1" applyAlignment="1" applyProtection="1">
      <alignment horizontal="center" vertical="center"/>
    </xf>
    <xf numFmtId="49" fontId="26" fillId="0" borderId="38" xfId="0" applyNumberFormat="1" applyFont="1" applyFill="1" applyBorder="1" applyAlignment="1" applyProtection="1">
      <alignment horizontal="left" vertical="center" wrapText="1"/>
    </xf>
    <xf numFmtId="49" fontId="26" fillId="0" borderId="38" xfId="0" applyNumberFormat="1" applyFont="1" applyBorder="1" applyAlignment="1" applyProtection="1">
      <alignment horizontal="center" vertical="center" wrapText="1"/>
    </xf>
    <xf numFmtId="0" fontId="23" fillId="0" borderId="38" xfId="0" applyFont="1" applyBorder="1" applyAlignment="1" applyProtection="1">
      <alignment horizontal="center" vertical="center" wrapText="1"/>
    </xf>
    <xf numFmtId="0" fontId="23" fillId="0" borderId="3" xfId="0" applyFont="1" applyBorder="1" applyAlignment="1" applyProtection="1">
      <alignment vertical="center" wrapText="1"/>
    </xf>
    <xf numFmtId="49" fontId="26" fillId="0" borderId="18" xfId="0" applyNumberFormat="1" applyFont="1" applyBorder="1" applyAlignment="1" applyProtection="1">
      <alignment horizontal="center" vertical="center" wrapText="1"/>
    </xf>
    <xf numFmtId="0" fontId="23" fillId="0" borderId="3" xfId="0" applyFont="1" applyBorder="1" applyAlignment="1" applyProtection="1">
      <alignment horizontal="center" vertical="center" wrapText="1"/>
    </xf>
    <xf numFmtId="0" fontId="23" fillId="0" borderId="1" xfId="0" applyFont="1" applyBorder="1" applyAlignment="1" applyProtection="1">
      <alignment vertical="center" wrapText="1"/>
    </xf>
    <xf numFmtId="49" fontId="26" fillId="0" borderId="19" xfId="0" applyNumberFormat="1" applyFont="1" applyBorder="1" applyAlignment="1" applyProtection="1">
      <alignment horizontal="center" vertical="center" wrapText="1"/>
    </xf>
    <xf numFmtId="0" fontId="23" fillId="0" borderId="8" xfId="0" applyFont="1" applyBorder="1" applyAlignment="1" applyProtection="1">
      <alignment vertical="center" wrapText="1"/>
    </xf>
    <xf numFmtId="49" fontId="26" fillId="0" borderId="20" xfId="0" applyNumberFormat="1" applyFont="1" applyBorder="1" applyAlignment="1" applyProtection="1">
      <alignment horizontal="center" vertical="center" wrapText="1"/>
    </xf>
    <xf numFmtId="0" fontId="23" fillId="0" borderId="8" xfId="0" applyFont="1" applyBorder="1" applyAlignment="1" applyProtection="1">
      <alignment horizontal="center" vertical="center" wrapText="1"/>
    </xf>
    <xf numFmtId="0" fontId="23" fillId="0" borderId="24" xfId="0" applyFont="1" applyBorder="1" applyAlignment="1" applyProtection="1">
      <alignment vertical="center" wrapText="1"/>
    </xf>
    <xf numFmtId="49" fontId="26" fillId="0" borderId="27" xfId="0" applyNumberFormat="1" applyFont="1" applyBorder="1" applyAlignment="1" applyProtection="1">
      <alignment horizontal="center" vertical="center" wrapText="1"/>
    </xf>
    <xf numFmtId="0" fontId="23" fillId="0" borderId="24" xfId="0" applyFont="1" applyBorder="1" applyAlignment="1" applyProtection="1">
      <alignment horizontal="center" vertical="center" wrapText="1"/>
    </xf>
    <xf numFmtId="0" fontId="28" fillId="0" borderId="8" xfId="0" applyFont="1" applyBorder="1" applyAlignment="1" applyProtection="1">
      <alignment vertical="center" wrapText="1"/>
    </xf>
    <xf numFmtId="49" fontId="25" fillId="0" borderId="17" xfId="0" applyNumberFormat="1" applyFont="1" applyBorder="1" applyAlignment="1" applyProtection="1">
      <alignment horizontal="center" vertical="center" wrapText="1"/>
    </xf>
    <xf numFmtId="49" fontId="26" fillId="0" borderId="32" xfId="0" applyNumberFormat="1" applyFont="1" applyBorder="1" applyAlignment="1" applyProtection="1">
      <alignment horizontal="center" vertical="center"/>
    </xf>
    <xf numFmtId="0" fontId="23" fillId="0" borderId="38" xfId="0" applyFont="1" applyBorder="1" applyAlignment="1" applyProtection="1">
      <alignment vertical="center" wrapText="1"/>
    </xf>
    <xf numFmtId="49" fontId="26" fillId="0" borderId="37" xfId="0" applyNumberFormat="1" applyFont="1" applyBorder="1" applyAlignment="1" applyProtection="1">
      <alignment horizontal="center" vertical="center" wrapText="1"/>
    </xf>
    <xf numFmtId="49" fontId="25" fillId="0" borderId="1" xfId="0" applyNumberFormat="1" applyFont="1" applyBorder="1" applyAlignment="1" applyProtection="1">
      <alignment horizontal="center" vertical="center" wrapText="1"/>
    </xf>
    <xf numFmtId="0" fontId="23" fillId="0" borderId="1" xfId="0" applyFont="1" applyFill="1" applyBorder="1" applyAlignment="1" applyProtection="1">
      <alignment vertical="center" wrapText="1"/>
    </xf>
    <xf numFmtId="0" fontId="28" fillId="0" borderId="38" xfId="0" applyFont="1" applyBorder="1" applyAlignment="1" applyProtection="1">
      <alignment vertical="center" wrapText="1"/>
    </xf>
    <xf numFmtId="49" fontId="25" fillId="4" borderId="16" xfId="0" applyNumberFormat="1" applyFont="1" applyFill="1" applyBorder="1" applyAlignment="1" applyProtection="1">
      <alignment horizontal="center" vertical="center" wrapText="1"/>
    </xf>
    <xf numFmtId="49" fontId="26" fillId="4" borderId="25" xfId="0" applyNumberFormat="1" applyFont="1" applyFill="1" applyBorder="1" applyAlignment="1" applyProtection="1">
      <alignment horizontal="center" vertical="center"/>
    </xf>
    <xf numFmtId="49" fontId="26" fillId="4" borderId="18" xfId="0" applyNumberFormat="1" applyFont="1" applyFill="1" applyBorder="1" applyAlignment="1" applyProtection="1">
      <alignment horizontal="center" vertical="center" wrapText="1"/>
    </xf>
    <xf numFmtId="0" fontId="26" fillId="4" borderId="3" xfId="0" applyNumberFormat="1" applyFont="1" applyFill="1" applyBorder="1" applyAlignment="1" applyProtection="1">
      <alignment horizontal="center" vertical="center"/>
    </xf>
    <xf numFmtId="49" fontId="25" fillId="9" borderId="5" xfId="0" applyNumberFormat="1" applyFont="1" applyFill="1" applyBorder="1" applyAlignment="1" applyProtection="1">
      <alignment horizontal="center" vertical="center" wrapText="1"/>
    </xf>
    <xf numFmtId="49" fontId="26" fillId="9" borderId="1" xfId="0" applyNumberFormat="1" applyFont="1" applyFill="1" applyBorder="1" applyAlignment="1" applyProtection="1">
      <alignment horizontal="center" vertical="center"/>
    </xf>
    <xf numFmtId="0" fontId="28" fillId="9" borderId="1" xfId="0" applyFont="1" applyFill="1" applyBorder="1" applyAlignment="1" applyProtection="1">
      <alignment vertical="center" wrapText="1"/>
    </xf>
    <xf numFmtId="49" fontId="26" fillId="9" borderId="27" xfId="0" applyNumberFormat="1" applyFont="1" applyFill="1" applyBorder="1" applyAlignment="1" applyProtection="1">
      <alignment horizontal="center" vertical="center" wrapText="1"/>
    </xf>
    <xf numFmtId="0" fontId="26" fillId="9" borderId="40" xfId="0" applyNumberFormat="1" applyFont="1" applyFill="1" applyBorder="1" applyAlignment="1" applyProtection="1">
      <alignment horizontal="center" vertical="center"/>
    </xf>
    <xf numFmtId="49" fontId="25" fillId="4" borderId="5" xfId="0" applyNumberFormat="1" applyFont="1" applyFill="1" applyBorder="1" applyAlignment="1" applyProtection="1">
      <alignment horizontal="center" vertical="center" wrapText="1"/>
    </xf>
    <xf numFmtId="49" fontId="26" fillId="4" borderId="1" xfId="0" applyNumberFormat="1" applyFont="1" applyFill="1" applyBorder="1" applyAlignment="1" applyProtection="1">
      <alignment horizontal="center" vertical="center"/>
    </xf>
    <xf numFmtId="49" fontId="26" fillId="4" borderId="27" xfId="0" applyNumberFormat="1" applyFont="1" applyFill="1" applyBorder="1" applyAlignment="1" applyProtection="1">
      <alignment horizontal="center" vertical="center" wrapText="1"/>
    </xf>
    <xf numFmtId="0" fontId="23" fillId="9" borderId="1" xfId="0" applyFont="1" applyFill="1" applyBorder="1" applyAlignment="1" applyProtection="1">
      <alignment vertical="center" wrapText="1"/>
    </xf>
    <xf numFmtId="0" fontId="23" fillId="9" borderId="1" xfId="0" applyFont="1" applyFill="1" applyBorder="1" applyAlignment="1" applyProtection="1">
      <alignment horizontal="center" vertical="center" wrapText="1"/>
    </xf>
    <xf numFmtId="49" fontId="25" fillId="4" borderId="7" xfId="0" applyNumberFormat="1" applyFont="1" applyFill="1" applyBorder="1" applyAlignment="1" applyProtection="1">
      <alignment horizontal="center" vertical="center" wrapText="1"/>
    </xf>
    <xf numFmtId="49" fontId="26" fillId="4" borderId="8" xfId="0" applyNumberFormat="1" applyFont="1" applyFill="1" applyBorder="1" applyAlignment="1" applyProtection="1">
      <alignment horizontal="center" vertical="center"/>
    </xf>
    <xf numFmtId="49" fontId="26" fillId="4" borderId="20" xfId="0" applyNumberFormat="1" applyFont="1" applyFill="1" applyBorder="1" applyAlignment="1" applyProtection="1">
      <alignment horizontal="center" vertical="center" wrapText="1"/>
    </xf>
    <xf numFmtId="49" fontId="26" fillId="0" borderId="40" xfId="0" applyNumberFormat="1" applyFont="1" applyBorder="1" applyAlignment="1" applyProtection="1">
      <alignment horizontal="left" vertical="center" wrapText="1"/>
    </xf>
    <xf numFmtId="0" fontId="26" fillId="0" borderId="40" xfId="0" applyNumberFormat="1" applyFont="1" applyBorder="1" applyAlignment="1" applyProtection="1">
      <alignment horizontal="center" vertical="center"/>
    </xf>
    <xf numFmtId="49" fontId="26" fillId="9" borderId="19" xfId="0" applyNumberFormat="1" applyFont="1" applyFill="1" applyBorder="1" applyAlignment="1" applyProtection="1">
      <alignment horizontal="center" vertical="center" wrapText="1"/>
    </xf>
    <xf numFmtId="49" fontId="26" fillId="0" borderId="1" xfId="0" applyNumberFormat="1" applyFont="1" applyBorder="1" applyAlignment="1" applyProtection="1">
      <alignment horizontal="center" vertical="center"/>
    </xf>
    <xf numFmtId="49" fontId="26" fillId="4" borderId="32" xfId="0" applyNumberFormat="1" applyFont="1" applyFill="1" applyBorder="1" applyAlignment="1" applyProtection="1">
      <alignment horizontal="center" vertical="center" wrapText="1"/>
    </xf>
    <xf numFmtId="49" fontId="26" fillId="4" borderId="38" xfId="0" applyNumberFormat="1" applyFont="1" applyFill="1" applyBorder="1" applyAlignment="1" applyProtection="1">
      <alignment horizontal="center" vertical="center" wrapText="1"/>
    </xf>
    <xf numFmtId="49" fontId="26" fillId="9" borderId="1" xfId="0" applyNumberFormat="1" applyFont="1" applyFill="1" applyBorder="1" applyAlignment="1" applyProtection="1">
      <alignment horizontal="center" vertical="center" wrapText="1"/>
    </xf>
    <xf numFmtId="0" fontId="28" fillId="9" borderId="1" xfId="0" applyFont="1" applyFill="1" applyBorder="1" applyAlignment="1" applyProtection="1">
      <alignment horizontal="center" vertical="center" wrapText="1"/>
    </xf>
    <xf numFmtId="49" fontId="26" fillId="0" borderId="8" xfId="0" applyNumberFormat="1" applyFont="1" applyBorder="1" applyAlignment="1" applyProtection="1">
      <alignment horizontal="center" vertical="center"/>
    </xf>
    <xf numFmtId="49" fontId="26" fillId="0" borderId="32" xfId="0" applyNumberFormat="1" applyFont="1" applyBorder="1" applyAlignment="1" applyProtection="1">
      <alignment horizontal="center" vertical="center" wrapText="1"/>
    </xf>
    <xf numFmtId="0" fontId="28" fillId="0" borderId="24" xfId="0" applyFont="1" applyBorder="1" applyAlignment="1" applyProtection="1">
      <alignment horizontal="center" vertical="center" wrapText="1"/>
    </xf>
    <xf numFmtId="0" fontId="28" fillId="0" borderId="1" xfId="0" applyFont="1" applyBorder="1" applyAlignment="1" applyProtection="1">
      <alignment horizontal="center" vertical="center" wrapText="1"/>
    </xf>
    <xf numFmtId="49" fontId="26" fillId="4" borderId="8" xfId="0" applyNumberFormat="1" applyFont="1" applyFill="1" applyBorder="1" applyAlignment="1" applyProtection="1">
      <alignment horizontal="center" vertical="center" wrapText="1"/>
    </xf>
    <xf numFmtId="0" fontId="28" fillId="0" borderId="8" xfId="0" applyFont="1" applyBorder="1" applyAlignment="1" applyProtection="1">
      <alignment horizontal="center" vertical="center" wrapText="1"/>
    </xf>
    <xf numFmtId="49" fontId="25" fillId="9" borderId="1" xfId="0" applyNumberFormat="1" applyFont="1" applyFill="1" applyBorder="1" applyAlignment="1" applyProtection="1">
      <alignment horizontal="center" vertical="center" wrapText="1"/>
    </xf>
    <xf numFmtId="0" fontId="26" fillId="9" borderId="1" xfId="0" applyNumberFormat="1" applyFont="1" applyFill="1" applyBorder="1" applyAlignment="1" applyProtection="1">
      <alignment horizontal="center" vertical="center"/>
    </xf>
    <xf numFmtId="0" fontId="26" fillId="0" borderId="38" xfId="0" applyNumberFormat="1" applyFont="1" applyBorder="1" applyAlignment="1" applyProtection="1">
      <alignment horizontal="center" vertical="center"/>
    </xf>
    <xf numFmtId="0" fontId="23" fillId="0" borderId="29" xfId="0" applyFont="1" applyBorder="1" applyAlignment="1" applyProtection="1">
      <alignment vertical="center" wrapText="1"/>
    </xf>
    <xf numFmtId="0" fontId="17" fillId="9" borderId="1" xfId="0" applyFont="1" applyFill="1" applyBorder="1" applyAlignment="1" applyProtection="1">
      <alignment vertical="center" wrapText="1"/>
    </xf>
    <xf numFmtId="0" fontId="17" fillId="0" borderId="1" xfId="0" applyFont="1" applyBorder="1" applyAlignment="1" applyProtection="1">
      <alignment vertical="center" wrapText="1"/>
    </xf>
    <xf numFmtId="49" fontId="5" fillId="0" borderId="38" xfId="0" applyNumberFormat="1" applyFont="1" applyBorder="1" applyAlignment="1" applyProtection="1">
      <alignment horizontal="center" vertical="center" wrapText="1"/>
    </xf>
    <xf numFmtId="0" fontId="17" fillId="0" borderId="38" xfId="0" applyFont="1" applyBorder="1" applyAlignment="1" applyProtection="1">
      <alignment vertical="center" wrapText="1"/>
    </xf>
    <xf numFmtId="49" fontId="5" fillId="0" borderId="3" xfId="0" applyNumberFormat="1" applyFont="1" applyBorder="1" applyAlignment="1" applyProtection="1">
      <alignment horizontal="center" vertical="center" wrapText="1"/>
    </xf>
    <xf numFmtId="0" fontId="17" fillId="0" borderId="3" xfId="0" applyFont="1" applyBorder="1" applyAlignment="1" applyProtection="1">
      <alignment vertical="center" wrapText="1"/>
    </xf>
    <xf numFmtId="0" fontId="34" fillId="0" borderId="3" xfId="0" applyFont="1" applyBorder="1" applyAlignment="1" applyProtection="1">
      <alignment horizontal="center" vertical="center" wrapText="1"/>
    </xf>
    <xf numFmtId="0" fontId="34" fillId="0" borderId="1" xfId="0" applyFont="1" applyBorder="1" applyAlignment="1" applyProtection="1">
      <alignment horizontal="center" vertical="center" wrapText="1"/>
    </xf>
    <xf numFmtId="0" fontId="17" fillId="0" borderId="8" xfId="0" applyFont="1" applyBorder="1" applyAlignment="1" applyProtection="1">
      <alignment vertical="center" wrapText="1"/>
    </xf>
    <xf numFmtId="0" fontId="34" fillId="0" borderId="8" xfId="0" applyFont="1" applyBorder="1" applyAlignment="1" applyProtection="1">
      <alignment horizontal="center" vertical="center" wrapText="1"/>
    </xf>
    <xf numFmtId="0" fontId="34" fillId="0" borderId="3" xfId="0" applyFont="1" applyBorder="1" applyAlignment="1" applyProtection="1">
      <alignment vertical="center" wrapText="1"/>
    </xf>
    <xf numFmtId="0" fontId="5" fillId="0" borderId="3" xfId="0" applyNumberFormat="1" applyFont="1" applyBorder="1" applyAlignment="1" applyProtection="1">
      <alignment horizontal="center" vertical="center"/>
    </xf>
    <xf numFmtId="0" fontId="34" fillId="0" borderId="1" xfId="0" applyFont="1" applyBorder="1" applyAlignment="1" applyProtection="1">
      <alignment vertical="center" wrapText="1"/>
    </xf>
    <xf numFmtId="0" fontId="7" fillId="0" borderId="1" xfId="0" applyFont="1" applyBorder="1" applyAlignment="1" applyProtection="1">
      <alignment horizontal="center" vertical="center" wrapText="1"/>
    </xf>
    <xf numFmtId="0" fontId="34" fillId="0" borderId="8" xfId="0" applyFont="1" applyBorder="1" applyAlignment="1" applyProtection="1">
      <alignment vertical="center" wrapText="1"/>
    </xf>
    <xf numFmtId="49" fontId="25" fillId="0" borderId="16" xfId="0" applyNumberFormat="1" applyFont="1" applyBorder="1" applyAlignment="1" applyProtection="1">
      <alignment horizontal="center" vertical="center" wrapText="1"/>
    </xf>
    <xf numFmtId="49" fontId="26" fillId="0" borderId="29" xfId="0" applyNumberFormat="1" applyFont="1" applyBorder="1" applyAlignment="1" applyProtection="1">
      <alignment horizontal="center" vertical="center" wrapText="1"/>
    </xf>
    <xf numFmtId="0" fontId="26" fillId="0" borderId="29" xfId="0" applyNumberFormat="1" applyFont="1" applyBorder="1" applyAlignment="1" applyProtection="1">
      <alignment horizontal="left" vertical="center" wrapText="1"/>
    </xf>
    <xf numFmtId="0" fontId="26" fillId="0" borderId="29" xfId="0" applyNumberFormat="1" applyFont="1" applyBorder="1" applyAlignment="1" applyProtection="1">
      <alignment horizontal="center" vertical="center"/>
    </xf>
    <xf numFmtId="0" fontId="28" fillId="0" borderId="3" xfId="0" applyFont="1" applyBorder="1" applyAlignment="1" applyProtection="1">
      <alignment vertical="center" wrapText="1"/>
    </xf>
    <xf numFmtId="0" fontId="28" fillId="0" borderId="1" xfId="0" applyFont="1" applyBorder="1" applyAlignment="1" applyProtection="1">
      <alignment vertical="center" wrapText="1"/>
    </xf>
    <xf numFmtId="0" fontId="19" fillId="0" borderId="1" xfId="0" applyFont="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28" fillId="0" borderId="38" xfId="0" applyFont="1" applyBorder="1" applyAlignment="1" applyProtection="1">
      <alignment horizontal="left" vertical="center"/>
    </xf>
    <xf numFmtId="49" fontId="25" fillId="9" borderId="2" xfId="0" applyNumberFormat="1" applyFont="1" applyFill="1" applyBorder="1" applyAlignment="1" applyProtection="1">
      <alignment horizontal="center" vertical="center" wrapText="1"/>
    </xf>
    <xf numFmtId="49" fontId="26" fillId="9" borderId="3" xfId="0" applyNumberFormat="1" applyFont="1" applyFill="1" applyBorder="1" applyAlignment="1" applyProtection="1">
      <alignment horizontal="center" vertical="center" wrapText="1"/>
    </xf>
    <xf numFmtId="0" fontId="34" fillId="9" borderId="3" xfId="0" applyFont="1" applyFill="1" applyBorder="1" applyAlignment="1" applyProtection="1">
      <alignment vertical="center" wrapText="1"/>
    </xf>
    <xf numFmtId="0" fontId="20" fillId="9" borderId="3" xfId="0" applyFont="1" applyFill="1" applyBorder="1" applyAlignment="1" applyProtection="1">
      <alignment horizontal="center" vertical="center" wrapText="1"/>
    </xf>
    <xf numFmtId="0" fontId="20" fillId="0" borderId="1" xfId="0" applyFont="1" applyBorder="1" applyAlignment="1" applyProtection="1">
      <alignment horizontal="center" vertical="center" wrapText="1"/>
    </xf>
    <xf numFmtId="0" fontId="20" fillId="9" borderId="1" xfId="0" applyFont="1" applyFill="1" applyBorder="1" applyAlignment="1" applyProtection="1">
      <alignment horizontal="center" vertical="center" wrapText="1"/>
    </xf>
    <xf numFmtId="49" fontId="25" fillId="9" borderId="7" xfId="0" applyNumberFormat="1" applyFont="1" applyFill="1" applyBorder="1" applyAlignment="1" applyProtection="1">
      <alignment horizontal="center" vertical="center" wrapText="1"/>
    </xf>
    <xf numFmtId="49" fontId="26" fillId="9" borderId="8" xfId="0" applyNumberFormat="1" applyFont="1" applyFill="1" applyBorder="1" applyAlignment="1" applyProtection="1">
      <alignment horizontal="center" vertical="center" wrapText="1"/>
    </xf>
    <xf numFmtId="0" fontId="34" fillId="9" borderId="8" xfId="0" applyFont="1" applyFill="1" applyBorder="1" applyAlignment="1" applyProtection="1">
      <alignment vertical="center" wrapText="1"/>
    </xf>
    <xf numFmtId="0" fontId="20" fillId="9" borderId="8" xfId="0" applyFont="1" applyFill="1" applyBorder="1" applyAlignment="1" applyProtection="1">
      <alignment horizontal="center" vertical="center" wrapText="1"/>
    </xf>
    <xf numFmtId="49" fontId="25" fillId="0" borderId="13" xfId="4" applyNumberFormat="1" applyFont="1" applyBorder="1" applyAlignment="1" applyProtection="1">
      <alignment horizontal="center" vertical="center" wrapText="1"/>
    </xf>
    <xf numFmtId="49" fontId="25" fillId="0" borderId="0" xfId="4" applyNumberFormat="1" applyFont="1" applyBorder="1" applyAlignment="1" applyProtection="1">
      <alignment horizontal="center" vertical="center" wrapText="1"/>
    </xf>
    <xf numFmtId="0" fontId="18" fillId="0" borderId="0" xfId="4" applyFont="1" applyBorder="1" applyAlignment="1" applyProtection="1">
      <alignment vertical="center"/>
    </xf>
    <xf numFmtId="0" fontId="18" fillId="0" borderId="0" xfId="4" applyFont="1" applyBorder="1" applyAlignment="1" applyProtection="1">
      <alignment vertical="center" wrapText="1"/>
    </xf>
    <xf numFmtId="0" fontId="18" fillId="0" borderId="0" xfId="4" applyNumberFormat="1" applyFont="1" applyBorder="1" applyAlignment="1" applyProtection="1">
      <alignment vertical="center"/>
    </xf>
    <xf numFmtId="49" fontId="10" fillId="0" borderId="0" xfId="4" applyNumberFormat="1" applyFont="1" applyBorder="1" applyAlignment="1" applyProtection="1">
      <alignment horizontal="center" vertical="center" wrapText="1"/>
    </xf>
    <xf numFmtId="4" fontId="4" fillId="0" borderId="0" xfId="4" applyNumberFormat="1" applyFont="1" applyBorder="1" applyAlignment="1" applyProtection="1">
      <alignment horizontal="right" vertical="center"/>
    </xf>
    <xf numFmtId="0" fontId="4" fillId="0" borderId="0" xfId="4" applyNumberFormat="1" applyFont="1" applyBorder="1" applyAlignment="1" applyProtection="1">
      <alignment horizontal="right" vertical="center"/>
    </xf>
    <xf numFmtId="0" fontId="37" fillId="0" borderId="0" xfId="0" applyFont="1" applyAlignment="1" applyProtection="1">
      <alignment horizontal="justify" vertical="center"/>
    </xf>
    <xf numFmtId="0" fontId="7" fillId="0" borderId="0" xfId="0" applyFont="1" applyProtection="1"/>
    <xf numFmtId="0" fontId="7" fillId="0" borderId="0" xfId="0" applyFont="1" applyAlignment="1" applyProtection="1">
      <alignment vertical="center" wrapText="1"/>
    </xf>
    <xf numFmtId="0" fontId="7" fillId="0" borderId="0" xfId="0" applyNumberFormat="1" applyFont="1" applyProtection="1"/>
    <xf numFmtId="0" fontId="7" fillId="0" borderId="0" xfId="0" applyFont="1" applyAlignment="1" applyProtection="1">
      <alignment wrapText="1"/>
    </xf>
    <xf numFmtId="0" fontId="6" fillId="0" borderId="0" xfId="0" applyFont="1" applyProtection="1"/>
    <xf numFmtId="0" fontId="22" fillId="0" borderId="0" xfId="0" applyFont="1" applyProtection="1"/>
    <xf numFmtId="0" fontId="23" fillId="0" borderId="0" xfId="0" applyFont="1" applyProtection="1"/>
    <xf numFmtId="0" fontId="23" fillId="0" borderId="0" xfId="0" applyFont="1" applyAlignment="1" applyProtection="1">
      <alignment wrapText="1"/>
    </xf>
    <xf numFmtId="4" fontId="26" fillId="0" borderId="4" xfId="0" applyNumberFormat="1" applyFont="1" applyBorder="1" applyAlignment="1" applyProtection="1">
      <alignment horizontal="center" vertical="center" wrapText="1"/>
    </xf>
    <xf numFmtId="4" fontId="26" fillId="0" borderId="28" xfId="0" applyNumberFormat="1" applyFont="1" applyBorder="1" applyAlignment="1" applyProtection="1">
      <alignment horizontal="center" vertical="center" wrapText="1"/>
    </xf>
    <xf numFmtId="4" fontId="26" fillId="0" borderId="6" xfId="0" applyNumberFormat="1" applyFont="1" applyBorder="1" applyAlignment="1" applyProtection="1">
      <alignment horizontal="center" vertical="center" wrapText="1"/>
    </xf>
    <xf numFmtId="0" fontId="18" fillId="0" borderId="0" xfId="0" applyFont="1" applyBorder="1" applyAlignment="1" applyProtection="1">
      <alignment horizontal="center" vertical="center" wrapText="1"/>
    </xf>
    <xf numFmtId="4" fontId="26" fillId="0" borderId="9" xfId="0" applyNumberFormat="1" applyFont="1" applyBorder="1" applyAlignment="1" applyProtection="1">
      <alignment horizontal="center" vertical="center" wrapText="1"/>
    </xf>
    <xf numFmtId="4" fontId="18" fillId="0" borderId="13" xfId="0" applyNumberFormat="1" applyFont="1" applyBorder="1" applyAlignment="1" applyProtection="1">
      <alignment horizontal="center" vertical="center" wrapText="1"/>
    </xf>
    <xf numFmtId="4" fontId="18" fillId="0" borderId="14" xfId="0" applyNumberFormat="1" applyFont="1" applyBorder="1" applyAlignment="1" applyProtection="1">
      <alignment horizontal="center" vertical="center"/>
    </xf>
    <xf numFmtId="0" fontId="22" fillId="0" borderId="0" xfId="0" applyFont="1" applyAlignment="1" applyProtection="1">
      <alignment wrapText="1"/>
    </xf>
    <xf numFmtId="4" fontId="27" fillId="0" borderId="14" xfId="0" applyNumberFormat="1" applyFont="1" applyBorder="1" applyAlignment="1" applyProtection="1">
      <alignment horizontal="center" vertical="center"/>
    </xf>
    <xf numFmtId="4" fontId="26" fillId="0" borderId="39" xfId="0" applyNumberFormat="1" applyFont="1" applyBorder="1" applyAlignment="1" applyProtection="1">
      <alignment horizontal="center" vertical="center" wrapText="1"/>
    </xf>
    <xf numFmtId="4" fontId="18" fillId="4" borderId="13" xfId="0" applyNumberFormat="1" applyFont="1" applyFill="1" applyBorder="1" applyAlignment="1" applyProtection="1">
      <alignment horizontal="center" vertical="center" wrapText="1"/>
    </xf>
    <xf numFmtId="4" fontId="27" fillId="4" borderId="14" xfId="0" applyNumberFormat="1" applyFont="1" applyFill="1" applyBorder="1" applyAlignment="1" applyProtection="1">
      <alignment horizontal="center" vertical="center"/>
    </xf>
    <xf numFmtId="4" fontId="26" fillId="0" borderId="43" xfId="0" applyNumberFormat="1" applyFont="1" applyBorder="1" applyAlignment="1" applyProtection="1">
      <alignment horizontal="center" vertical="center" wrapText="1"/>
    </xf>
    <xf numFmtId="4" fontId="26" fillId="4" borderId="4" xfId="0" applyNumberFormat="1" applyFont="1" applyFill="1" applyBorder="1" applyAlignment="1" applyProtection="1">
      <alignment horizontal="center" vertical="center" wrapText="1"/>
    </xf>
    <xf numFmtId="0" fontId="23" fillId="0" borderId="0" xfId="0" applyFont="1" applyFill="1" applyBorder="1" applyAlignment="1" applyProtection="1">
      <alignment wrapText="1"/>
    </xf>
    <xf numFmtId="4" fontId="26" fillId="8" borderId="28" xfId="0" applyNumberFormat="1" applyFont="1" applyFill="1" applyBorder="1" applyAlignment="1" applyProtection="1">
      <alignment horizontal="center" vertical="center" wrapText="1"/>
    </xf>
    <xf numFmtId="4" fontId="26" fillId="4" borderId="28" xfId="0" applyNumberFormat="1" applyFont="1" applyFill="1" applyBorder="1" applyAlignment="1" applyProtection="1">
      <alignment horizontal="center" vertical="center" wrapText="1"/>
    </xf>
    <xf numFmtId="0" fontId="23" fillId="0" borderId="0" xfId="0" applyFont="1" applyFill="1" applyAlignment="1" applyProtection="1">
      <alignment wrapText="1"/>
    </xf>
    <xf numFmtId="4" fontId="26" fillId="8" borderId="6" xfId="0" applyNumberFormat="1" applyFont="1" applyFill="1" applyBorder="1" applyAlignment="1" applyProtection="1">
      <alignment horizontal="center" vertical="center" wrapText="1"/>
    </xf>
    <xf numFmtId="0" fontId="23" fillId="0" borderId="0" xfId="0" applyFont="1" applyBorder="1" applyAlignment="1" applyProtection="1">
      <alignment wrapText="1"/>
    </xf>
    <xf numFmtId="4" fontId="18" fillId="0" borderId="21" xfId="0" applyNumberFormat="1" applyFont="1" applyBorder="1" applyAlignment="1" applyProtection="1">
      <alignment horizontal="center" vertical="center" wrapText="1"/>
    </xf>
    <xf numFmtId="4" fontId="27" fillId="0" borderId="0" xfId="0" applyNumberFormat="1" applyFont="1" applyBorder="1" applyAlignment="1" applyProtection="1">
      <alignment horizontal="center" vertical="center"/>
    </xf>
    <xf numFmtId="4" fontId="26" fillId="0" borderId="35" xfId="0" applyNumberFormat="1" applyFont="1" applyBorder="1" applyAlignment="1" applyProtection="1">
      <alignment horizontal="center" vertical="center" wrapText="1"/>
    </xf>
    <xf numFmtId="4" fontId="18" fillId="0" borderId="0" xfId="0" applyNumberFormat="1" applyFont="1" applyBorder="1" applyAlignment="1" applyProtection="1">
      <alignment horizontal="center" vertical="center" wrapText="1"/>
    </xf>
    <xf numFmtId="4" fontId="26" fillId="0" borderId="6" xfId="0" applyNumberFormat="1" applyFont="1" applyFill="1" applyBorder="1" applyAlignment="1" applyProtection="1">
      <alignment horizontal="center" vertical="center" wrapText="1"/>
    </xf>
    <xf numFmtId="4" fontId="26" fillId="9" borderId="4" xfId="0" applyNumberFormat="1" applyFont="1" applyFill="1" applyBorder="1" applyAlignment="1" applyProtection="1">
      <alignment horizontal="center" vertical="center" wrapText="1"/>
    </xf>
    <xf numFmtId="0" fontId="22" fillId="0" borderId="0" xfId="0" applyFont="1" applyFill="1" applyAlignment="1" applyProtection="1">
      <alignment wrapText="1"/>
    </xf>
    <xf numFmtId="4" fontId="26" fillId="9" borderId="6" xfId="0" applyNumberFormat="1" applyFont="1" applyFill="1" applyBorder="1" applyAlignment="1" applyProtection="1">
      <alignment horizontal="center" vertical="center" wrapText="1"/>
    </xf>
    <xf numFmtId="4" fontId="26" fillId="9" borderId="9" xfId="0" applyNumberFormat="1" applyFont="1" applyFill="1" applyBorder="1" applyAlignment="1" applyProtection="1">
      <alignment horizontal="center" vertical="center" wrapText="1"/>
    </xf>
    <xf numFmtId="4" fontId="18" fillId="0" borderId="14" xfId="3" applyNumberFormat="1" applyFont="1" applyBorder="1" applyAlignment="1" applyProtection="1">
      <alignment horizontal="center" vertical="center" wrapText="1"/>
    </xf>
    <xf numFmtId="4" fontId="4" fillId="0" borderId="0" xfId="3" applyNumberFormat="1" applyFont="1" applyBorder="1" applyAlignment="1" applyProtection="1">
      <alignment horizontal="center" vertical="center" wrapText="1"/>
    </xf>
    <xf numFmtId="4" fontId="18" fillId="3" borderId="1" xfId="3" applyNumberFormat="1" applyFont="1" applyFill="1" applyBorder="1" applyAlignment="1" applyProtection="1">
      <alignment horizontal="center" vertical="center" wrapText="1"/>
    </xf>
    <xf numFmtId="164" fontId="26" fillId="3" borderId="37" xfId="0" applyNumberFormat="1" applyFont="1" applyFill="1" applyBorder="1" applyAlignment="1" applyProtection="1">
      <alignment horizontal="center" vertical="center"/>
    </xf>
    <xf numFmtId="0" fontId="18" fillId="0" borderId="15" xfId="3" applyFont="1" applyBorder="1" applyAlignment="1" applyProtection="1">
      <alignment horizontal="center" vertical="center" wrapText="1"/>
    </xf>
    <xf numFmtId="0" fontId="7" fillId="0" borderId="0" xfId="0" applyFont="1" applyAlignment="1" applyProtection="1">
      <alignment horizontal="center" vertical="center"/>
    </xf>
    <xf numFmtId="0" fontId="32" fillId="5" borderId="30" xfId="1" applyFont="1" applyFill="1" applyBorder="1" applyAlignment="1" applyProtection="1">
      <alignment vertical="center"/>
    </xf>
    <xf numFmtId="0" fontId="32" fillId="5" borderId="31" xfId="1" applyFont="1" applyFill="1" applyBorder="1" applyAlignment="1" applyProtection="1">
      <alignment vertical="center"/>
    </xf>
    <xf numFmtId="0" fontId="26" fillId="0" borderId="1" xfId="0" applyNumberFormat="1" applyFont="1" applyFill="1" applyBorder="1" applyAlignment="1" applyProtection="1">
      <alignment horizontal="center" vertical="center"/>
    </xf>
    <xf numFmtId="49" fontId="26" fillId="9" borderId="1" xfId="0" applyNumberFormat="1" applyFont="1" applyFill="1" applyBorder="1" applyAlignment="1" applyProtection="1">
      <alignment horizontal="left" vertical="center" wrapText="1"/>
    </xf>
    <xf numFmtId="9" fontId="26" fillId="0" borderId="1" xfId="5" applyFont="1" applyBorder="1" applyAlignment="1" applyProtection="1">
      <alignment horizontal="left" vertical="center" wrapText="1"/>
    </xf>
    <xf numFmtId="0" fontId="26" fillId="0" borderId="1" xfId="0" applyFont="1" applyBorder="1" applyAlignment="1" applyProtection="1">
      <alignment horizontal="left" vertical="center" wrapText="1"/>
    </xf>
    <xf numFmtId="0" fontId="26" fillId="0" borderId="1" xfId="0" applyNumberFormat="1" applyFont="1" applyFill="1" applyBorder="1" applyAlignment="1" applyProtection="1">
      <alignment horizontal="center" vertical="center" wrapText="1"/>
    </xf>
    <xf numFmtId="0" fontId="28" fillId="0" borderId="1" xfId="0" applyFont="1" applyBorder="1" applyAlignment="1" applyProtection="1">
      <alignment horizontal="left" vertical="center" wrapText="1"/>
    </xf>
    <xf numFmtId="0" fontId="7" fillId="9" borderId="1" xfId="0" applyFont="1" applyFill="1" applyBorder="1" applyAlignment="1" applyProtection="1">
      <alignment vertical="center" wrapText="1"/>
    </xf>
    <xf numFmtId="0" fontId="19" fillId="9" borderId="1" xfId="0" applyFont="1" applyFill="1" applyBorder="1" applyAlignment="1" applyProtection="1">
      <alignment horizontal="center" vertical="center" wrapText="1"/>
    </xf>
    <xf numFmtId="0" fontId="26" fillId="9" borderId="1" xfId="0" applyFont="1" applyFill="1" applyBorder="1" applyAlignment="1" applyProtection="1">
      <alignment vertical="center" wrapText="1"/>
    </xf>
    <xf numFmtId="0" fontId="26" fillId="9" borderId="1" xfId="0" applyNumberFormat="1" applyFont="1" applyFill="1" applyBorder="1" applyAlignment="1" applyProtection="1">
      <alignment horizontal="center" vertical="center" wrapText="1"/>
    </xf>
    <xf numFmtId="0" fontId="26" fillId="4" borderId="1" xfId="0" applyFont="1" applyFill="1" applyBorder="1" applyAlignment="1" applyProtection="1">
      <alignment wrapText="1"/>
    </xf>
    <xf numFmtId="49" fontId="5" fillId="4" borderId="1" xfId="0" applyNumberFormat="1" applyFont="1" applyFill="1" applyBorder="1" applyAlignment="1" applyProtection="1">
      <alignment horizontal="center" vertical="center" wrapText="1"/>
    </xf>
    <xf numFmtId="0" fontId="5" fillId="4" borderId="1" xfId="0" applyNumberFormat="1" applyFont="1" applyFill="1" applyBorder="1" applyAlignment="1" applyProtection="1">
      <alignment horizontal="center" vertical="center" wrapText="1"/>
    </xf>
    <xf numFmtId="0" fontId="26" fillId="0" borderId="1" xfId="0" applyFont="1" applyBorder="1" applyAlignment="1" applyProtection="1">
      <alignment vertical="center" wrapText="1"/>
    </xf>
    <xf numFmtId="0" fontId="7" fillId="9" borderId="1" xfId="0" applyFont="1" applyFill="1" applyBorder="1" applyAlignment="1" applyProtection="1">
      <alignment horizontal="center" vertical="center" wrapText="1"/>
    </xf>
    <xf numFmtId="0" fontId="34" fillId="7" borderId="1" xfId="0" applyFont="1" applyFill="1" applyBorder="1" applyAlignment="1" applyProtection="1">
      <alignment vertical="center" wrapText="1"/>
    </xf>
    <xf numFmtId="0" fontId="7" fillId="7" borderId="1" xfId="0" applyFont="1" applyFill="1" applyBorder="1" applyAlignment="1" applyProtection="1">
      <alignment horizontal="center" vertical="center"/>
    </xf>
    <xf numFmtId="0" fontId="34" fillId="7" borderId="1" xfId="0" applyFont="1" applyFill="1" applyBorder="1" applyAlignment="1" applyProtection="1">
      <alignment horizontal="center" vertical="center"/>
    </xf>
    <xf numFmtId="0" fontId="34" fillId="0" borderId="38" xfId="0" applyFont="1" applyFill="1" applyBorder="1" applyAlignment="1" applyProtection="1">
      <alignment vertical="center" wrapText="1"/>
    </xf>
    <xf numFmtId="0" fontId="34" fillId="7" borderId="38" xfId="0" applyFont="1" applyFill="1" applyBorder="1" applyAlignment="1" applyProtection="1">
      <alignment horizontal="center" vertical="center"/>
    </xf>
    <xf numFmtId="0" fontId="7" fillId="0" borderId="38" xfId="0" applyFont="1" applyBorder="1" applyAlignment="1" applyProtection="1">
      <alignment horizontal="center" vertical="center" wrapText="1"/>
    </xf>
    <xf numFmtId="165" fontId="23" fillId="0" borderId="1" xfId="0" applyNumberFormat="1" applyFont="1" applyBorder="1" applyAlignment="1" applyProtection="1">
      <alignment horizontal="center" vertical="center" wrapText="1"/>
    </xf>
    <xf numFmtId="165" fontId="23" fillId="0" borderId="3" xfId="0" applyNumberFormat="1" applyFont="1" applyBorder="1" applyAlignment="1" applyProtection="1">
      <alignment horizontal="center" vertical="center" wrapText="1"/>
    </xf>
    <xf numFmtId="0" fontId="23" fillId="7" borderId="1" xfId="0" applyFont="1" applyFill="1" applyBorder="1" applyAlignment="1" applyProtection="1">
      <alignment vertical="center" wrapText="1"/>
    </xf>
    <xf numFmtId="0" fontId="28" fillId="7" borderId="1" xfId="0" applyFont="1" applyFill="1" applyBorder="1" applyAlignment="1" applyProtection="1">
      <alignment vertical="center" wrapText="1"/>
    </xf>
    <xf numFmtId="49" fontId="26" fillId="0" borderId="38" xfId="0" applyNumberFormat="1" applyFont="1" applyBorder="1" applyAlignment="1" applyProtection="1">
      <alignment horizontal="center" vertical="center"/>
    </xf>
    <xf numFmtId="0" fontId="28" fillId="7" borderId="38" xfId="0" applyFont="1" applyFill="1" applyBorder="1" applyAlignment="1" applyProtection="1">
      <alignment vertical="center" wrapText="1"/>
    </xf>
    <xf numFmtId="49" fontId="25" fillId="0" borderId="2" xfId="0" applyNumberFormat="1" applyFont="1" applyFill="1" applyBorder="1" applyAlignment="1" applyProtection="1">
      <alignment horizontal="center" vertical="center" wrapText="1"/>
    </xf>
    <xf numFmtId="49" fontId="26" fillId="0" borderId="3" xfId="0" applyNumberFormat="1" applyFont="1" applyFill="1" applyBorder="1" applyAlignment="1" applyProtection="1">
      <alignment horizontal="center" vertical="center"/>
    </xf>
    <xf numFmtId="0" fontId="23" fillId="0" borderId="3" xfId="0" applyFont="1" applyFill="1" applyBorder="1" applyAlignment="1" applyProtection="1">
      <alignment vertical="center" wrapText="1"/>
    </xf>
    <xf numFmtId="49" fontId="26" fillId="0" borderId="3" xfId="0" applyNumberFormat="1" applyFont="1" applyFill="1" applyBorder="1" applyAlignment="1" applyProtection="1">
      <alignment horizontal="center" vertical="center" wrapText="1"/>
    </xf>
    <xf numFmtId="0" fontId="23" fillId="0" borderId="3" xfId="0" applyFont="1" applyFill="1" applyBorder="1" applyAlignment="1" applyProtection="1">
      <alignment horizontal="center" vertical="center" wrapText="1"/>
    </xf>
    <xf numFmtId="0" fontId="28" fillId="7" borderId="8" xfId="0" applyFont="1" applyFill="1" applyBorder="1" applyAlignment="1" applyProtection="1">
      <alignment vertical="center" wrapText="1"/>
    </xf>
    <xf numFmtId="49" fontId="25" fillId="0" borderId="38" xfId="0" applyNumberFormat="1" applyFont="1" applyBorder="1" applyAlignment="1" applyProtection="1">
      <alignment horizontal="center" vertical="center" wrapText="1"/>
    </xf>
    <xf numFmtId="49" fontId="25" fillId="4" borderId="2" xfId="0" applyNumberFormat="1" applyFont="1" applyFill="1" applyBorder="1" applyAlignment="1" applyProtection="1">
      <alignment horizontal="center" vertical="center" wrapText="1"/>
    </xf>
    <xf numFmtId="49" fontId="26" fillId="4" borderId="3" xfId="0" applyNumberFormat="1" applyFont="1" applyFill="1" applyBorder="1" applyAlignment="1" applyProtection="1">
      <alignment horizontal="center" vertical="center"/>
    </xf>
    <xf numFmtId="49" fontId="26" fillId="4" borderId="3" xfId="0" applyNumberFormat="1" applyFont="1" applyFill="1" applyBorder="1" applyAlignment="1" applyProtection="1">
      <alignment horizontal="center" vertical="center" wrapText="1"/>
    </xf>
    <xf numFmtId="49" fontId="26" fillId="4" borderId="1" xfId="0" applyNumberFormat="1" applyFont="1" applyFill="1" applyBorder="1" applyAlignment="1" applyProtection="1">
      <alignment horizontal="center" vertical="center" wrapText="1"/>
    </xf>
    <xf numFmtId="49" fontId="25" fillId="4" borderId="36" xfId="0" applyNumberFormat="1" applyFont="1" applyFill="1" applyBorder="1" applyAlignment="1" applyProtection="1">
      <alignment horizontal="center" vertical="center" wrapText="1"/>
    </xf>
    <xf numFmtId="49" fontId="26" fillId="4" borderId="38" xfId="0" applyNumberFormat="1" applyFont="1" applyFill="1" applyBorder="1" applyAlignment="1" applyProtection="1">
      <alignment horizontal="center" vertical="center"/>
    </xf>
    <xf numFmtId="0" fontId="23" fillId="0" borderId="1" xfId="0" applyFont="1" applyBorder="1" applyAlignment="1" applyProtection="1">
      <alignment vertical="center"/>
    </xf>
    <xf numFmtId="0" fontId="23" fillId="0" borderId="38" xfId="0" applyFont="1" applyBorder="1" applyAlignment="1" applyProtection="1">
      <alignment vertical="center"/>
    </xf>
    <xf numFmtId="0" fontId="28" fillId="0" borderId="3" xfId="0" applyFont="1" applyBorder="1" applyAlignment="1" applyProtection="1">
      <alignment horizontal="center" vertical="center" wrapText="1"/>
    </xf>
    <xf numFmtId="0" fontId="28" fillId="0" borderId="38" xfId="0" applyFont="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28" fillId="0" borderId="1" xfId="0" applyFont="1" applyBorder="1" applyAlignment="1" applyProtection="1">
      <alignment horizontal="left" vertical="center"/>
    </xf>
    <xf numFmtId="165" fontId="26" fillId="0" borderId="1" xfId="0" applyNumberFormat="1" applyFont="1" applyBorder="1" applyAlignment="1" applyProtection="1">
      <alignment horizontal="center" vertical="center"/>
    </xf>
    <xf numFmtId="0" fontId="28" fillId="7" borderId="1" xfId="0" applyFont="1" applyFill="1" applyBorder="1" applyAlignment="1" applyProtection="1">
      <alignment horizontal="center" vertical="center"/>
    </xf>
    <xf numFmtId="0" fontId="28" fillId="0" borderId="1" xfId="0" applyFont="1" applyFill="1" applyBorder="1" applyAlignment="1" applyProtection="1">
      <alignment horizontal="center" vertical="center" wrapText="1"/>
    </xf>
    <xf numFmtId="0" fontId="28" fillId="7" borderId="38" xfId="0" applyFont="1" applyFill="1" applyBorder="1" applyAlignment="1" applyProtection="1">
      <alignment horizontal="center" vertical="center"/>
    </xf>
    <xf numFmtId="0" fontId="28" fillId="9" borderId="3" xfId="0" applyFont="1" applyFill="1" applyBorder="1" applyAlignment="1" applyProtection="1">
      <alignment vertical="center" wrapText="1"/>
    </xf>
    <xf numFmtId="0" fontId="28" fillId="9" borderId="3" xfId="0" applyFont="1" applyFill="1" applyBorder="1" applyAlignment="1" applyProtection="1">
      <alignment horizontal="center" vertical="center" wrapText="1"/>
    </xf>
    <xf numFmtId="49" fontId="25" fillId="0" borderId="7" xfId="0" applyNumberFormat="1" applyFont="1" applyFill="1" applyBorder="1" applyAlignment="1" applyProtection="1">
      <alignment horizontal="center" vertical="center" wrapText="1"/>
    </xf>
    <xf numFmtId="49" fontId="26" fillId="0" borderId="8" xfId="0" applyNumberFormat="1" applyFont="1" applyFill="1" applyBorder="1" applyAlignment="1" applyProtection="1">
      <alignment horizontal="center" vertical="center" wrapText="1"/>
    </xf>
    <xf numFmtId="0" fontId="34" fillId="0" borderId="1" xfId="0" applyFont="1" applyFill="1" applyBorder="1" applyAlignment="1" applyProtection="1">
      <alignment vertical="center" wrapText="1"/>
    </xf>
    <xf numFmtId="49" fontId="26" fillId="0" borderId="1" xfId="0" applyNumberFormat="1"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49" fontId="26" fillId="0" borderId="21" xfId="4" applyNumberFormat="1" applyFont="1" applyBorder="1" applyAlignment="1" applyProtection="1">
      <alignment horizontal="center" vertical="center" wrapText="1"/>
    </xf>
    <xf numFmtId="0" fontId="26" fillId="0" borderId="48" xfId="4" applyFont="1" applyBorder="1" applyAlignment="1" applyProtection="1">
      <alignment horizontal="left" vertical="center" wrapText="1"/>
    </xf>
    <xf numFmtId="0" fontId="26" fillId="0" borderId="48" xfId="0" applyFont="1" applyBorder="1" applyAlignment="1" applyProtection="1">
      <alignment horizontal="center" vertical="center" wrapText="1"/>
    </xf>
    <xf numFmtId="0" fontId="26" fillId="0" borderId="48" xfId="0" applyNumberFormat="1" applyFont="1" applyBorder="1" applyAlignment="1" applyProtection="1">
      <alignment horizontal="center" vertical="center" wrapText="1"/>
    </xf>
    <xf numFmtId="4" fontId="18" fillId="0" borderId="0" xfId="4" applyNumberFormat="1" applyFont="1" applyBorder="1" applyAlignment="1" applyProtection="1">
      <alignment horizontal="right" vertical="center"/>
    </xf>
    <xf numFmtId="0" fontId="18" fillId="0" borderId="0" xfId="4" applyNumberFormat="1" applyFont="1" applyBorder="1" applyAlignment="1" applyProtection="1">
      <alignment horizontal="right" vertical="center"/>
    </xf>
    <xf numFmtId="0" fontId="23" fillId="0" borderId="0" xfId="0" applyFont="1" applyAlignment="1" applyProtection="1">
      <alignment vertical="center" wrapText="1"/>
    </xf>
    <xf numFmtId="0" fontId="23" fillId="0" borderId="0" xfId="0" applyNumberFormat="1" applyFont="1" applyProtection="1"/>
    <xf numFmtId="4" fontId="26" fillId="4" borderId="6" xfId="0" applyNumberFormat="1" applyFont="1" applyFill="1" applyBorder="1" applyAlignment="1" applyProtection="1">
      <alignment horizontal="center" vertical="center" wrapText="1"/>
    </xf>
    <xf numFmtId="0" fontId="22" fillId="4" borderId="0" xfId="0" applyFont="1" applyFill="1" applyProtection="1"/>
    <xf numFmtId="0" fontId="23" fillId="4" borderId="0" xfId="0" applyFont="1" applyFill="1" applyProtection="1"/>
    <xf numFmtId="4" fontId="18" fillId="0" borderId="33" xfId="0" applyNumberFormat="1" applyFont="1" applyBorder="1" applyAlignment="1" applyProtection="1">
      <alignment horizontal="center" vertical="center" wrapText="1"/>
    </xf>
    <xf numFmtId="4" fontId="26" fillId="0" borderId="4" xfId="0" applyNumberFormat="1" applyFont="1" applyFill="1" applyBorder="1" applyAlignment="1" applyProtection="1">
      <alignment horizontal="center" vertical="center" wrapText="1"/>
    </xf>
    <xf numFmtId="4" fontId="27" fillId="4" borderId="0" xfId="0" applyNumberFormat="1" applyFont="1" applyFill="1" applyBorder="1" applyAlignment="1" applyProtection="1">
      <alignment horizontal="center" vertical="center"/>
    </xf>
    <xf numFmtId="4" fontId="18" fillId="4" borderId="21" xfId="0" applyNumberFormat="1" applyFont="1" applyFill="1" applyBorder="1" applyAlignment="1" applyProtection="1">
      <alignment horizontal="center" vertical="center" wrapText="1"/>
    </xf>
    <xf numFmtId="4" fontId="26" fillId="0" borderId="9" xfId="0" applyNumberFormat="1" applyFont="1" applyFill="1" applyBorder="1" applyAlignment="1" applyProtection="1">
      <alignment horizontal="center" vertical="center" wrapText="1"/>
    </xf>
    <xf numFmtId="4" fontId="18" fillId="0" borderId="21" xfId="0" applyNumberFormat="1" applyFont="1" applyFill="1" applyBorder="1" applyAlignment="1" applyProtection="1">
      <alignment horizontal="center" vertical="center" wrapText="1"/>
    </xf>
    <xf numFmtId="4" fontId="27" fillId="0" borderId="14" xfId="0" applyNumberFormat="1" applyFont="1" applyFill="1" applyBorder="1" applyAlignment="1" applyProtection="1">
      <alignment horizontal="center" vertical="center"/>
    </xf>
    <xf numFmtId="4" fontId="26" fillId="0" borderId="14" xfId="0" applyNumberFormat="1" applyFont="1" applyBorder="1" applyAlignment="1" applyProtection="1">
      <alignment horizontal="center" vertical="center" wrapText="1"/>
    </xf>
    <xf numFmtId="4" fontId="18" fillId="0" borderId="0" xfId="3" applyNumberFormat="1" applyFont="1" applyBorder="1" applyAlignment="1" applyProtection="1">
      <alignment horizontal="center" vertical="center" wrapText="1"/>
    </xf>
    <xf numFmtId="0" fontId="23" fillId="0" borderId="0" xfId="0" applyFont="1" applyAlignment="1" applyProtection="1">
      <alignment horizontal="center" vertical="center"/>
    </xf>
    <xf numFmtId="0" fontId="33" fillId="5" borderId="30" xfId="1" applyFont="1" applyFill="1" applyBorder="1" applyAlignment="1" applyProtection="1">
      <alignment vertical="center"/>
    </xf>
    <xf numFmtId="0" fontId="33" fillId="5" borderId="31" xfId="1" applyFont="1" applyFill="1" applyBorder="1" applyAlignment="1" applyProtection="1">
      <alignment vertical="center"/>
    </xf>
    <xf numFmtId="0" fontId="18" fillId="2" borderId="15" xfId="1" applyFont="1" applyFill="1" applyBorder="1" applyAlignment="1" applyProtection="1">
      <alignment vertical="center"/>
    </xf>
    <xf numFmtId="0" fontId="18" fillId="2" borderId="30" xfId="1" applyFont="1" applyFill="1" applyBorder="1" applyAlignment="1" applyProtection="1">
      <alignment vertical="center"/>
    </xf>
    <xf numFmtId="0" fontId="18" fillId="2" borderId="31" xfId="1" applyFont="1" applyFill="1" applyBorder="1" applyAlignment="1" applyProtection="1">
      <alignment vertical="center"/>
    </xf>
    <xf numFmtId="49" fontId="4" fillId="0" borderId="16" xfId="4" applyNumberFormat="1" applyFont="1" applyBorder="1" applyAlignment="1" applyProtection="1">
      <alignment horizontal="center" vertical="center" wrapText="1"/>
    </xf>
    <xf numFmtId="49" fontId="10" fillId="0" borderId="2" xfId="4" applyNumberFormat="1" applyFont="1" applyBorder="1" applyAlignment="1" applyProtection="1">
      <alignment horizontal="center" vertical="center" wrapText="1"/>
    </xf>
    <xf numFmtId="0" fontId="7" fillId="0" borderId="3" xfId="0" applyFont="1" applyBorder="1" applyAlignment="1" applyProtection="1">
      <alignment vertical="center" wrapText="1"/>
    </xf>
    <xf numFmtId="0" fontId="19" fillId="0" borderId="3" xfId="0" applyFont="1" applyBorder="1" applyAlignment="1" applyProtection="1">
      <alignment horizontal="center" vertical="center" wrapText="1"/>
    </xf>
    <xf numFmtId="49" fontId="10" fillId="0" borderId="5" xfId="4" applyNumberFormat="1" applyFont="1" applyBorder="1" applyAlignment="1" applyProtection="1">
      <alignment horizontal="center" vertical="center" wrapText="1"/>
    </xf>
    <xf numFmtId="0" fontId="7" fillId="0" borderId="1" xfId="0" applyFont="1" applyBorder="1" applyAlignment="1" applyProtection="1">
      <alignment vertical="center" wrapText="1"/>
    </xf>
    <xf numFmtId="49" fontId="10" fillId="0" borderId="36" xfId="4" applyNumberFormat="1" applyFont="1" applyBorder="1" applyAlignment="1" applyProtection="1">
      <alignment horizontal="center" vertical="center" wrapText="1"/>
    </xf>
    <xf numFmtId="0" fontId="7" fillId="0" borderId="38" xfId="0" applyFont="1" applyFill="1" applyBorder="1" applyAlignment="1" applyProtection="1">
      <alignment vertical="center" wrapText="1"/>
    </xf>
    <xf numFmtId="0" fontId="19" fillId="0" borderId="38" xfId="0" applyFont="1" applyFill="1" applyBorder="1" applyAlignment="1" applyProtection="1">
      <alignment horizontal="center" vertical="center" wrapText="1"/>
    </xf>
    <xf numFmtId="49" fontId="10" fillId="0" borderId="7" xfId="4" applyNumberFormat="1" applyFont="1" applyBorder="1" applyAlignment="1" applyProtection="1">
      <alignment horizontal="center" vertical="center" wrapText="1"/>
    </xf>
    <xf numFmtId="0" fontId="7" fillId="0" borderId="8" xfId="0" applyFont="1" applyBorder="1" applyAlignment="1" applyProtection="1">
      <alignment vertical="center" wrapText="1"/>
    </xf>
    <xf numFmtId="0" fontId="19" fillId="0" borderId="8" xfId="0" applyFont="1" applyBorder="1" applyAlignment="1" applyProtection="1">
      <alignment horizontal="center" vertical="center" wrapText="1"/>
    </xf>
    <xf numFmtId="49" fontId="10" fillId="0" borderId="26" xfId="4" applyNumberFormat="1" applyFont="1" applyBorder="1" applyAlignment="1" applyProtection="1">
      <alignment horizontal="center" vertical="center" wrapText="1"/>
    </xf>
    <xf numFmtId="0" fontId="7" fillId="0" borderId="24" xfId="0" applyFont="1" applyBorder="1" applyAlignment="1" applyProtection="1">
      <alignment vertical="center" wrapText="1"/>
    </xf>
    <xf numFmtId="0" fontId="19" fillId="0" borderId="24" xfId="0" applyFont="1" applyFill="1" applyBorder="1" applyAlignment="1" applyProtection="1">
      <alignment horizontal="center" vertical="center" wrapText="1"/>
    </xf>
    <xf numFmtId="0" fontId="7" fillId="0" borderId="1" xfId="0" applyFont="1" applyBorder="1" applyAlignment="1" applyProtection="1">
      <alignment horizontal="left" vertical="center" wrapText="1" indent="2"/>
    </xf>
    <xf numFmtId="0" fontId="7" fillId="9" borderId="1" xfId="0" applyFont="1" applyFill="1" applyBorder="1" applyAlignment="1" applyProtection="1">
      <alignment horizontal="left" vertical="center" wrapText="1" indent="2"/>
    </xf>
    <xf numFmtId="4" fontId="5" fillId="0" borderId="4" xfId="0" applyNumberFormat="1" applyFont="1" applyBorder="1" applyAlignment="1" applyProtection="1">
      <alignment horizontal="center" vertical="center" wrapText="1"/>
    </xf>
    <xf numFmtId="4" fontId="5" fillId="0" borderId="6" xfId="0" applyNumberFormat="1" applyFont="1" applyBorder="1" applyAlignment="1" applyProtection="1">
      <alignment horizontal="center" vertical="center" wrapText="1"/>
    </xf>
    <xf numFmtId="4" fontId="5" fillId="0" borderId="39" xfId="0" applyNumberFormat="1" applyFont="1" applyBorder="1" applyAlignment="1" applyProtection="1">
      <alignment horizontal="center" vertical="center" wrapText="1"/>
    </xf>
    <xf numFmtId="4" fontId="4" fillId="0" borderId="21" xfId="0" applyNumberFormat="1" applyFont="1" applyBorder="1" applyAlignment="1" applyProtection="1">
      <alignment horizontal="center" vertical="center" wrapText="1"/>
    </xf>
    <xf numFmtId="4" fontId="11" fillId="0" borderId="14" xfId="0" applyNumberFormat="1" applyFont="1" applyBorder="1" applyAlignment="1" applyProtection="1">
      <alignment horizontal="center" vertical="center"/>
    </xf>
    <xf numFmtId="4" fontId="5" fillId="0" borderId="9" xfId="0" applyNumberFormat="1" applyFont="1" applyBorder="1" applyAlignment="1" applyProtection="1">
      <alignment horizontal="center" vertical="center" wrapText="1"/>
    </xf>
    <xf numFmtId="4" fontId="5" fillId="0" borderId="43" xfId="0" applyNumberFormat="1" applyFont="1" applyBorder="1" applyAlignment="1" applyProtection="1">
      <alignment horizontal="center" vertical="center" wrapText="1"/>
    </xf>
    <xf numFmtId="4" fontId="4" fillId="0" borderId="0" xfId="0" applyNumberFormat="1" applyFont="1" applyBorder="1" applyAlignment="1" applyProtection="1">
      <alignment horizontal="center" vertical="center" wrapText="1"/>
    </xf>
    <xf numFmtId="4" fontId="11" fillId="0" borderId="0" xfId="0" applyNumberFormat="1" applyFont="1" applyBorder="1" applyAlignment="1" applyProtection="1">
      <alignment horizontal="center" vertical="center"/>
    </xf>
    <xf numFmtId="4" fontId="4" fillId="0" borderId="34" xfId="3" applyNumberFormat="1" applyFont="1" applyBorder="1" applyAlignment="1" applyProtection="1">
      <alignment horizontal="center" vertical="center" wrapText="1"/>
    </xf>
    <xf numFmtId="0" fontId="4" fillId="0" borderId="33" xfId="3" applyFont="1" applyBorder="1" applyAlignment="1" applyProtection="1">
      <alignment horizontal="center" vertical="center" wrapText="1"/>
    </xf>
    <xf numFmtId="49" fontId="18" fillId="0" borderId="16" xfId="4" applyNumberFormat="1" applyFont="1" applyBorder="1" applyAlignment="1" applyProtection="1">
      <alignment horizontal="center" vertical="center" wrapText="1"/>
    </xf>
    <xf numFmtId="49" fontId="25" fillId="0" borderId="2" xfId="4" applyNumberFormat="1" applyFont="1" applyBorder="1" applyAlignment="1" applyProtection="1">
      <alignment horizontal="center" vertical="center" wrapText="1"/>
    </xf>
    <xf numFmtId="49" fontId="25" fillId="9" borderId="5" xfId="4" applyNumberFormat="1" applyFont="1" applyFill="1" applyBorder="1" applyAlignment="1" applyProtection="1">
      <alignment horizontal="center" vertical="center" wrapText="1"/>
    </xf>
    <xf numFmtId="0" fontId="28" fillId="9" borderId="1" xfId="0" applyFont="1" applyFill="1" applyBorder="1" applyAlignment="1" applyProtection="1">
      <alignment horizontal="center" vertical="center"/>
    </xf>
    <xf numFmtId="49" fontId="25" fillId="0" borderId="5" xfId="4" applyNumberFormat="1" applyFont="1" applyBorder="1" applyAlignment="1" applyProtection="1">
      <alignment horizontal="center" vertical="center" wrapText="1"/>
    </xf>
    <xf numFmtId="0" fontId="28" fillId="0" borderId="1" xfId="0" applyFont="1" applyBorder="1" applyAlignment="1" applyProtection="1">
      <alignment horizontal="center" vertical="center"/>
    </xf>
    <xf numFmtId="0" fontId="26" fillId="9" borderId="1" xfId="0" applyFont="1" applyFill="1" applyBorder="1" applyAlignment="1" applyProtection="1">
      <alignment horizontal="center" vertical="center"/>
    </xf>
    <xf numFmtId="49" fontId="25" fillId="0" borderId="7" xfId="4" applyNumberFormat="1" applyFont="1" applyBorder="1" applyAlignment="1" applyProtection="1">
      <alignment horizontal="center" vertical="center" wrapText="1"/>
    </xf>
    <xf numFmtId="0" fontId="28" fillId="0" borderId="8" xfId="0" applyFont="1" applyBorder="1" applyAlignment="1" applyProtection="1">
      <alignment vertical="center"/>
    </xf>
    <xf numFmtId="0" fontId="28" fillId="0" borderId="8" xfId="0" applyFont="1" applyBorder="1" applyAlignment="1" applyProtection="1">
      <alignment horizontal="center" vertical="center"/>
    </xf>
    <xf numFmtId="49" fontId="10" fillId="9" borderId="26" xfId="4" applyNumberFormat="1" applyFont="1" applyFill="1" applyBorder="1" applyAlignment="1" applyProtection="1">
      <alignment horizontal="center" vertical="center" wrapText="1"/>
    </xf>
    <xf numFmtId="0" fontId="28" fillId="9" borderId="24" xfId="0" applyFont="1" applyFill="1" applyBorder="1" applyAlignment="1" applyProtection="1">
      <alignment vertical="center"/>
    </xf>
    <xf numFmtId="0" fontId="28" fillId="9" borderId="24" xfId="0" applyFont="1" applyFill="1" applyBorder="1" applyAlignment="1" applyProtection="1">
      <alignment horizontal="center" vertical="center"/>
    </xf>
    <xf numFmtId="0" fontId="26" fillId="9" borderId="24" xfId="0" applyFont="1" applyFill="1" applyBorder="1" applyAlignment="1" applyProtection="1">
      <alignment horizontal="center" vertical="center"/>
    </xf>
    <xf numFmtId="0" fontId="34" fillId="9" borderId="24" xfId="0" applyFont="1" applyFill="1" applyBorder="1" applyAlignment="1" applyProtection="1">
      <alignment vertical="center" wrapText="1"/>
    </xf>
    <xf numFmtId="0" fontId="34" fillId="9" borderId="24" xfId="0" applyFont="1" applyFill="1" applyBorder="1" applyAlignment="1" applyProtection="1">
      <alignment horizontal="center" vertical="center"/>
    </xf>
    <xf numFmtId="49" fontId="10" fillId="9" borderId="5" xfId="4" applyNumberFormat="1" applyFont="1" applyFill="1" applyBorder="1" applyAlignment="1" applyProtection="1">
      <alignment horizontal="center" vertical="center" wrapText="1"/>
    </xf>
    <xf numFmtId="0" fontId="34" fillId="9" borderId="1" xfId="0" applyFont="1" applyFill="1" applyBorder="1" applyAlignment="1" applyProtection="1">
      <alignment horizontal="center" vertical="center"/>
    </xf>
    <xf numFmtId="0" fontId="5" fillId="9" borderId="1" xfId="0" applyFont="1" applyFill="1" applyBorder="1" applyAlignment="1" applyProtection="1">
      <alignment horizontal="left" vertical="center" wrapText="1"/>
    </xf>
    <xf numFmtId="0" fontId="5" fillId="9" borderId="1" xfId="0" applyFont="1" applyFill="1" applyBorder="1" applyAlignment="1" applyProtection="1">
      <alignment horizontal="center" vertical="center"/>
    </xf>
    <xf numFmtId="1" fontId="5" fillId="9" borderId="1" xfId="0" applyNumberFormat="1" applyFont="1" applyFill="1" applyBorder="1" applyAlignment="1" applyProtection="1">
      <alignment horizontal="center" vertical="center"/>
    </xf>
    <xf numFmtId="1" fontId="6" fillId="9" borderId="1" xfId="0" applyNumberFormat="1" applyFont="1" applyFill="1" applyBorder="1" applyAlignment="1" applyProtection="1">
      <alignment horizontal="center" vertical="center"/>
    </xf>
    <xf numFmtId="1" fontId="7" fillId="9" borderId="1" xfId="0" applyNumberFormat="1" applyFont="1" applyFill="1" applyBorder="1" applyAlignment="1" applyProtection="1">
      <alignment horizontal="center" vertical="center"/>
    </xf>
    <xf numFmtId="0" fontId="6" fillId="9" borderId="1" xfId="0" applyFont="1" applyFill="1" applyBorder="1" applyAlignment="1" applyProtection="1">
      <alignment horizontal="center" vertical="center"/>
    </xf>
    <xf numFmtId="0" fontId="34" fillId="0" borderId="1" xfId="0" applyFont="1" applyBorder="1" applyAlignment="1" applyProtection="1">
      <alignment horizontal="center" vertical="center"/>
    </xf>
    <xf numFmtId="0" fontId="34" fillId="0" borderId="38" xfId="0" applyFont="1" applyBorder="1" applyAlignment="1" applyProtection="1">
      <alignment vertical="center"/>
    </xf>
    <xf numFmtId="0" fontId="34" fillId="0" borderId="38" xfId="0" applyFont="1" applyBorder="1" applyAlignment="1" applyProtection="1">
      <alignment horizontal="center" vertical="center"/>
    </xf>
    <xf numFmtId="0" fontId="23" fillId="9" borderId="1" xfId="0" applyFont="1" applyFill="1" applyBorder="1" applyAlignment="1" applyProtection="1">
      <alignment horizontal="left" wrapText="1"/>
    </xf>
    <xf numFmtId="0" fontId="26" fillId="9" borderId="1" xfId="0" applyFont="1" applyFill="1" applyBorder="1" applyAlignment="1" applyProtection="1">
      <alignment horizontal="center" vertical="center" wrapText="1"/>
    </xf>
    <xf numFmtId="0" fontId="7" fillId="0" borderId="0" xfId="0" applyFont="1" applyAlignment="1" applyProtection="1">
      <alignment horizontal="center"/>
    </xf>
    <xf numFmtId="0" fontId="7" fillId="0" borderId="0" xfId="0" applyNumberFormat="1" applyFont="1" applyAlignment="1" applyProtection="1">
      <alignment horizontal="center"/>
    </xf>
    <xf numFmtId="4" fontId="26" fillId="9" borderId="43" xfId="0" applyNumberFormat="1" applyFont="1" applyFill="1" applyBorder="1" applyAlignment="1" applyProtection="1">
      <alignment horizontal="center" vertical="center" wrapText="1"/>
    </xf>
    <xf numFmtId="4" fontId="4" fillId="0" borderId="0" xfId="0" applyNumberFormat="1" applyFont="1" applyAlignment="1" applyProtection="1">
      <alignment horizontal="center" vertical="center" wrapText="1"/>
    </xf>
    <xf numFmtId="4" fontId="11" fillId="0" borderId="0" xfId="0" applyNumberFormat="1" applyFont="1" applyAlignment="1" applyProtection="1">
      <alignment horizontal="center" vertical="center"/>
    </xf>
    <xf numFmtId="4" fontId="5" fillId="9" borderId="4" xfId="0" applyNumberFormat="1" applyFont="1" applyFill="1" applyBorder="1" applyAlignment="1" applyProtection="1">
      <alignment horizontal="center" vertical="center" wrapText="1"/>
    </xf>
    <xf numFmtId="4" fontId="5" fillId="9" borderId="6" xfId="0" applyNumberFormat="1" applyFont="1" applyFill="1" applyBorder="1" applyAlignment="1" applyProtection="1">
      <alignment horizontal="center" vertical="center" wrapText="1"/>
    </xf>
    <xf numFmtId="49" fontId="25" fillId="9" borderId="2" xfId="4" applyNumberFormat="1" applyFont="1" applyFill="1" applyBorder="1" applyAlignment="1" applyProtection="1">
      <alignment horizontal="center" vertical="center" wrapText="1"/>
    </xf>
    <xf numFmtId="0" fontId="23" fillId="9" borderId="3" xfId="0" applyFont="1" applyFill="1" applyBorder="1" applyAlignment="1" applyProtection="1">
      <alignment vertical="center" wrapText="1"/>
    </xf>
    <xf numFmtId="49" fontId="25" fillId="9" borderId="36" xfId="4" applyNumberFormat="1" applyFont="1" applyFill="1" applyBorder="1" applyAlignment="1" applyProtection="1">
      <alignment horizontal="center" vertical="center" wrapText="1"/>
    </xf>
    <xf numFmtId="0" fontId="23" fillId="9" borderId="38" xfId="0" applyFont="1" applyFill="1" applyBorder="1" applyAlignment="1" applyProtection="1">
      <alignment vertical="center" wrapText="1"/>
    </xf>
    <xf numFmtId="0" fontId="28" fillId="9" borderId="38" xfId="0" applyFont="1" applyFill="1" applyBorder="1" applyAlignment="1" applyProtection="1">
      <alignment horizontal="center" vertical="center"/>
    </xf>
    <xf numFmtId="49" fontId="25" fillId="0" borderId="36" xfId="4" applyNumberFormat="1" applyFont="1" applyBorder="1" applyAlignment="1" applyProtection="1">
      <alignment horizontal="center" vertical="center" wrapText="1"/>
    </xf>
    <xf numFmtId="0" fontId="28" fillId="0" borderId="38" xfId="0" applyFont="1" applyBorder="1" applyAlignment="1" applyProtection="1">
      <alignment horizontal="center" vertical="center"/>
    </xf>
    <xf numFmtId="49" fontId="10" fillId="9" borderId="2" xfId="4" applyNumberFormat="1" applyFont="1" applyFill="1" applyBorder="1" applyAlignment="1" applyProtection="1">
      <alignment horizontal="center" vertical="center" wrapText="1"/>
    </xf>
    <xf numFmtId="0" fontId="23" fillId="9" borderId="3" xfId="0" applyFont="1" applyFill="1" applyBorder="1" applyAlignment="1" applyProtection="1">
      <alignment vertical="center"/>
    </xf>
    <xf numFmtId="0" fontId="30" fillId="9" borderId="3" xfId="0" applyFont="1" applyFill="1" applyBorder="1" applyAlignment="1" applyProtection="1">
      <alignment horizontal="center" vertical="center"/>
    </xf>
    <xf numFmtId="0" fontId="28" fillId="9" borderId="3" xfId="0" applyFont="1" applyFill="1" applyBorder="1" applyAlignment="1" applyProtection="1">
      <alignment horizontal="center" vertical="center"/>
    </xf>
    <xf numFmtId="0" fontId="30" fillId="0" borderId="1" xfId="0" applyFont="1" applyBorder="1" applyAlignment="1" applyProtection="1">
      <alignment horizontal="center" vertical="center"/>
    </xf>
    <xf numFmtId="49" fontId="10" fillId="9" borderId="7" xfId="4" applyNumberFormat="1" applyFont="1" applyFill="1" applyBorder="1" applyAlignment="1" applyProtection="1">
      <alignment horizontal="center" vertical="center" wrapText="1"/>
    </xf>
    <xf numFmtId="0" fontId="23" fillId="9" borderId="8" xfId="0" applyFont="1" applyFill="1" applyBorder="1" applyAlignment="1" applyProtection="1">
      <alignment vertical="center" wrapText="1"/>
    </xf>
    <xf numFmtId="0" fontId="30" fillId="9" borderId="8" xfId="0" applyFont="1" applyFill="1" applyBorder="1" applyAlignment="1" applyProtection="1">
      <alignment horizontal="center" vertical="center"/>
    </xf>
    <xf numFmtId="0" fontId="28" fillId="9" borderId="8" xfId="0" applyFont="1" applyFill="1" applyBorder="1" applyAlignment="1" applyProtection="1">
      <alignment horizontal="center" vertical="center"/>
    </xf>
    <xf numFmtId="49" fontId="25" fillId="9" borderId="10" xfId="4" applyNumberFormat="1" applyFont="1" applyFill="1" applyBorder="1" applyAlignment="1" applyProtection="1">
      <alignment horizontal="center" vertical="center" wrapText="1"/>
    </xf>
    <xf numFmtId="49" fontId="25" fillId="9" borderId="50" xfId="4" applyNumberFormat="1" applyFont="1" applyFill="1" applyBorder="1" applyAlignment="1" applyProtection="1">
      <alignment horizontal="center" vertical="center" wrapText="1"/>
    </xf>
    <xf numFmtId="49" fontId="25" fillId="9" borderId="51" xfId="4" applyNumberFormat="1" applyFont="1" applyFill="1" applyBorder="1" applyAlignment="1" applyProtection="1">
      <alignment horizontal="center" vertical="center" wrapText="1"/>
    </xf>
    <xf numFmtId="0" fontId="28" fillId="9" borderId="8" xfId="0" applyFont="1" applyFill="1" applyBorder="1" applyAlignment="1" applyProtection="1">
      <alignment horizontal="center" vertical="center" wrapText="1"/>
    </xf>
    <xf numFmtId="4" fontId="26" fillId="3" borderId="3" xfId="4" applyNumberFormat="1" applyFont="1" applyFill="1" applyBorder="1" applyAlignment="1" applyProtection="1">
      <alignment horizontal="center" vertical="center" wrapText="1"/>
      <protection locked="0"/>
    </xf>
    <xf numFmtId="4" fontId="26" fillId="9" borderId="8" xfId="4" applyNumberFormat="1" applyFont="1" applyFill="1" applyBorder="1" applyAlignment="1" applyProtection="1">
      <alignment horizontal="center" vertical="center" wrapText="1"/>
      <protection locked="0"/>
    </xf>
    <xf numFmtId="4" fontId="4" fillId="0" borderId="1" xfId="3" applyNumberFormat="1" applyFont="1" applyFill="1" applyBorder="1" applyAlignment="1" applyProtection="1">
      <alignment horizontal="center" vertical="center" wrapText="1"/>
      <protection locked="0"/>
    </xf>
    <xf numFmtId="0" fontId="10" fillId="0" borderId="1" xfId="2" applyFont="1" applyBorder="1" applyAlignment="1" applyProtection="1">
      <alignment horizontal="center" vertical="center" wrapText="1"/>
    </xf>
    <xf numFmtId="49" fontId="26" fillId="0" borderId="3" xfId="4" applyNumberFormat="1" applyFont="1" applyBorder="1" applyAlignment="1" applyProtection="1">
      <alignment horizontal="center" vertical="center" wrapText="1"/>
    </xf>
    <xf numFmtId="0" fontId="26" fillId="0" borderId="3" xfId="4" applyFont="1" applyBorder="1" applyAlignment="1" applyProtection="1">
      <alignment horizontal="left" vertical="center" wrapText="1"/>
    </xf>
    <xf numFmtId="0" fontId="26" fillId="0" borderId="3" xfId="0" applyFont="1" applyBorder="1" applyAlignment="1" applyProtection="1">
      <alignment horizontal="center" vertical="center" wrapText="1"/>
    </xf>
    <xf numFmtId="49" fontId="26" fillId="9" borderId="8" xfId="4" applyNumberFormat="1" applyFont="1" applyFill="1" applyBorder="1" applyAlignment="1" applyProtection="1">
      <alignment horizontal="center" vertical="center" wrapText="1"/>
    </xf>
    <xf numFmtId="0" fontId="26" fillId="9" borderId="8" xfId="4" applyFont="1" applyFill="1" applyBorder="1" applyAlignment="1" applyProtection="1">
      <alignment horizontal="left" vertical="center" wrapText="1"/>
    </xf>
    <xf numFmtId="0" fontId="26" fillId="9" borderId="8" xfId="0" applyFont="1" applyFill="1" applyBorder="1" applyAlignment="1" applyProtection="1">
      <alignment horizontal="center" vertical="center" wrapText="1"/>
    </xf>
    <xf numFmtId="49" fontId="25" fillId="0" borderId="0" xfId="4" applyNumberFormat="1" applyFont="1" applyAlignment="1" applyProtection="1">
      <alignment horizontal="center" vertical="center" wrapText="1"/>
    </xf>
    <xf numFmtId="0" fontId="18" fillId="0" borderId="0" xfId="4" applyFont="1" applyAlignment="1" applyProtection="1">
      <alignment vertical="center"/>
    </xf>
    <xf numFmtId="0" fontId="18" fillId="0" borderId="0" xfId="4" applyFont="1" applyAlignment="1" applyProtection="1">
      <alignment vertical="center" wrapText="1"/>
    </xf>
    <xf numFmtId="4" fontId="18" fillId="0" borderId="34" xfId="3" applyNumberFormat="1" applyFont="1" applyBorder="1" applyAlignment="1" applyProtection="1">
      <alignment horizontal="center" vertical="center" wrapText="1"/>
    </xf>
    <xf numFmtId="0" fontId="18" fillId="0" borderId="0" xfId="0" applyFont="1" applyAlignment="1" applyProtection="1">
      <alignment horizontal="center" vertical="center" wrapText="1"/>
    </xf>
    <xf numFmtId="4" fontId="27" fillId="0" borderId="0" xfId="0" applyNumberFormat="1" applyFont="1" applyAlignment="1" applyProtection="1">
      <alignment horizontal="center" vertical="center"/>
    </xf>
    <xf numFmtId="4" fontId="18" fillId="9" borderId="1" xfId="3" applyNumberFormat="1" applyFont="1" applyFill="1" applyBorder="1" applyAlignment="1" applyProtection="1">
      <alignment horizontal="center" vertical="center" wrapText="1"/>
    </xf>
    <xf numFmtId="4" fontId="18" fillId="9" borderId="3" xfId="4" applyNumberFormat="1" applyFont="1" applyFill="1" applyBorder="1" applyAlignment="1" applyProtection="1">
      <alignment horizontal="center" vertical="center" wrapText="1"/>
    </xf>
    <xf numFmtId="4" fontId="18" fillId="9" borderId="1" xfId="4" applyNumberFormat="1" applyFont="1" applyFill="1" applyBorder="1" applyAlignment="1" applyProtection="1">
      <alignment horizontal="center" vertical="center" wrapText="1"/>
    </xf>
    <xf numFmtId="4" fontId="18" fillId="9" borderId="8" xfId="4" applyNumberFormat="1" applyFont="1" applyFill="1" applyBorder="1" applyAlignment="1" applyProtection="1">
      <alignment horizontal="center" vertical="center" wrapText="1"/>
    </xf>
    <xf numFmtId="0" fontId="18" fillId="0" borderId="33" xfId="3" applyFont="1" applyBorder="1" applyAlignment="1" applyProtection="1">
      <alignment horizontal="center" vertical="center" wrapText="1"/>
    </xf>
    <xf numFmtId="0" fontId="36" fillId="0" borderId="0" xfId="0" applyFont="1" applyAlignment="1" applyProtection="1">
      <alignment horizontal="left" vertical="center" wrapText="1"/>
    </xf>
    <xf numFmtId="0" fontId="22" fillId="0" borderId="41" xfId="0" applyFont="1" applyBorder="1" applyAlignment="1" applyProtection="1">
      <alignment horizontal="center" vertical="center" wrapText="1"/>
    </xf>
    <xf numFmtId="0" fontId="22" fillId="0" borderId="42" xfId="0" applyFont="1" applyBorder="1" applyAlignment="1" applyProtection="1">
      <alignment horizontal="center" vertical="center" wrapText="1"/>
    </xf>
    <xf numFmtId="0" fontId="22" fillId="0" borderId="33" xfId="0" applyFont="1" applyBorder="1" applyAlignment="1" applyProtection="1">
      <alignment horizontal="center" vertical="center" wrapText="1"/>
    </xf>
    <xf numFmtId="0" fontId="22" fillId="0" borderId="41" xfId="0" applyFont="1" applyFill="1" applyBorder="1" applyAlignment="1" applyProtection="1">
      <alignment horizontal="center" vertical="center" wrapText="1"/>
    </xf>
    <xf numFmtId="0" fontId="22" fillId="0" borderId="42" xfId="0" applyFont="1" applyFill="1" applyBorder="1" applyAlignment="1" applyProtection="1">
      <alignment horizontal="center" vertical="center" wrapText="1"/>
    </xf>
    <xf numFmtId="0" fontId="22" fillId="0" borderId="33" xfId="0" applyFont="1" applyFill="1" applyBorder="1" applyAlignment="1" applyProtection="1">
      <alignment horizontal="center" vertical="center" wrapText="1"/>
    </xf>
    <xf numFmtId="0" fontId="22" fillId="0" borderId="16" xfId="0" applyFont="1" applyFill="1" applyBorder="1" applyAlignment="1" applyProtection="1">
      <alignment horizontal="center" vertical="center" wrapText="1"/>
    </xf>
    <xf numFmtId="0" fontId="22" fillId="0" borderId="17" xfId="0" applyFont="1" applyFill="1" applyBorder="1" applyAlignment="1" applyProtection="1">
      <alignment horizontal="center" vertical="center" wrapText="1"/>
    </xf>
    <xf numFmtId="4" fontId="22" fillId="0" borderId="41" xfId="0" applyNumberFormat="1" applyFont="1" applyBorder="1" applyAlignment="1" applyProtection="1">
      <alignment horizontal="center" vertical="center" wrapText="1"/>
    </xf>
    <xf numFmtId="4" fontId="22" fillId="0" borderId="42" xfId="0" applyNumberFormat="1" applyFont="1" applyBorder="1" applyAlignment="1" applyProtection="1">
      <alignment horizontal="center" vertical="center" wrapText="1"/>
    </xf>
    <xf numFmtId="4" fontId="22" fillId="0" borderId="33" xfId="0" applyNumberFormat="1" applyFont="1" applyBorder="1" applyAlignment="1" applyProtection="1">
      <alignment horizontal="center" vertical="center" wrapText="1"/>
    </xf>
    <xf numFmtId="0" fontId="22" fillId="0" borderId="25" xfId="0" applyFont="1" applyBorder="1" applyAlignment="1" applyProtection="1">
      <alignment horizontal="center" vertical="center" wrapText="1"/>
    </xf>
    <xf numFmtId="0" fontId="22" fillId="0" borderId="32" xfId="0" applyFont="1" applyBorder="1" applyAlignment="1" applyProtection="1">
      <alignment horizontal="center" vertical="center" wrapText="1"/>
    </xf>
    <xf numFmtId="0" fontId="22" fillId="0" borderId="44" xfId="0" applyFont="1" applyBorder="1" applyAlignment="1" applyProtection="1">
      <alignment horizontal="center" vertical="center" wrapText="1"/>
    </xf>
    <xf numFmtId="49" fontId="25" fillId="0" borderId="2" xfId="4" applyNumberFormat="1" applyFont="1" applyBorder="1" applyAlignment="1" applyProtection="1">
      <alignment horizontal="center" vertical="center" wrapText="1"/>
    </xf>
    <xf numFmtId="49" fontId="25" fillId="0" borderId="7" xfId="4" applyNumberFormat="1" applyFont="1" applyBorder="1" applyAlignment="1" applyProtection="1">
      <alignment horizontal="center" vertical="center" wrapText="1"/>
    </xf>
    <xf numFmtId="0" fontId="22" fillId="0" borderId="45"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46" xfId="0" applyFont="1" applyBorder="1" applyAlignment="1" applyProtection="1">
      <alignment horizontal="center" vertical="center" wrapText="1"/>
    </xf>
    <xf numFmtId="4" fontId="22" fillId="0" borderId="45" xfId="0" applyNumberFormat="1" applyFont="1" applyBorder="1" applyAlignment="1" applyProtection="1">
      <alignment horizontal="center" vertical="center" wrapText="1"/>
    </xf>
    <xf numFmtId="4" fontId="22" fillId="0" borderId="0" xfId="0" applyNumberFormat="1" applyFont="1" applyBorder="1" applyAlignment="1" applyProtection="1">
      <alignment horizontal="center" vertical="center" wrapText="1"/>
    </xf>
    <xf numFmtId="4" fontId="22" fillId="0" borderId="46" xfId="0" applyNumberFormat="1" applyFont="1" applyBorder="1" applyAlignment="1" applyProtection="1">
      <alignment horizontal="center" vertical="center" wrapText="1"/>
    </xf>
    <xf numFmtId="0" fontId="22" fillId="0" borderId="45"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0" borderId="46" xfId="0" applyFont="1" applyFill="1" applyBorder="1" applyAlignment="1" applyProtection="1">
      <alignment horizontal="center" vertical="center" wrapText="1"/>
    </xf>
    <xf numFmtId="0" fontId="22" fillId="0" borderId="16" xfId="0" applyFont="1" applyBorder="1" applyAlignment="1" applyProtection="1">
      <alignment horizontal="center" vertical="center" wrapText="1"/>
    </xf>
    <xf numFmtId="0" fontId="22" fillId="0" borderId="17" xfId="0" applyFont="1" applyBorder="1" applyAlignment="1" applyProtection="1">
      <alignment horizontal="center" vertical="center" wrapText="1"/>
    </xf>
    <xf numFmtId="0" fontId="22" fillId="0" borderId="47" xfId="0" applyFont="1" applyBorder="1" applyAlignment="1" applyProtection="1">
      <alignment horizontal="center" vertical="center" wrapText="1"/>
    </xf>
    <xf numFmtId="0" fontId="10" fillId="0" borderId="1" xfId="2" applyFont="1" applyBorder="1" applyAlignment="1" applyProtection="1">
      <alignment horizontal="center" vertical="center" wrapText="1"/>
    </xf>
    <xf numFmtId="0" fontId="10" fillId="0" borderId="24" xfId="2" applyFont="1" applyBorder="1" applyAlignment="1" applyProtection="1">
      <alignment horizontal="center" vertical="center" wrapText="1"/>
    </xf>
    <xf numFmtId="0" fontId="33" fillId="5" borderId="15" xfId="1" applyFont="1" applyFill="1" applyBorder="1" applyAlignment="1" applyProtection="1">
      <alignment horizontal="center" vertical="center" wrapText="1"/>
    </xf>
    <xf numFmtId="0" fontId="33" fillId="5" borderId="30" xfId="1" applyFont="1" applyFill="1" applyBorder="1" applyAlignment="1" applyProtection="1">
      <alignment horizontal="center" vertical="center" wrapText="1"/>
    </xf>
    <xf numFmtId="0" fontId="33" fillId="5" borderId="31" xfId="1" applyFont="1" applyFill="1" applyBorder="1" applyAlignment="1" applyProtection="1">
      <alignment horizontal="center" vertical="center" wrapText="1"/>
    </xf>
    <xf numFmtId="0" fontId="18" fillId="2" borderId="15" xfId="1" applyFont="1" applyFill="1" applyBorder="1" applyAlignment="1" applyProtection="1">
      <alignment horizontal="center" vertical="center"/>
    </xf>
    <xf numFmtId="0" fontId="18" fillId="2" borderId="30" xfId="1" applyFont="1" applyFill="1" applyBorder="1" applyAlignment="1" applyProtection="1">
      <alignment horizontal="center" vertical="center"/>
    </xf>
    <xf numFmtId="0" fontId="18" fillId="2" borderId="31" xfId="1" applyFont="1" applyFill="1" applyBorder="1" applyAlignment="1" applyProtection="1">
      <alignment horizontal="center" vertical="center"/>
    </xf>
    <xf numFmtId="0" fontId="43" fillId="0" borderId="0" xfId="0" applyFont="1" applyAlignment="1" applyProtection="1">
      <alignment horizontal="left" vertical="center" wrapText="1"/>
    </xf>
    <xf numFmtId="0" fontId="16" fillId="0" borderId="0" xfId="0" applyFont="1" applyAlignment="1">
      <alignment vertical="center" wrapText="1"/>
    </xf>
    <xf numFmtId="0" fontId="17" fillId="0" borderId="0" xfId="0" applyFont="1" applyAlignment="1">
      <alignment vertical="center" wrapText="1"/>
    </xf>
    <xf numFmtId="0" fontId="35" fillId="6" borderId="22" xfId="0" applyFont="1" applyFill="1" applyBorder="1" applyAlignment="1">
      <alignment horizontal="center" vertical="center" wrapText="1"/>
    </xf>
    <xf numFmtId="0" fontId="35" fillId="6" borderId="23" xfId="0" applyFont="1" applyFill="1" applyBorder="1" applyAlignment="1">
      <alignment horizontal="center" vertical="center" wrapText="1"/>
    </xf>
    <xf numFmtId="0" fontId="35" fillId="6" borderId="19" xfId="0" applyFont="1" applyFill="1" applyBorder="1" applyAlignment="1">
      <alignment horizontal="center" vertical="center" wrapText="1"/>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19" xfId="0" applyFont="1" applyFill="1" applyBorder="1" applyAlignment="1">
      <alignment horizontal="center" vertical="center"/>
    </xf>
    <xf numFmtId="0" fontId="15"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cellXfs>
  <cellStyles count="6">
    <cellStyle name="Normal" xfId="0" builtinId="0"/>
    <cellStyle name="Normal 2 2" xfId="1" xr:uid="{00000000-0005-0000-0000-000001000000}"/>
    <cellStyle name="Normal 3" xfId="4" xr:uid="{00000000-0005-0000-0000-000002000000}"/>
    <cellStyle name="Percent" xfId="5" builtinId="5"/>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W180"/>
  <sheetViews>
    <sheetView view="pageBreakPreview" topLeftCell="B158" zoomScale="80" zoomScaleNormal="80" zoomScaleSheetLayoutView="80" workbookViewId="0">
      <selection activeCell="F180" sqref="F180"/>
    </sheetView>
  </sheetViews>
  <sheetFormatPr defaultColWidth="9.140625" defaultRowHeight="15" x14ac:dyDescent="0.25"/>
  <cols>
    <col min="1" max="1" width="39.7109375" style="289" customWidth="1"/>
    <col min="2" max="2" width="10.5703125" style="286" customWidth="1"/>
    <col min="3" max="3" width="71.7109375" style="287" customWidth="1"/>
    <col min="4" max="4" width="9.140625" style="286"/>
    <col min="5" max="5" width="16.28515625" style="288" customWidth="1"/>
    <col min="6" max="6" width="17.7109375" style="5" customWidth="1"/>
    <col min="7" max="7" width="14.7109375" style="286" customWidth="1"/>
    <col min="8" max="8" width="21.5703125" style="290" customWidth="1"/>
    <col min="9" max="9" width="16.140625" style="286" customWidth="1"/>
    <col min="10" max="16384" width="9.140625" style="3"/>
  </cols>
  <sheetData>
    <row r="1" spans="1:9" ht="31.9" customHeight="1" thickBot="1" x14ac:dyDescent="0.3">
      <c r="A1" s="128" t="s">
        <v>500</v>
      </c>
      <c r="B1" s="129"/>
      <c r="C1" s="129"/>
      <c r="D1" s="129"/>
      <c r="E1" s="129"/>
      <c r="F1" s="129"/>
      <c r="G1" s="130"/>
    </row>
    <row r="2" spans="1:9" ht="14.45" thickBot="1" x14ac:dyDescent="0.3">
      <c r="A2" s="1"/>
      <c r="B2" s="1"/>
      <c r="C2" s="1"/>
      <c r="D2" s="1"/>
      <c r="E2" s="7"/>
      <c r="F2" s="1"/>
      <c r="G2" s="1"/>
    </row>
    <row r="3" spans="1:9" x14ac:dyDescent="0.25">
      <c r="A3" s="131" t="s">
        <v>305</v>
      </c>
      <c r="B3" s="132"/>
      <c r="C3" s="132"/>
      <c r="D3" s="132"/>
      <c r="E3" s="132"/>
      <c r="F3" s="132"/>
      <c r="G3" s="133"/>
      <c r="H3" s="291"/>
      <c r="I3" s="292"/>
    </row>
    <row r="4" spans="1:9" ht="43.5" thickBot="1" x14ac:dyDescent="0.3">
      <c r="A4" s="85" t="s">
        <v>46</v>
      </c>
      <c r="B4" s="86" t="s">
        <v>0</v>
      </c>
      <c r="C4" s="87" t="s">
        <v>1</v>
      </c>
      <c r="D4" s="87" t="s">
        <v>2</v>
      </c>
      <c r="E4" s="88" t="s">
        <v>3</v>
      </c>
      <c r="F4" s="89" t="s">
        <v>132</v>
      </c>
      <c r="G4" s="90" t="s">
        <v>5</v>
      </c>
      <c r="H4" s="291"/>
      <c r="I4" s="293"/>
    </row>
    <row r="5" spans="1:9" x14ac:dyDescent="0.25">
      <c r="A5" s="134" t="s">
        <v>6</v>
      </c>
      <c r="B5" s="135" t="s">
        <v>13</v>
      </c>
      <c r="C5" s="136" t="s">
        <v>112</v>
      </c>
      <c r="D5" s="137" t="s">
        <v>54</v>
      </c>
      <c r="E5" s="138">
        <v>1.25</v>
      </c>
      <c r="F5" s="27">
        <v>958.17</v>
      </c>
      <c r="G5" s="294">
        <f t="shared" ref="G5:G8" si="0">ROUND((E5*F5),2)</f>
        <v>1197.71</v>
      </c>
      <c r="H5" s="291"/>
      <c r="I5" s="292"/>
    </row>
    <row r="6" spans="1:9" ht="30" x14ac:dyDescent="0.25">
      <c r="A6" s="139" t="s">
        <v>6</v>
      </c>
      <c r="B6" s="140" t="s">
        <v>14</v>
      </c>
      <c r="C6" s="141" t="s">
        <v>577</v>
      </c>
      <c r="D6" s="142" t="s">
        <v>8</v>
      </c>
      <c r="E6" s="143">
        <v>92.3</v>
      </c>
      <c r="F6" s="84">
        <v>3.73</v>
      </c>
      <c r="G6" s="295">
        <f t="shared" si="0"/>
        <v>344.28</v>
      </c>
      <c r="H6" s="291"/>
      <c r="I6" s="292"/>
    </row>
    <row r="7" spans="1:9" ht="30" x14ac:dyDescent="0.25">
      <c r="A7" s="144" t="s">
        <v>6</v>
      </c>
      <c r="B7" s="145" t="s">
        <v>72</v>
      </c>
      <c r="C7" s="146" t="s">
        <v>578</v>
      </c>
      <c r="D7" s="147" t="s">
        <v>8</v>
      </c>
      <c r="E7" s="148">
        <v>17.5</v>
      </c>
      <c r="F7" s="28">
        <v>4.0999999999999996</v>
      </c>
      <c r="G7" s="296">
        <f t="shared" si="0"/>
        <v>71.75</v>
      </c>
      <c r="H7" s="291"/>
      <c r="I7" s="292"/>
    </row>
    <row r="8" spans="1:9" ht="30" x14ac:dyDescent="0.25">
      <c r="A8" s="144" t="s">
        <v>6</v>
      </c>
      <c r="B8" s="145" t="s">
        <v>15</v>
      </c>
      <c r="C8" s="146" t="s">
        <v>579</v>
      </c>
      <c r="D8" s="147" t="s">
        <v>8</v>
      </c>
      <c r="E8" s="148">
        <v>8873.4</v>
      </c>
      <c r="F8" s="28">
        <v>2.11</v>
      </c>
      <c r="G8" s="296">
        <f t="shared" si="0"/>
        <v>18722.87</v>
      </c>
      <c r="H8" s="291"/>
      <c r="I8" s="292"/>
    </row>
    <row r="9" spans="1:9" ht="31.15" customHeight="1" x14ac:dyDescent="0.25">
      <c r="A9" s="144" t="s">
        <v>6</v>
      </c>
      <c r="B9" s="145" t="s">
        <v>16</v>
      </c>
      <c r="C9" s="146" t="s">
        <v>502</v>
      </c>
      <c r="D9" s="147" t="s">
        <v>82</v>
      </c>
      <c r="E9" s="149">
        <v>2210.6999999999998</v>
      </c>
      <c r="F9" s="325">
        <v>-5.99</v>
      </c>
      <c r="G9" s="296">
        <f t="shared" ref="G9" si="1">ROUND((E9*F9),2)</f>
        <v>-13242.09</v>
      </c>
      <c r="H9" s="291"/>
      <c r="I9" s="292"/>
    </row>
    <row r="10" spans="1:9" ht="30" x14ac:dyDescent="0.25">
      <c r="A10" s="144" t="s">
        <v>6</v>
      </c>
      <c r="B10" s="145" t="s">
        <v>17</v>
      </c>
      <c r="C10" s="146" t="s">
        <v>605</v>
      </c>
      <c r="D10" s="147" t="s">
        <v>9</v>
      </c>
      <c r="E10" s="149">
        <v>1310</v>
      </c>
      <c r="F10" s="28">
        <v>5.4</v>
      </c>
      <c r="G10" s="296">
        <f t="shared" ref="G10:G11" si="2">ROUND((E10*F10),2)</f>
        <v>7074</v>
      </c>
      <c r="H10" s="297"/>
      <c r="I10" s="292"/>
    </row>
    <row r="11" spans="1:9" ht="30" customHeight="1" x14ac:dyDescent="0.25">
      <c r="A11" s="150" t="s">
        <v>6</v>
      </c>
      <c r="B11" s="151" t="s">
        <v>73</v>
      </c>
      <c r="C11" s="152"/>
      <c r="D11" s="153"/>
      <c r="E11" s="154"/>
      <c r="F11" s="514"/>
      <c r="G11" s="296">
        <f t="shared" si="2"/>
        <v>0</v>
      </c>
      <c r="H11" s="291"/>
      <c r="I11" s="292"/>
    </row>
    <row r="12" spans="1:9" ht="30" x14ac:dyDescent="0.25">
      <c r="A12" s="144" t="s">
        <v>6</v>
      </c>
      <c r="B12" s="145" t="s">
        <v>18</v>
      </c>
      <c r="C12" s="146" t="s">
        <v>552</v>
      </c>
      <c r="D12" s="147" t="s">
        <v>10</v>
      </c>
      <c r="E12" s="148">
        <v>965.3</v>
      </c>
      <c r="F12" s="28">
        <v>5.32</v>
      </c>
      <c r="G12" s="296">
        <f>ROUND((E12*F12),2)</f>
        <v>5135.3999999999996</v>
      </c>
      <c r="H12" s="291"/>
      <c r="I12" s="292"/>
    </row>
    <row r="13" spans="1:9" ht="30" x14ac:dyDescent="0.25">
      <c r="A13" s="144" t="s">
        <v>6</v>
      </c>
      <c r="B13" s="145" t="s">
        <v>75</v>
      </c>
      <c r="C13" s="146" t="s">
        <v>503</v>
      </c>
      <c r="D13" s="147" t="s">
        <v>10</v>
      </c>
      <c r="E13" s="149">
        <v>65.5</v>
      </c>
      <c r="F13" s="28">
        <v>3.41</v>
      </c>
      <c r="G13" s="296">
        <f t="shared" ref="G13:G42" si="3">ROUND((E13*F13),2)</f>
        <v>223.36</v>
      </c>
      <c r="H13" s="291"/>
      <c r="I13" s="292"/>
    </row>
    <row r="14" spans="1:9" ht="30" x14ac:dyDescent="0.25">
      <c r="A14" s="144" t="s">
        <v>6</v>
      </c>
      <c r="B14" s="145" t="s">
        <v>76</v>
      </c>
      <c r="C14" s="146" t="s">
        <v>579</v>
      </c>
      <c r="D14" s="147" t="s">
        <v>8</v>
      </c>
      <c r="E14" s="148">
        <v>773.5</v>
      </c>
      <c r="F14" s="28">
        <v>3.14</v>
      </c>
      <c r="G14" s="296">
        <f t="shared" si="3"/>
        <v>2428.79</v>
      </c>
      <c r="H14" s="291"/>
      <c r="I14" s="292"/>
    </row>
    <row r="15" spans="1:9" ht="30" x14ac:dyDescent="0.25">
      <c r="A15" s="144" t="s">
        <v>6</v>
      </c>
      <c r="B15" s="145" t="s">
        <v>56</v>
      </c>
      <c r="C15" s="146" t="s">
        <v>502</v>
      </c>
      <c r="D15" s="147" t="s">
        <v>82</v>
      </c>
      <c r="E15" s="148">
        <v>191.8</v>
      </c>
      <c r="F15" s="325">
        <v>-5.99</v>
      </c>
      <c r="G15" s="296">
        <f t="shared" si="3"/>
        <v>-1148.8800000000001</v>
      </c>
      <c r="H15" s="291"/>
      <c r="I15" s="292"/>
    </row>
    <row r="16" spans="1:9" ht="30" x14ac:dyDescent="0.25">
      <c r="A16" s="144" t="s">
        <v>6</v>
      </c>
      <c r="B16" s="145" t="s">
        <v>77</v>
      </c>
      <c r="C16" s="146" t="s">
        <v>553</v>
      </c>
      <c r="D16" s="147" t="s">
        <v>8</v>
      </c>
      <c r="E16" s="149">
        <v>366.7</v>
      </c>
      <c r="F16" s="28">
        <v>5.21</v>
      </c>
      <c r="G16" s="296">
        <f t="shared" si="3"/>
        <v>1910.51</v>
      </c>
      <c r="H16" s="291"/>
      <c r="I16" s="292"/>
    </row>
    <row r="17" spans="1:9" ht="30" x14ac:dyDescent="0.25">
      <c r="A17" s="144" t="s">
        <v>6</v>
      </c>
      <c r="B17" s="145" t="s">
        <v>57</v>
      </c>
      <c r="C17" s="146" t="s">
        <v>554</v>
      </c>
      <c r="D17" s="147" t="s">
        <v>8</v>
      </c>
      <c r="E17" s="149">
        <v>190.6</v>
      </c>
      <c r="F17" s="28">
        <v>6.07</v>
      </c>
      <c r="G17" s="296">
        <f t="shared" si="3"/>
        <v>1156.94</v>
      </c>
      <c r="H17" s="291"/>
      <c r="I17" s="292"/>
    </row>
    <row r="18" spans="1:9" x14ac:dyDescent="0.25">
      <c r="A18" s="144" t="s">
        <v>6</v>
      </c>
      <c r="B18" s="145" t="s">
        <v>58</v>
      </c>
      <c r="C18" s="146" t="s">
        <v>113</v>
      </c>
      <c r="D18" s="147" t="s">
        <v>8</v>
      </c>
      <c r="E18" s="149">
        <v>20.100000000000001</v>
      </c>
      <c r="F18" s="28">
        <v>20.09</v>
      </c>
      <c r="G18" s="296">
        <f t="shared" si="3"/>
        <v>403.81</v>
      </c>
      <c r="H18" s="291"/>
      <c r="I18" s="292"/>
    </row>
    <row r="19" spans="1:9" x14ac:dyDescent="0.25">
      <c r="A19" s="144" t="s">
        <v>6</v>
      </c>
      <c r="B19" s="145" t="s">
        <v>78</v>
      </c>
      <c r="C19" s="155" t="s">
        <v>573</v>
      </c>
      <c r="D19" s="147" t="s">
        <v>19</v>
      </c>
      <c r="E19" s="149">
        <v>8</v>
      </c>
      <c r="F19" s="28">
        <v>6.86</v>
      </c>
      <c r="G19" s="296">
        <f t="shared" si="3"/>
        <v>54.88</v>
      </c>
      <c r="H19" s="291"/>
      <c r="I19" s="292"/>
    </row>
    <row r="20" spans="1:9" ht="18.600000000000001" customHeight="1" x14ac:dyDescent="0.25">
      <c r="A20" s="144" t="s">
        <v>6</v>
      </c>
      <c r="B20" s="145" t="s">
        <v>59</v>
      </c>
      <c r="C20" s="155" t="s">
        <v>574</v>
      </c>
      <c r="D20" s="147" t="s">
        <v>19</v>
      </c>
      <c r="E20" s="149">
        <v>7</v>
      </c>
      <c r="F20" s="28">
        <v>20.88</v>
      </c>
      <c r="G20" s="296">
        <f t="shared" si="3"/>
        <v>146.16</v>
      </c>
      <c r="H20" s="291"/>
      <c r="I20" s="292"/>
    </row>
    <row r="21" spans="1:9" x14ac:dyDescent="0.25">
      <c r="A21" s="144" t="s">
        <v>6</v>
      </c>
      <c r="B21" s="145" t="s">
        <v>60</v>
      </c>
      <c r="C21" s="155" t="s">
        <v>575</v>
      </c>
      <c r="D21" s="147" t="s">
        <v>19</v>
      </c>
      <c r="E21" s="149">
        <v>1</v>
      </c>
      <c r="F21" s="28">
        <v>13.71</v>
      </c>
      <c r="G21" s="296">
        <f t="shared" si="3"/>
        <v>13.71</v>
      </c>
      <c r="H21" s="291"/>
      <c r="I21" s="292"/>
    </row>
    <row r="22" spans="1:9" x14ac:dyDescent="0.25">
      <c r="A22" s="144" t="s">
        <v>6</v>
      </c>
      <c r="B22" s="145" t="s">
        <v>422</v>
      </c>
      <c r="C22" s="155" t="s">
        <v>576</v>
      </c>
      <c r="D22" s="147" t="s">
        <v>19</v>
      </c>
      <c r="E22" s="149">
        <v>1</v>
      </c>
      <c r="F22" s="28">
        <v>41.76</v>
      </c>
      <c r="G22" s="296">
        <f t="shared" si="3"/>
        <v>41.76</v>
      </c>
      <c r="H22" s="291"/>
      <c r="I22" s="292"/>
    </row>
    <row r="23" spans="1:9" ht="31.15" customHeight="1" x14ac:dyDescent="0.25">
      <c r="A23" s="144" t="s">
        <v>6</v>
      </c>
      <c r="B23" s="145" t="s">
        <v>423</v>
      </c>
      <c r="C23" s="155" t="s">
        <v>504</v>
      </c>
      <c r="D23" s="147" t="s">
        <v>82</v>
      </c>
      <c r="E23" s="149">
        <v>0.7</v>
      </c>
      <c r="F23" s="28">
        <v>8.4</v>
      </c>
      <c r="G23" s="296">
        <f t="shared" si="3"/>
        <v>5.88</v>
      </c>
      <c r="H23" s="291"/>
      <c r="I23" s="292"/>
    </row>
    <row r="24" spans="1:9" x14ac:dyDescent="0.25">
      <c r="A24" s="144" t="s">
        <v>6</v>
      </c>
      <c r="B24" s="145" t="s">
        <v>424</v>
      </c>
      <c r="C24" s="156" t="s">
        <v>558</v>
      </c>
      <c r="D24" s="147" t="s">
        <v>19</v>
      </c>
      <c r="E24" s="157">
        <v>19</v>
      </c>
      <c r="F24" s="28">
        <v>31.45</v>
      </c>
      <c r="G24" s="296">
        <f t="shared" si="3"/>
        <v>597.54999999999995</v>
      </c>
      <c r="H24" s="291"/>
      <c r="I24" s="292"/>
    </row>
    <row r="25" spans="1:9" x14ac:dyDescent="0.25">
      <c r="A25" s="144" t="s">
        <v>6</v>
      </c>
      <c r="B25" s="145" t="s">
        <v>425</v>
      </c>
      <c r="C25" s="156" t="s">
        <v>555</v>
      </c>
      <c r="D25" s="147" t="s">
        <v>19</v>
      </c>
      <c r="E25" s="157">
        <v>1</v>
      </c>
      <c r="F25" s="28">
        <v>41.21</v>
      </c>
      <c r="G25" s="296">
        <f t="shared" si="3"/>
        <v>41.21</v>
      </c>
      <c r="H25" s="291"/>
      <c r="I25" s="292"/>
    </row>
    <row r="26" spans="1:9" x14ac:dyDescent="0.25">
      <c r="A26" s="144" t="s">
        <v>6</v>
      </c>
      <c r="B26" s="145" t="s">
        <v>426</v>
      </c>
      <c r="C26" s="156" t="s">
        <v>556</v>
      </c>
      <c r="D26" s="147" t="s">
        <v>19</v>
      </c>
      <c r="E26" s="157">
        <v>2</v>
      </c>
      <c r="F26" s="28">
        <v>53.15</v>
      </c>
      <c r="G26" s="296">
        <f t="shared" si="3"/>
        <v>106.3</v>
      </c>
      <c r="H26" s="291"/>
      <c r="I26" s="292"/>
    </row>
    <row r="27" spans="1:9" x14ac:dyDescent="0.25">
      <c r="A27" s="144" t="s">
        <v>6</v>
      </c>
      <c r="B27" s="145" t="s">
        <v>427</v>
      </c>
      <c r="C27" s="156" t="s">
        <v>557</v>
      </c>
      <c r="D27" s="147" t="s">
        <v>19</v>
      </c>
      <c r="E27" s="157">
        <v>7</v>
      </c>
      <c r="F27" s="28">
        <v>100.87</v>
      </c>
      <c r="G27" s="296">
        <f t="shared" si="3"/>
        <v>706.09</v>
      </c>
      <c r="H27" s="291"/>
      <c r="I27" s="292"/>
    </row>
    <row r="28" spans="1:9" ht="75" x14ac:dyDescent="0.25">
      <c r="A28" s="144" t="s">
        <v>6</v>
      </c>
      <c r="B28" s="145" t="s">
        <v>486</v>
      </c>
      <c r="C28" s="146" t="s">
        <v>505</v>
      </c>
      <c r="D28" s="158" t="s">
        <v>7</v>
      </c>
      <c r="E28" s="149">
        <v>1</v>
      </c>
      <c r="F28" s="28">
        <v>574.84</v>
      </c>
      <c r="G28" s="296">
        <f t="shared" si="3"/>
        <v>574.84</v>
      </c>
      <c r="H28" s="291"/>
      <c r="I28" s="292"/>
    </row>
    <row r="29" spans="1:9" ht="18.75" customHeight="1" x14ac:dyDescent="0.25">
      <c r="A29" s="144" t="s">
        <v>6</v>
      </c>
      <c r="B29" s="145" t="s">
        <v>487</v>
      </c>
      <c r="C29" s="159" t="s">
        <v>572</v>
      </c>
      <c r="D29" s="158" t="s">
        <v>19</v>
      </c>
      <c r="E29" s="149">
        <v>29</v>
      </c>
      <c r="F29" s="28">
        <v>27.11</v>
      </c>
      <c r="G29" s="296">
        <f t="shared" ref="G29" si="4">ROUND((E29*F29),2)</f>
        <v>786.19</v>
      </c>
      <c r="H29" s="291"/>
      <c r="I29" s="292"/>
    </row>
    <row r="30" spans="1:9" x14ac:dyDescent="0.25">
      <c r="A30" s="144" t="s">
        <v>6</v>
      </c>
      <c r="B30" s="145" t="s">
        <v>488</v>
      </c>
      <c r="C30" s="159" t="s">
        <v>560</v>
      </c>
      <c r="D30" s="158" t="s">
        <v>10</v>
      </c>
      <c r="E30" s="149">
        <v>10.9</v>
      </c>
      <c r="F30" s="28">
        <v>17.68</v>
      </c>
      <c r="G30" s="296">
        <f t="shared" si="3"/>
        <v>192.71</v>
      </c>
      <c r="H30" s="291"/>
      <c r="I30" s="292"/>
    </row>
    <row r="31" spans="1:9" x14ac:dyDescent="0.25">
      <c r="A31" s="144" t="s">
        <v>6</v>
      </c>
      <c r="B31" s="145" t="s">
        <v>489</v>
      </c>
      <c r="C31" s="159" t="s">
        <v>580</v>
      </c>
      <c r="D31" s="158" t="s">
        <v>10</v>
      </c>
      <c r="E31" s="149">
        <v>21.7</v>
      </c>
      <c r="F31" s="28">
        <v>71.08</v>
      </c>
      <c r="G31" s="296">
        <f t="shared" si="3"/>
        <v>1542.44</v>
      </c>
      <c r="H31" s="291"/>
      <c r="I31" s="292"/>
    </row>
    <row r="32" spans="1:9" x14ac:dyDescent="0.25">
      <c r="A32" s="144" t="s">
        <v>6</v>
      </c>
      <c r="B32" s="145" t="s">
        <v>490</v>
      </c>
      <c r="C32" s="159" t="s">
        <v>580</v>
      </c>
      <c r="D32" s="158" t="s">
        <v>10</v>
      </c>
      <c r="E32" s="149">
        <v>15.7</v>
      </c>
      <c r="F32" s="28">
        <v>73.680000000000007</v>
      </c>
      <c r="G32" s="296">
        <f t="shared" si="3"/>
        <v>1156.78</v>
      </c>
      <c r="H32" s="291"/>
      <c r="I32" s="292"/>
    </row>
    <row r="33" spans="1:9" x14ac:dyDescent="0.25">
      <c r="A33" s="144" t="s">
        <v>6</v>
      </c>
      <c r="B33" s="145" t="s">
        <v>491</v>
      </c>
      <c r="C33" s="159" t="s">
        <v>561</v>
      </c>
      <c r="D33" s="158" t="s">
        <v>10</v>
      </c>
      <c r="E33" s="149">
        <v>6.2</v>
      </c>
      <c r="F33" s="28">
        <v>46.65</v>
      </c>
      <c r="G33" s="296">
        <f t="shared" si="3"/>
        <v>289.23</v>
      </c>
      <c r="H33" s="291"/>
      <c r="I33" s="292"/>
    </row>
    <row r="34" spans="1:9" ht="30" x14ac:dyDescent="0.25">
      <c r="A34" s="144" t="s">
        <v>6</v>
      </c>
      <c r="B34" s="145" t="s">
        <v>492</v>
      </c>
      <c r="C34" s="159" t="s">
        <v>559</v>
      </c>
      <c r="D34" s="158" t="s">
        <v>19</v>
      </c>
      <c r="E34" s="149">
        <v>4</v>
      </c>
      <c r="F34" s="28">
        <v>68.400000000000006</v>
      </c>
      <c r="G34" s="296">
        <f t="shared" ref="G34" si="5">ROUND((E34*F34),2)</f>
        <v>273.60000000000002</v>
      </c>
      <c r="H34" s="291"/>
      <c r="I34" s="292"/>
    </row>
    <row r="35" spans="1:9" x14ac:dyDescent="0.25">
      <c r="A35" s="144" t="s">
        <v>6</v>
      </c>
      <c r="B35" s="145" t="s">
        <v>493</v>
      </c>
      <c r="C35" s="159" t="s">
        <v>562</v>
      </c>
      <c r="D35" s="158" t="s">
        <v>19</v>
      </c>
      <c r="E35" s="149">
        <v>1</v>
      </c>
      <c r="F35" s="28">
        <v>19.28</v>
      </c>
      <c r="G35" s="296">
        <f t="shared" si="3"/>
        <v>19.28</v>
      </c>
      <c r="H35" s="291"/>
      <c r="I35" s="292"/>
    </row>
    <row r="36" spans="1:9" x14ac:dyDescent="0.25">
      <c r="A36" s="144" t="s">
        <v>6</v>
      </c>
      <c r="B36" s="145" t="s">
        <v>494</v>
      </c>
      <c r="C36" s="159" t="s">
        <v>563</v>
      </c>
      <c r="D36" s="158" t="s">
        <v>19</v>
      </c>
      <c r="E36" s="149">
        <v>3</v>
      </c>
      <c r="F36" s="28">
        <v>28.92</v>
      </c>
      <c r="G36" s="296">
        <f t="shared" si="3"/>
        <v>86.76</v>
      </c>
      <c r="H36" s="291"/>
      <c r="I36" s="292"/>
    </row>
    <row r="37" spans="1:9" ht="30" x14ac:dyDescent="0.25">
      <c r="A37" s="144" t="s">
        <v>6</v>
      </c>
      <c r="B37" s="145" t="s">
        <v>495</v>
      </c>
      <c r="C37" s="159" t="s">
        <v>564</v>
      </c>
      <c r="D37" s="158" t="s">
        <v>19</v>
      </c>
      <c r="E37" s="149">
        <v>4</v>
      </c>
      <c r="F37" s="28">
        <v>2.2799999999999998</v>
      </c>
      <c r="G37" s="296">
        <f t="shared" ref="G37" si="6">ROUND((E37*F37),2)</f>
        <v>9.1199999999999992</v>
      </c>
      <c r="H37" s="291"/>
      <c r="I37" s="292"/>
    </row>
    <row r="38" spans="1:9" ht="30" x14ac:dyDescent="0.25">
      <c r="A38" s="150" t="s">
        <v>6</v>
      </c>
      <c r="B38" s="151" t="s">
        <v>496</v>
      </c>
      <c r="C38" s="160" t="s">
        <v>484</v>
      </c>
      <c r="D38" s="153" t="s">
        <v>10</v>
      </c>
      <c r="E38" s="154">
        <v>2.9</v>
      </c>
      <c r="F38" s="28">
        <v>12.62</v>
      </c>
      <c r="G38" s="296">
        <f t="shared" si="3"/>
        <v>36.6</v>
      </c>
      <c r="H38" s="291"/>
      <c r="I38" s="292"/>
    </row>
    <row r="39" spans="1:9" ht="18" customHeight="1" x14ac:dyDescent="0.25">
      <c r="A39" s="144" t="s">
        <v>6</v>
      </c>
      <c r="B39" s="145" t="s">
        <v>497</v>
      </c>
      <c r="C39" s="159" t="s">
        <v>565</v>
      </c>
      <c r="D39" s="158" t="s">
        <v>19</v>
      </c>
      <c r="E39" s="149">
        <v>3</v>
      </c>
      <c r="F39" s="28">
        <v>48.2</v>
      </c>
      <c r="G39" s="296">
        <f t="shared" si="3"/>
        <v>144.6</v>
      </c>
      <c r="H39" s="291"/>
      <c r="I39" s="292"/>
    </row>
    <row r="40" spans="1:9" x14ac:dyDescent="0.25">
      <c r="A40" s="144" t="s">
        <v>6</v>
      </c>
      <c r="B40" s="145" t="s">
        <v>568</v>
      </c>
      <c r="C40" s="159" t="s">
        <v>566</v>
      </c>
      <c r="D40" s="158" t="s">
        <v>19</v>
      </c>
      <c r="E40" s="149">
        <v>1</v>
      </c>
      <c r="F40" s="28">
        <v>17.850000000000001</v>
      </c>
      <c r="G40" s="296">
        <f t="shared" si="3"/>
        <v>17.850000000000001</v>
      </c>
      <c r="H40" s="291"/>
      <c r="I40" s="292"/>
    </row>
    <row r="41" spans="1:9" ht="15.75" thickBot="1" x14ac:dyDescent="0.3">
      <c r="A41" s="144" t="s">
        <v>6</v>
      </c>
      <c r="B41" s="145" t="s">
        <v>569</v>
      </c>
      <c r="C41" s="159" t="s">
        <v>567</v>
      </c>
      <c r="D41" s="158" t="s">
        <v>19</v>
      </c>
      <c r="E41" s="149">
        <v>1</v>
      </c>
      <c r="F41" s="28">
        <v>17.850000000000001</v>
      </c>
      <c r="G41" s="296">
        <f t="shared" si="3"/>
        <v>17.850000000000001</v>
      </c>
      <c r="H41" s="291"/>
      <c r="I41" s="292"/>
    </row>
    <row r="42" spans="1:9" ht="49.9" customHeight="1" thickBot="1" x14ac:dyDescent="0.3">
      <c r="A42" s="161" t="s">
        <v>6</v>
      </c>
      <c r="B42" s="162" t="s">
        <v>570</v>
      </c>
      <c r="C42" s="163" t="s">
        <v>571</v>
      </c>
      <c r="D42" s="164" t="s">
        <v>82</v>
      </c>
      <c r="E42" s="165">
        <v>4.0999999999999996</v>
      </c>
      <c r="F42" s="81">
        <v>8.4</v>
      </c>
      <c r="G42" s="298">
        <f t="shared" si="3"/>
        <v>34.44</v>
      </c>
      <c r="H42" s="299" t="s">
        <v>47</v>
      </c>
      <c r="I42" s="300">
        <f>ROUND(SUM(G5:G42),2)</f>
        <v>31174.28</v>
      </c>
    </row>
    <row r="43" spans="1:9" s="4" customFormat="1" ht="30" x14ac:dyDescent="0.25">
      <c r="A43" s="166" t="s">
        <v>55</v>
      </c>
      <c r="B43" s="167" t="s">
        <v>20</v>
      </c>
      <c r="C43" s="168" t="s">
        <v>114</v>
      </c>
      <c r="D43" s="169" t="s">
        <v>9</v>
      </c>
      <c r="E43" s="170">
        <v>579.9</v>
      </c>
      <c r="F43" s="30">
        <v>5.99</v>
      </c>
      <c r="G43" s="295">
        <f t="shared" ref="G43" si="7">ROUND((E43*F43),2)</f>
        <v>3473.6</v>
      </c>
      <c r="H43" s="301"/>
      <c r="I43" s="293"/>
    </row>
    <row r="44" spans="1:9" s="4" customFormat="1" ht="30" x14ac:dyDescent="0.25">
      <c r="A44" s="171" t="s">
        <v>55</v>
      </c>
      <c r="B44" s="172" t="s">
        <v>21</v>
      </c>
      <c r="C44" s="173" t="s">
        <v>115</v>
      </c>
      <c r="D44" s="174" t="s">
        <v>9</v>
      </c>
      <c r="E44" s="175">
        <v>8331.9</v>
      </c>
      <c r="F44" s="31">
        <v>6.21</v>
      </c>
      <c r="G44" s="296">
        <f t="shared" ref="G44:G55" si="8">ROUND((E44*F44),2)</f>
        <v>51741.1</v>
      </c>
      <c r="H44" s="301"/>
      <c r="I44" s="293"/>
    </row>
    <row r="45" spans="1:9" s="4" customFormat="1" ht="30" x14ac:dyDescent="0.25">
      <c r="A45" s="171" t="s">
        <v>55</v>
      </c>
      <c r="B45" s="172" t="s">
        <v>22</v>
      </c>
      <c r="C45" s="176" t="s">
        <v>116</v>
      </c>
      <c r="D45" s="174" t="s">
        <v>9</v>
      </c>
      <c r="E45" s="175">
        <v>705.6</v>
      </c>
      <c r="F45" s="31">
        <v>6.01</v>
      </c>
      <c r="G45" s="296">
        <f t="shared" ref="G45" si="9">ROUND((E45*F45),2)</f>
        <v>4240.66</v>
      </c>
      <c r="H45" s="301"/>
      <c r="I45" s="293"/>
    </row>
    <row r="46" spans="1:9" s="4" customFormat="1" ht="30" x14ac:dyDescent="0.25">
      <c r="A46" s="171" t="s">
        <v>55</v>
      </c>
      <c r="B46" s="172" t="s">
        <v>23</v>
      </c>
      <c r="C46" s="176" t="s">
        <v>117</v>
      </c>
      <c r="D46" s="174" t="s">
        <v>9</v>
      </c>
      <c r="E46" s="175">
        <v>105.1</v>
      </c>
      <c r="F46" s="31">
        <v>5.6</v>
      </c>
      <c r="G46" s="296">
        <f t="shared" si="8"/>
        <v>588.55999999999995</v>
      </c>
      <c r="H46" s="301"/>
      <c r="I46" s="293"/>
    </row>
    <row r="47" spans="1:9" s="4" customFormat="1" ht="30" x14ac:dyDescent="0.25">
      <c r="A47" s="171" t="s">
        <v>55</v>
      </c>
      <c r="B47" s="172" t="s">
        <v>24</v>
      </c>
      <c r="C47" s="176" t="s">
        <v>118</v>
      </c>
      <c r="D47" s="174" t="s">
        <v>9</v>
      </c>
      <c r="E47" s="175">
        <v>320.89999999999998</v>
      </c>
      <c r="F47" s="31">
        <v>5.6</v>
      </c>
      <c r="G47" s="296">
        <f t="shared" si="8"/>
        <v>1797.04</v>
      </c>
      <c r="H47" s="301"/>
      <c r="I47" s="293"/>
    </row>
    <row r="48" spans="1:9" s="4" customFormat="1" x14ac:dyDescent="0.25">
      <c r="A48" s="171" t="s">
        <v>55</v>
      </c>
      <c r="B48" s="172" t="s">
        <v>25</v>
      </c>
      <c r="C48" s="173" t="s">
        <v>119</v>
      </c>
      <c r="D48" s="174" t="s">
        <v>8</v>
      </c>
      <c r="E48" s="175">
        <v>10733.8</v>
      </c>
      <c r="F48" s="31">
        <v>0.06</v>
      </c>
      <c r="G48" s="296">
        <f t="shared" si="8"/>
        <v>644.03</v>
      </c>
      <c r="H48" s="301"/>
      <c r="I48" s="293"/>
    </row>
    <row r="49" spans="1:9" s="4" customFormat="1" ht="30" x14ac:dyDescent="0.25">
      <c r="A49" s="171" t="s">
        <v>55</v>
      </c>
      <c r="B49" s="172" t="s">
        <v>26</v>
      </c>
      <c r="C49" s="176" t="s">
        <v>120</v>
      </c>
      <c r="D49" s="174" t="s">
        <v>9</v>
      </c>
      <c r="E49" s="175">
        <v>1630.9</v>
      </c>
      <c r="F49" s="31">
        <v>5.68</v>
      </c>
      <c r="G49" s="296">
        <f t="shared" si="8"/>
        <v>9263.51</v>
      </c>
      <c r="H49" s="301"/>
      <c r="I49" s="293"/>
    </row>
    <row r="50" spans="1:9" s="4" customFormat="1" x14ac:dyDescent="0.25">
      <c r="A50" s="171" t="s">
        <v>55</v>
      </c>
      <c r="B50" s="172" t="s">
        <v>27</v>
      </c>
      <c r="C50" s="176" t="s">
        <v>121</v>
      </c>
      <c r="D50" s="174" t="s">
        <v>9</v>
      </c>
      <c r="E50" s="175">
        <v>2429.5</v>
      </c>
      <c r="F50" s="31">
        <v>16.03</v>
      </c>
      <c r="G50" s="296">
        <f t="shared" ref="G50:G53" si="10">ROUND((E50*F50),2)</f>
        <v>38944.89</v>
      </c>
      <c r="H50" s="301"/>
      <c r="I50" s="293"/>
    </row>
    <row r="51" spans="1:9" s="4" customFormat="1" x14ac:dyDescent="0.25">
      <c r="A51" s="171" t="s">
        <v>55</v>
      </c>
      <c r="B51" s="172" t="s">
        <v>28</v>
      </c>
      <c r="C51" s="173" t="s">
        <v>122</v>
      </c>
      <c r="D51" s="174" t="s">
        <v>8</v>
      </c>
      <c r="E51" s="175">
        <v>15757.3</v>
      </c>
      <c r="F51" s="31">
        <v>0.56000000000000005</v>
      </c>
      <c r="G51" s="296">
        <f t="shared" si="10"/>
        <v>8824.09</v>
      </c>
      <c r="H51" s="301"/>
      <c r="I51" s="293"/>
    </row>
    <row r="52" spans="1:9" s="4" customFormat="1" x14ac:dyDescent="0.25">
      <c r="A52" s="171" t="s">
        <v>55</v>
      </c>
      <c r="B52" s="172" t="s">
        <v>84</v>
      </c>
      <c r="C52" s="176" t="s">
        <v>123</v>
      </c>
      <c r="D52" s="174" t="s">
        <v>8</v>
      </c>
      <c r="E52" s="175">
        <v>2403</v>
      </c>
      <c r="F52" s="31">
        <v>0.47</v>
      </c>
      <c r="G52" s="296">
        <f t="shared" si="10"/>
        <v>1129.4100000000001</v>
      </c>
      <c r="H52" s="301"/>
      <c r="I52" s="293"/>
    </row>
    <row r="53" spans="1:9" s="4" customFormat="1" ht="15.75" thickBot="1" x14ac:dyDescent="0.3">
      <c r="A53" s="171" t="s">
        <v>55</v>
      </c>
      <c r="B53" s="172" t="s">
        <v>85</v>
      </c>
      <c r="C53" s="176" t="s">
        <v>124</v>
      </c>
      <c r="D53" s="174" t="s">
        <v>8</v>
      </c>
      <c r="E53" s="175">
        <v>72.099999999999994</v>
      </c>
      <c r="F53" s="31">
        <v>0.88</v>
      </c>
      <c r="G53" s="296">
        <f t="shared" si="10"/>
        <v>63.45</v>
      </c>
      <c r="H53" s="301"/>
      <c r="I53" s="293"/>
    </row>
    <row r="54" spans="1:9" s="4" customFormat="1" ht="29.25" thickBot="1" x14ac:dyDescent="0.3">
      <c r="A54" s="177" t="s">
        <v>55</v>
      </c>
      <c r="B54" s="178" t="s">
        <v>86</v>
      </c>
      <c r="C54" s="179" t="s">
        <v>125</v>
      </c>
      <c r="D54" s="180" t="s">
        <v>9</v>
      </c>
      <c r="E54" s="181">
        <v>194.7</v>
      </c>
      <c r="F54" s="33">
        <v>23.57</v>
      </c>
      <c r="G54" s="298">
        <f t="shared" ref="G54" si="11">ROUND((E54*F54),2)</f>
        <v>4589.08</v>
      </c>
      <c r="H54" s="299" t="s">
        <v>48</v>
      </c>
      <c r="I54" s="302">
        <f>ROUND(SUM(G43:G54),2)</f>
        <v>125299.42</v>
      </c>
    </row>
    <row r="55" spans="1:9" s="4" customFormat="1" ht="30" x14ac:dyDescent="0.25">
      <c r="A55" s="134" t="s">
        <v>134</v>
      </c>
      <c r="B55" s="182" t="s">
        <v>41</v>
      </c>
      <c r="C55" s="136" t="s">
        <v>126</v>
      </c>
      <c r="D55" s="137" t="s">
        <v>9</v>
      </c>
      <c r="E55" s="138">
        <v>4373.3999999999996</v>
      </c>
      <c r="F55" s="32">
        <v>18.79</v>
      </c>
      <c r="G55" s="294">
        <f t="shared" si="8"/>
        <v>82176.19</v>
      </c>
      <c r="H55" s="520" t="s">
        <v>80</v>
      </c>
      <c r="I55" s="293"/>
    </row>
    <row r="56" spans="1:9" s="4" customFormat="1" ht="30" x14ac:dyDescent="0.25">
      <c r="A56" s="171" t="s">
        <v>134</v>
      </c>
      <c r="B56" s="172" t="s">
        <v>42</v>
      </c>
      <c r="C56" s="173" t="s">
        <v>127</v>
      </c>
      <c r="D56" s="174" t="s">
        <v>8</v>
      </c>
      <c r="E56" s="183">
        <v>8048.4</v>
      </c>
      <c r="F56" s="37">
        <v>12.28</v>
      </c>
      <c r="G56" s="296">
        <f t="shared" ref="G56:G68" si="12">ROUND((E56*F56),2)</f>
        <v>98834.35</v>
      </c>
      <c r="H56" s="521"/>
      <c r="I56" s="293"/>
    </row>
    <row r="57" spans="1:9" s="4" customFormat="1" ht="30" x14ac:dyDescent="0.25">
      <c r="A57" s="171" t="s">
        <v>134</v>
      </c>
      <c r="B57" s="172" t="s">
        <v>43</v>
      </c>
      <c r="C57" s="176" t="s">
        <v>128</v>
      </c>
      <c r="D57" s="174" t="s">
        <v>8</v>
      </c>
      <c r="E57" s="183">
        <v>8420.1</v>
      </c>
      <c r="F57" s="37">
        <v>17.010000000000002</v>
      </c>
      <c r="G57" s="296">
        <f t="shared" si="12"/>
        <v>143225.9</v>
      </c>
      <c r="H57" s="521"/>
      <c r="I57" s="293"/>
    </row>
    <row r="58" spans="1:9" s="4" customFormat="1" ht="30" x14ac:dyDescent="0.25">
      <c r="A58" s="171" t="s">
        <v>134</v>
      </c>
      <c r="B58" s="172" t="s">
        <v>44</v>
      </c>
      <c r="C58" s="176" t="s">
        <v>129</v>
      </c>
      <c r="D58" s="174" t="s">
        <v>8</v>
      </c>
      <c r="E58" s="183">
        <v>8420.1</v>
      </c>
      <c r="F58" s="37">
        <v>0.46</v>
      </c>
      <c r="G58" s="296">
        <f t="shared" si="12"/>
        <v>3873.25</v>
      </c>
      <c r="H58" s="521"/>
      <c r="I58" s="293"/>
    </row>
    <row r="59" spans="1:9" s="4" customFormat="1" ht="30" x14ac:dyDescent="0.25">
      <c r="A59" s="171" t="s">
        <v>134</v>
      </c>
      <c r="B59" s="172" t="s">
        <v>83</v>
      </c>
      <c r="C59" s="173" t="s">
        <v>130</v>
      </c>
      <c r="D59" s="174" t="s">
        <v>8</v>
      </c>
      <c r="E59" s="183">
        <v>8420.1</v>
      </c>
      <c r="F59" s="37">
        <v>8.3699999999999992</v>
      </c>
      <c r="G59" s="296">
        <f t="shared" si="12"/>
        <v>70476.240000000005</v>
      </c>
      <c r="H59" s="521"/>
      <c r="I59" s="293"/>
    </row>
    <row r="60" spans="1:9" s="4" customFormat="1" ht="30" x14ac:dyDescent="0.25">
      <c r="A60" s="171" t="s">
        <v>134</v>
      </c>
      <c r="B60" s="172" t="s">
        <v>99</v>
      </c>
      <c r="C60" s="176" t="s">
        <v>133</v>
      </c>
      <c r="D60" s="174" t="s">
        <v>8</v>
      </c>
      <c r="E60" s="183">
        <v>8420.1</v>
      </c>
      <c r="F60" s="37">
        <v>0.52</v>
      </c>
      <c r="G60" s="296">
        <f t="shared" si="12"/>
        <v>4378.45</v>
      </c>
      <c r="H60" s="521"/>
      <c r="I60" s="293"/>
    </row>
    <row r="61" spans="1:9" s="4" customFormat="1" ht="30.75" thickBot="1" x14ac:dyDescent="0.3">
      <c r="A61" s="184" t="s">
        <v>134</v>
      </c>
      <c r="B61" s="185" t="s">
        <v>139</v>
      </c>
      <c r="C61" s="186" t="s">
        <v>131</v>
      </c>
      <c r="D61" s="187" t="s">
        <v>8</v>
      </c>
      <c r="E61" s="188">
        <v>8420.1</v>
      </c>
      <c r="F61" s="39">
        <v>9.57</v>
      </c>
      <c r="G61" s="303">
        <f t="shared" si="12"/>
        <v>80580.36</v>
      </c>
      <c r="H61" s="521"/>
      <c r="I61" s="293"/>
    </row>
    <row r="62" spans="1:9" s="4" customFormat="1" ht="30" x14ac:dyDescent="0.25">
      <c r="A62" s="134" t="s">
        <v>135</v>
      </c>
      <c r="B62" s="182" t="s">
        <v>140</v>
      </c>
      <c r="C62" s="189" t="s">
        <v>136</v>
      </c>
      <c r="D62" s="190" t="s">
        <v>9</v>
      </c>
      <c r="E62" s="191">
        <v>3561.7</v>
      </c>
      <c r="F62" s="32"/>
      <c r="G62" s="294">
        <f t="shared" si="12"/>
        <v>0</v>
      </c>
      <c r="H62" s="521"/>
      <c r="I62" s="293"/>
    </row>
    <row r="63" spans="1:9" s="4" customFormat="1" ht="30" x14ac:dyDescent="0.25">
      <c r="A63" s="171" t="s">
        <v>135</v>
      </c>
      <c r="B63" s="172" t="s">
        <v>141</v>
      </c>
      <c r="C63" s="192" t="s">
        <v>137</v>
      </c>
      <c r="D63" s="193" t="s">
        <v>8</v>
      </c>
      <c r="E63" s="183">
        <v>8048.4</v>
      </c>
      <c r="F63" s="31"/>
      <c r="G63" s="295">
        <f t="shared" si="12"/>
        <v>0</v>
      </c>
      <c r="H63" s="521"/>
      <c r="I63" s="293"/>
    </row>
    <row r="64" spans="1:9" s="4" customFormat="1" ht="30" x14ac:dyDescent="0.25">
      <c r="A64" s="171" t="s">
        <v>135</v>
      </c>
      <c r="B64" s="172" t="s">
        <v>142</v>
      </c>
      <c r="C64" s="192" t="s">
        <v>138</v>
      </c>
      <c r="D64" s="193" t="s">
        <v>8</v>
      </c>
      <c r="E64" s="183">
        <v>8420.1</v>
      </c>
      <c r="F64" s="31"/>
      <c r="G64" s="295">
        <f t="shared" si="12"/>
        <v>0</v>
      </c>
      <c r="H64" s="521"/>
      <c r="I64" s="293"/>
    </row>
    <row r="65" spans="1:9" s="4" customFormat="1" ht="30" x14ac:dyDescent="0.25">
      <c r="A65" s="171" t="s">
        <v>135</v>
      </c>
      <c r="B65" s="172" t="s">
        <v>143</v>
      </c>
      <c r="C65" s="192" t="s">
        <v>129</v>
      </c>
      <c r="D65" s="193" t="s">
        <v>8</v>
      </c>
      <c r="E65" s="183">
        <v>8420.1</v>
      </c>
      <c r="F65" s="31"/>
      <c r="G65" s="295">
        <f t="shared" si="12"/>
        <v>0</v>
      </c>
      <c r="H65" s="521"/>
      <c r="I65" s="293"/>
    </row>
    <row r="66" spans="1:9" s="4" customFormat="1" ht="30" x14ac:dyDescent="0.25">
      <c r="A66" s="171" t="s">
        <v>135</v>
      </c>
      <c r="B66" s="172" t="s">
        <v>144</v>
      </c>
      <c r="C66" s="192" t="s">
        <v>130</v>
      </c>
      <c r="D66" s="193" t="s">
        <v>8</v>
      </c>
      <c r="E66" s="183">
        <v>8420.1</v>
      </c>
      <c r="F66" s="31"/>
      <c r="G66" s="295">
        <f t="shared" si="12"/>
        <v>0</v>
      </c>
      <c r="H66" s="521"/>
      <c r="I66" s="293"/>
    </row>
    <row r="67" spans="1:9" s="4" customFormat="1" ht="30.75" thickBot="1" x14ac:dyDescent="0.3">
      <c r="A67" s="171" t="s">
        <v>135</v>
      </c>
      <c r="B67" s="172" t="s">
        <v>145</v>
      </c>
      <c r="C67" s="192" t="s">
        <v>174</v>
      </c>
      <c r="D67" s="193" t="s">
        <v>8</v>
      </c>
      <c r="E67" s="183">
        <v>8420.1</v>
      </c>
      <c r="F67" s="31"/>
      <c r="G67" s="296">
        <f t="shared" si="12"/>
        <v>0</v>
      </c>
      <c r="H67" s="522"/>
      <c r="I67" s="293"/>
    </row>
    <row r="68" spans="1:9" s="4" customFormat="1" ht="30.75" thickBot="1" x14ac:dyDescent="0.3">
      <c r="A68" s="177" t="s">
        <v>135</v>
      </c>
      <c r="B68" s="178" t="s">
        <v>146</v>
      </c>
      <c r="C68" s="194" t="s">
        <v>131</v>
      </c>
      <c r="D68" s="195" t="s">
        <v>8</v>
      </c>
      <c r="E68" s="196">
        <v>8420.1</v>
      </c>
      <c r="F68" s="33"/>
      <c r="G68" s="298">
        <f t="shared" si="12"/>
        <v>0</v>
      </c>
      <c r="H68" s="304" t="s">
        <v>49</v>
      </c>
      <c r="I68" s="305">
        <f>ROUND(SUM(G55:G68),2)</f>
        <v>483544.74</v>
      </c>
    </row>
    <row r="69" spans="1:9" s="4" customFormat="1" ht="43.9" customHeight="1" x14ac:dyDescent="0.25">
      <c r="A69" s="166" t="s">
        <v>147</v>
      </c>
      <c r="B69" s="167" t="s">
        <v>29</v>
      </c>
      <c r="C69" s="197" t="s">
        <v>126</v>
      </c>
      <c r="D69" s="198" t="s">
        <v>9</v>
      </c>
      <c r="E69" s="199">
        <v>195.8</v>
      </c>
      <c r="F69" s="38">
        <v>21.25</v>
      </c>
      <c r="G69" s="295">
        <f t="shared" ref="G69:G86" si="13">ROUND((E69*F69),2)</f>
        <v>4160.75</v>
      </c>
      <c r="H69" s="520" t="s">
        <v>80</v>
      </c>
      <c r="I69" s="293"/>
    </row>
    <row r="70" spans="1:9" s="4" customFormat="1" ht="60" x14ac:dyDescent="0.25">
      <c r="A70" s="171" t="s">
        <v>147</v>
      </c>
      <c r="B70" s="172" t="s">
        <v>30</v>
      </c>
      <c r="C70" s="192" t="s">
        <v>127</v>
      </c>
      <c r="D70" s="193" t="s">
        <v>8</v>
      </c>
      <c r="E70" s="183">
        <v>386.9</v>
      </c>
      <c r="F70" s="37">
        <v>12.96</v>
      </c>
      <c r="G70" s="296">
        <f t="shared" si="13"/>
        <v>5014.22</v>
      </c>
      <c r="H70" s="521"/>
      <c r="I70" s="293"/>
    </row>
    <row r="71" spans="1:9" s="4" customFormat="1" ht="60" x14ac:dyDescent="0.25">
      <c r="A71" s="171" t="s">
        <v>147</v>
      </c>
      <c r="B71" s="172" t="s">
        <v>31</v>
      </c>
      <c r="C71" s="192" t="s">
        <v>148</v>
      </c>
      <c r="D71" s="193" t="s">
        <v>8</v>
      </c>
      <c r="E71" s="183">
        <v>386.9</v>
      </c>
      <c r="F71" s="37">
        <v>22.31</v>
      </c>
      <c r="G71" s="296">
        <f t="shared" si="13"/>
        <v>8631.74</v>
      </c>
      <c r="H71" s="521"/>
      <c r="I71" s="293"/>
    </row>
    <row r="72" spans="1:9" s="4" customFormat="1" ht="60" x14ac:dyDescent="0.25">
      <c r="A72" s="171" t="s">
        <v>147</v>
      </c>
      <c r="B72" s="172" t="s">
        <v>32</v>
      </c>
      <c r="C72" s="192" t="s">
        <v>129</v>
      </c>
      <c r="D72" s="193" t="s">
        <v>8</v>
      </c>
      <c r="E72" s="183">
        <v>389.8</v>
      </c>
      <c r="F72" s="37">
        <v>0.43</v>
      </c>
      <c r="G72" s="296">
        <f t="shared" si="13"/>
        <v>167.61</v>
      </c>
      <c r="H72" s="521"/>
      <c r="I72" s="293"/>
    </row>
    <row r="73" spans="1:9" s="4" customFormat="1" ht="60" x14ac:dyDescent="0.25">
      <c r="A73" s="171" t="s">
        <v>147</v>
      </c>
      <c r="B73" s="172" t="s">
        <v>45</v>
      </c>
      <c r="C73" s="192" t="s">
        <v>130</v>
      </c>
      <c r="D73" s="193" t="s">
        <v>8</v>
      </c>
      <c r="E73" s="183">
        <v>389.8</v>
      </c>
      <c r="F73" s="37">
        <v>13.63</v>
      </c>
      <c r="G73" s="296">
        <f t="shared" si="13"/>
        <v>5312.97</v>
      </c>
      <c r="H73" s="521"/>
      <c r="I73" s="293"/>
    </row>
    <row r="74" spans="1:9" s="4" customFormat="1" ht="60" x14ac:dyDescent="0.25">
      <c r="A74" s="171" t="s">
        <v>147</v>
      </c>
      <c r="B74" s="172" t="s">
        <v>151</v>
      </c>
      <c r="C74" s="192" t="s">
        <v>175</v>
      </c>
      <c r="D74" s="193" t="s">
        <v>8</v>
      </c>
      <c r="E74" s="183">
        <v>389.8</v>
      </c>
      <c r="F74" s="37">
        <v>0.52</v>
      </c>
      <c r="G74" s="296">
        <f t="shared" si="13"/>
        <v>202.7</v>
      </c>
      <c r="H74" s="521"/>
      <c r="I74" s="293"/>
    </row>
    <row r="75" spans="1:9" s="4" customFormat="1" ht="60" x14ac:dyDescent="0.25">
      <c r="A75" s="171" t="s">
        <v>147</v>
      </c>
      <c r="B75" s="172" t="s">
        <v>152</v>
      </c>
      <c r="C75" s="192" t="s">
        <v>131</v>
      </c>
      <c r="D75" s="193" t="s">
        <v>8</v>
      </c>
      <c r="E75" s="183">
        <v>389.8</v>
      </c>
      <c r="F75" s="37">
        <v>14.9</v>
      </c>
      <c r="G75" s="296">
        <f t="shared" si="13"/>
        <v>5808.02</v>
      </c>
      <c r="H75" s="521"/>
      <c r="I75" s="293"/>
    </row>
    <row r="76" spans="1:9" s="4" customFormat="1" ht="60" x14ac:dyDescent="0.25">
      <c r="A76" s="171" t="s">
        <v>147</v>
      </c>
      <c r="B76" s="172" t="s">
        <v>153</v>
      </c>
      <c r="C76" s="192" t="s">
        <v>149</v>
      </c>
      <c r="D76" s="193" t="s">
        <v>8</v>
      </c>
      <c r="E76" s="183">
        <v>23.1</v>
      </c>
      <c r="F76" s="37">
        <v>4.05</v>
      </c>
      <c r="G76" s="296">
        <f t="shared" si="13"/>
        <v>93.56</v>
      </c>
      <c r="H76" s="521"/>
      <c r="I76" s="293"/>
    </row>
    <row r="77" spans="1:9" s="4" customFormat="1" ht="60.75" thickBot="1" x14ac:dyDescent="0.3">
      <c r="A77" s="177" t="s">
        <v>147</v>
      </c>
      <c r="B77" s="178" t="s">
        <v>154</v>
      </c>
      <c r="C77" s="200" t="s">
        <v>150</v>
      </c>
      <c r="D77" s="195" t="s">
        <v>10</v>
      </c>
      <c r="E77" s="196">
        <v>10.199999999999999</v>
      </c>
      <c r="F77" s="34">
        <v>1.71</v>
      </c>
      <c r="G77" s="298">
        <f t="shared" si="13"/>
        <v>17.440000000000001</v>
      </c>
      <c r="H77" s="521"/>
      <c r="I77" s="293"/>
    </row>
    <row r="78" spans="1:9" s="4" customFormat="1" ht="60" x14ac:dyDescent="0.25">
      <c r="A78" s="166" t="s">
        <v>156</v>
      </c>
      <c r="B78" s="167" t="s">
        <v>155</v>
      </c>
      <c r="C78" s="197" t="s">
        <v>136</v>
      </c>
      <c r="D78" s="198" t="s">
        <v>9</v>
      </c>
      <c r="E78" s="199">
        <v>159.80000000000001</v>
      </c>
      <c r="F78" s="38"/>
      <c r="G78" s="295">
        <f t="shared" si="13"/>
        <v>0</v>
      </c>
      <c r="H78" s="521"/>
      <c r="I78" s="293"/>
    </row>
    <row r="79" spans="1:9" s="4" customFormat="1" ht="60" x14ac:dyDescent="0.25">
      <c r="A79" s="166" t="s">
        <v>156</v>
      </c>
      <c r="B79" s="167" t="s">
        <v>157</v>
      </c>
      <c r="C79" s="192" t="s">
        <v>137</v>
      </c>
      <c r="D79" s="193" t="s">
        <v>8</v>
      </c>
      <c r="E79" s="183">
        <v>386.9</v>
      </c>
      <c r="F79" s="38"/>
      <c r="G79" s="295">
        <f t="shared" si="13"/>
        <v>0</v>
      </c>
      <c r="H79" s="521"/>
      <c r="I79" s="293"/>
    </row>
    <row r="80" spans="1:9" s="4" customFormat="1" ht="60" x14ac:dyDescent="0.25">
      <c r="A80" s="166" t="s">
        <v>156</v>
      </c>
      <c r="B80" s="167" t="s">
        <v>158</v>
      </c>
      <c r="C80" s="192" t="s">
        <v>148</v>
      </c>
      <c r="D80" s="193" t="s">
        <v>8</v>
      </c>
      <c r="E80" s="183">
        <v>386.9</v>
      </c>
      <c r="F80" s="38"/>
      <c r="G80" s="295">
        <f t="shared" si="13"/>
        <v>0</v>
      </c>
      <c r="H80" s="521"/>
      <c r="I80" s="293"/>
    </row>
    <row r="81" spans="1:9" s="4" customFormat="1" ht="60" x14ac:dyDescent="0.25">
      <c r="A81" s="166" t="s">
        <v>156</v>
      </c>
      <c r="B81" s="167" t="s">
        <v>159</v>
      </c>
      <c r="C81" s="192" t="s">
        <v>129</v>
      </c>
      <c r="D81" s="193" t="s">
        <v>8</v>
      </c>
      <c r="E81" s="183">
        <v>389.8</v>
      </c>
      <c r="F81" s="38"/>
      <c r="G81" s="295">
        <f t="shared" si="13"/>
        <v>0</v>
      </c>
      <c r="H81" s="521"/>
      <c r="I81" s="293"/>
    </row>
    <row r="82" spans="1:9" s="4" customFormat="1" ht="60" x14ac:dyDescent="0.25">
      <c r="A82" s="166" t="s">
        <v>156</v>
      </c>
      <c r="B82" s="167" t="s">
        <v>160</v>
      </c>
      <c r="C82" s="192" t="s">
        <v>130</v>
      </c>
      <c r="D82" s="193" t="s">
        <v>8</v>
      </c>
      <c r="E82" s="183">
        <v>389.8</v>
      </c>
      <c r="F82" s="38"/>
      <c r="G82" s="295">
        <f t="shared" si="13"/>
        <v>0</v>
      </c>
      <c r="H82" s="521"/>
      <c r="I82" s="293"/>
    </row>
    <row r="83" spans="1:9" s="4" customFormat="1" ht="60" x14ac:dyDescent="0.25">
      <c r="A83" s="166" t="s">
        <v>156</v>
      </c>
      <c r="B83" s="167" t="s">
        <v>161</v>
      </c>
      <c r="C83" s="192" t="s">
        <v>175</v>
      </c>
      <c r="D83" s="193" t="s">
        <v>8</v>
      </c>
      <c r="E83" s="183">
        <v>389.8</v>
      </c>
      <c r="F83" s="38"/>
      <c r="G83" s="295">
        <f t="shared" si="13"/>
        <v>0</v>
      </c>
      <c r="H83" s="521"/>
      <c r="I83" s="293"/>
    </row>
    <row r="84" spans="1:9" s="4" customFormat="1" ht="60" x14ac:dyDescent="0.25">
      <c r="A84" s="166" t="s">
        <v>156</v>
      </c>
      <c r="B84" s="167" t="s">
        <v>162</v>
      </c>
      <c r="C84" s="192" t="s">
        <v>131</v>
      </c>
      <c r="D84" s="193" t="s">
        <v>8</v>
      </c>
      <c r="E84" s="183">
        <v>389.8</v>
      </c>
      <c r="F84" s="38"/>
      <c r="G84" s="295">
        <f t="shared" si="13"/>
        <v>0</v>
      </c>
      <c r="H84" s="521"/>
      <c r="I84" s="293"/>
    </row>
    <row r="85" spans="1:9" s="4" customFormat="1" ht="60.75" thickBot="1" x14ac:dyDescent="0.3">
      <c r="A85" s="201" t="s">
        <v>156</v>
      </c>
      <c r="B85" s="202" t="s">
        <v>163</v>
      </c>
      <c r="C85" s="203" t="s">
        <v>149</v>
      </c>
      <c r="D85" s="204" t="s">
        <v>8</v>
      </c>
      <c r="E85" s="188">
        <v>23.1</v>
      </c>
      <c r="F85" s="40"/>
      <c r="G85" s="306">
        <f t="shared" si="13"/>
        <v>0</v>
      </c>
      <c r="H85" s="521"/>
      <c r="I85" s="293"/>
    </row>
    <row r="86" spans="1:9" s="4" customFormat="1" ht="60.75" thickBot="1" x14ac:dyDescent="0.3">
      <c r="A86" s="177" t="s">
        <v>156</v>
      </c>
      <c r="B86" s="178" t="s">
        <v>164</v>
      </c>
      <c r="C86" s="200" t="s">
        <v>150</v>
      </c>
      <c r="D86" s="195" t="s">
        <v>10</v>
      </c>
      <c r="E86" s="196">
        <v>10.199999999999999</v>
      </c>
      <c r="F86" s="34"/>
      <c r="G86" s="298">
        <f t="shared" si="13"/>
        <v>0</v>
      </c>
      <c r="H86" s="299" t="s">
        <v>50</v>
      </c>
      <c r="I86" s="302">
        <f>ROUND(SUM(G69:G86),2)</f>
        <v>29409.01</v>
      </c>
    </row>
    <row r="87" spans="1:9" s="4" customFormat="1" ht="30" x14ac:dyDescent="0.25">
      <c r="A87" s="201" t="s">
        <v>165</v>
      </c>
      <c r="B87" s="167" t="s">
        <v>33</v>
      </c>
      <c r="C87" s="197" t="s">
        <v>129</v>
      </c>
      <c r="D87" s="198" t="s">
        <v>8</v>
      </c>
      <c r="E87" s="199">
        <v>465.7</v>
      </c>
      <c r="F87" s="38">
        <v>0.48</v>
      </c>
      <c r="G87" s="295">
        <f t="shared" ref="G87:G97" si="14">ROUND((E87*F87),2)</f>
        <v>223.54</v>
      </c>
      <c r="H87" s="301"/>
      <c r="I87" s="293"/>
    </row>
    <row r="88" spans="1:9" s="4" customFormat="1" ht="30" x14ac:dyDescent="0.25">
      <c r="A88" s="205" t="s">
        <v>165</v>
      </c>
      <c r="B88" s="172" t="s">
        <v>34</v>
      </c>
      <c r="C88" s="192" t="s">
        <v>130</v>
      </c>
      <c r="D88" s="193" t="s">
        <v>8</v>
      </c>
      <c r="E88" s="183">
        <v>25.4</v>
      </c>
      <c r="F88" s="37">
        <v>11.61</v>
      </c>
      <c r="G88" s="295">
        <f t="shared" si="14"/>
        <v>294.89</v>
      </c>
      <c r="H88" s="301"/>
      <c r="I88" s="293"/>
    </row>
    <row r="89" spans="1:9" s="4" customFormat="1" ht="30" x14ac:dyDescent="0.25">
      <c r="A89" s="205" t="s">
        <v>165</v>
      </c>
      <c r="B89" s="172" t="s">
        <v>35</v>
      </c>
      <c r="C89" s="192" t="s">
        <v>168</v>
      </c>
      <c r="D89" s="193" t="s">
        <v>8</v>
      </c>
      <c r="E89" s="183">
        <v>33.799999999999997</v>
      </c>
      <c r="F89" s="37">
        <v>14.16</v>
      </c>
      <c r="G89" s="295">
        <f t="shared" si="14"/>
        <v>478.61</v>
      </c>
      <c r="H89" s="301"/>
      <c r="I89" s="293"/>
    </row>
    <row r="90" spans="1:9" s="4" customFormat="1" ht="30" x14ac:dyDescent="0.25">
      <c r="A90" s="205" t="s">
        <v>165</v>
      </c>
      <c r="B90" s="172" t="s">
        <v>36</v>
      </c>
      <c r="C90" s="192" t="s">
        <v>169</v>
      </c>
      <c r="D90" s="193" t="s">
        <v>8</v>
      </c>
      <c r="E90" s="183">
        <v>406.5</v>
      </c>
      <c r="F90" s="37">
        <v>16.73</v>
      </c>
      <c r="G90" s="295">
        <f t="shared" si="14"/>
        <v>6800.75</v>
      </c>
      <c r="H90" s="301"/>
      <c r="I90" s="293"/>
    </row>
    <row r="91" spans="1:9" s="4" customFormat="1" ht="30" x14ac:dyDescent="0.25">
      <c r="A91" s="205" t="s">
        <v>165</v>
      </c>
      <c r="B91" s="172" t="s">
        <v>37</v>
      </c>
      <c r="C91" s="192" t="s">
        <v>175</v>
      </c>
      <c r="D91" s="193" t="s">
        <v>8</v>
      </c>
      <c r="E91" s="183">
        <v>491.1</v>
      </c>
      <c r="F91" s="37">
        <v>0.56000000000000005</v>
      </c>
      <c r="G91" s="295">
        <f t="shared" si="14"/>
        <v>275.02</v>
      </c>
      <c r="H91" s="301"/>
      <c r="I91" s="293"/>
    </row>
    <row r="92" spans="1:9" s="4" customFormat="1" ht="30" x14ac:dyDescent="0.25">
      <c r="A92" s="166" t="s">
        <v>165</v>
      </c>
      <c r="B92" s="172" t="s">
        <v>38</v>
      </c>
      <c r="C92" s="192" t="s">
        <v>131</v>
      </c>
      <c r="D92" s="193" t="s">
        <v>8</v>
      </c>
      <c r="E92" s="183">
        <v>491.1</v>
      </c>
      <c r="F92" s="37">
        <v>12.71</v>
      </c>
      <c r="G92" s="295">
        <f t="shared" si="14"/>
        <v>6241.88</v>
      </c>
      <c r="H92" s="301"/>
      <c r="I92" s="293"/>
    </row>
    <row r="93" spans="1:9" s="4" customFormat="1" ht="30" x14ac:dyDescent="0.25">
      <c r="A93" s="166" t="s">
        <v>165</v>
      </c>
      <c r="B93" s="172" t="s">
        <v>61</v>
      </c>
      <c r="C93" s="206" t="s">
        <v>173</v>
      </c>
      <c r="D93" s="193" t="s">
        <v>8</v>
      </c>
      <c r="E93" s="183">
        <v>27.7</v>
      </c>
      <c r="F93" s="37">
        <v>3.45</v>
      </c>
      <c r="G93" s="295">
        <f t="shared" si="14"/>
        <v>95.57</v>
      </c>
      <c r="H93" s="301"/>
      <c r="I93" s="293"/>
    </row>
    <row r="94" spans="1:9" s="4" customFormat="1" ht="30" x14ac:dyDescent="0.25">
      <c r="A94" s="166" t="s">
        <v>165</v>
      </c>
      <c r="B94" s="172" t="s">
        <v>62</v>
      </c>
      <c r="C94" s="206" t="s">
        <v>172</v>
      </c>
      <c r="D94" s="193" t="s">
        <v>8</v>
      </c>
      <c r="E94" s="183">
        <v>27.6</v>
      </c>
      <c r="F94" s="37">
        <v>3.45</v>
      </c>
      <c r="G94" s="295">
        <f t="shared" si="14"/>
        <v>95.22</v>
      </c>
      <c r="H94" s="301"/>
      <c r="I94" s="293"/>
    </row>
    <row r="95" spans="1:9" s="4" customFormat="1" ht="30" x14ac:dyDescent="0.25">
      <c r="A95" s="166" t="s">
        <v>165</v>
      </c>
      <c r="B95" s="185" t="s">
        <v>166</v>
      </c>
      <c r="C95" s="176" t="s">
        <v>502</v>
      </c>
      <c r="D95" s="204" t="s">
        <v>82</v>
      </c>
      <c r="E95" s="183">
        <v>2.98</v>
      </c>
      <c r="F95" s="326">
        <v>-5.99</v>
      </c>
      <c r="G95" s="295">
        <f t="shared" si="14"/>
        <v>-17.850000000000001</v>
      </c>
      <c r="H95" s="301"/>
      <c r="I95" s="293"/>
    </row>
    <row r="96" spans="1:9" s="4" customFormat="1" ht="30.75" thickBot="1" x14ac:dyDescent="0.3">
      <c r="A96" s="201" t="s">
        <v>165</v>
      </c>
      <c r="B96" s="185" t="s">
        <v>167</v>
      </c>
      <c r="C96" s="207" t="s">
        <v>170</v>
      </c>
      <c r="D96" s="204" t="s">
        <v>10</v>
      </c>
      <c r="E96" s="183">
        <v>32.5</v>
      </c>
      <c r="F96" s="39">
        <v>1.1499999999999999</v>
      </c>
      <c r="G96" s="295">
        <f t="shared" si="14"/>
        <v>37.380000000000003</v>
      </c>
      <c r="H96" s="301"/>
      <c r="I96" s="293"/>
    </row>
    <row r="97" spans="1:75" s="4" customFormat="1" ht="30.75" thickBot="1" x14ac:dyDescent="0.3">
      <c r="A97" s="177" t="s">
        <v>165</v>
      </c>
      <c r="B97" s="178" t="s">
        <v>81</v>
      </c>
      <c r="C97" s="200" t="s">
        <v>171</v>
      </c>
      <c r="D97" s="195" t="s">
        <v>10</v>
      </c>
      <c r="E97" s="181">
        <v>32.5</v>
      </c>
      <c r="F97" s="34">
        <v>1.35</v>
      </c>
      <c r="G97" s="298">
        <f t="shared" si="14"/>
        <v>43.88</v>
      </c>
      <c r="H97" s="299" t="s">
        <v>51</v>
      </c>
      <c r="I97" s="302">
        <f>ROUND(SUM(G87:G97),2)</f>
        <v>14568.89</v>
      </c>
    </row>
    <row r="98" spans="1:75" s="18" customFormat="1" ht="30" x14ac:dyDescent="0.25">
      <c r="A98" s="208" t="s">
        <v>176</v>
      </c>
      <c r="B98" s="209" t="s">
        <v>12</v>
      </c>
      <c r="C98" s="189" t="s">
        <v>183</v>
      </c>
      <c r="D98" s="210" t="s">
        <v>9</v>
      </c>
      <c r="E98" s="211">
        <v>807.3</v>
      </c>
      <c r="F98" s="32">
        <v>19.37</v>
      </c>
      <c r="G98" s="307">
        <f t="shared" ref="G98:G106" si="15">ROUND((E98*F98),2)</f>
        <v>15637.4</v>
      </c>
      <c r="H98" s="523" t="s">
        <v>506</v>
      </c>
      <c r="I98" s="308"/>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row>
    <row r="99" spans="1:75" s="18" customFormat="1" ht="30" x14ac:dyDescent="0.25">
      <c r="A99" s="212" t="s">
        <v>176</v>
      </c>
      <c r="B99" s="213" t="s">
        <v>39</v>
      </c>
      <c r="C99" s="214" t="s">
        <v>507</v>
      </c>
      <c r="D99" s="215" t="s">
        <v>9</v>
      </c>
      <c r="E99" s="216">
        <v>807.3</v>
      </c>
      <c r="F99" s="92"/>
      <c r="G99" s="309">
        <f t="shared" si="15"/>
        <v>0</v>
      </c>
      <c r="H99" s="524"/>
      <c r="I99" s="308"/>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row>
    <row r="100" spans="1:75" s="18" customFormat="1" ht="30" x14ac:dyDescent="0.25">
      <c r="A100" s="217" t="s">
        <v>176</v>
      </c>
      <c r="B100" s="218" t="s">
        <v>40</v>
      </c>
      <c r="C100" s="192" t="s">
        <v>185</v>
      </c>
      <c r="D100" s="219" t="s">
        <v>8</v>
      </c>
      <c r="E100" s="183">
        <v>2474.6</v>
      </c>
      <c r="F100" s="38">
        <v>9.11</v>
      </c>
      <c r="G100" s="310">
        <f t="shared" si="15"/>
        <v>22543.61</v>
      </c>
      <c r="H100" s="524"/>
      <c r="I100" s="308"/>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row>
    <row r="101" spans="1:75" s="18" customFormat="1" ht="30" x14ac:dyDescent="0.25">
      <c r="A101" s="217" t="s">
        <v>176</v>
      </c>
      <c r="B101" s="218" t="s">
        <v>177</v>
      </c>
      <c r="C101" s="192" t="s">
        <v>186</v>
      </c>
      <c r="D101" s="219" t="s">
        <v>8</v>
      </c>
      <c r="E101" s="183">
        <v>2447</v>
      </c>
      <c r="F101" s="38">
        <v>11.89</v>
      </c>
      <c r="G101" s="310">
        <f t="shared" si="15"/>
        <v>29094.83</v>
      </c>
      <c r="H101" s="524"/>
      <c r="I101" s="308"/>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row>
    <row r="102" spans="1:75" s="18" customFormat="1" ht="30" x14ac:dyDescent="0.25">
      <c r="A102" s="217" t="s">
        <v>176</v>
      </c>
      <c r="B102" s="218" t="s">
        <v>178</v>
      </c>
      <c r="C102" s="192" t="s">
        <v>223</v>
      </c>
      <c r="D102" s="219" t="s">
        <v>8</v>
      </c>
      <c r="E102" s="183">
        <v>2447</v>
      </c>
      <c r="F102" s="38">
        <v>0.42</v>
      </c>
      <c r="G102" s="310">
        <f t="shared" si="15"/>
        <v>1027.74</v>
      </c>
      <c r="H102" s="524"/>
      <c r="I102" s="308"/>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row>
    <row r="103" spans="1:75" s="18" customFormat="1" ht="30" x14ac:dyDescent="0.25">
      <c r="A103" s="212" t="s">
        <v>176</v>
      </c>
      <c r="B103" s="213" t="s">
        <v>179</v>
      </c>
      <c r="C103" s="220" t="s">
        <v>599</v>
      </c>
      <c r="D103" s="215" t="s">
        <v>8</v>
      </c>
      <c r="E103" s="221">
        <v>2447</v>
      </c>
      <c r="F103" s="38">
        <v>9.6999999999999993</v>
      </c>
      <c r="G103" s="310">
        <f t="shared" si="15"/>
        <v>23735.9</v>
      </c>
      <c r="H103" s="524"/>
      <c r="I103" s="308"/>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row>
    <row r="104" spans="1:75" s="18" customFormat="1" ht="30" x14ac:dyDescent="0.25">
      <c r="A104" s="217" t="s">
        <v>176</v>
      </c>
      <c r="B104" s="218" t="s">
        <v>180</v>
      </c>
      <c r="C104" s="192" t="s">
        <v>188</v>
      </c>
      <c r="D104" s="219" t="s">
        <v>8</v>
      </c>
      <c r="E104" s="183">
        <v>27.5</v>
      </c>
      <c r="F104" s="38">
        <v>3.28</v>
      </c>
      <c r="G104" s="310">
        <f t="shared" si="15"/>
        <v>90.2</v>
      </c>
      <c r="H104" s="524"/>
      <c r="I104" s="308"/>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row>
    <row r="105" spans="1:75" s="18" customFormat="1" ht="30.75" thickBot="1" x14ac:dyDescent="0.3">
      <c r="A105" s="217" t="s">
        <v>176</v>
      </c>
      <c r="B105" s="218" t="s">
        <v>181</v>
      </c>
      <c r="C105" s="192" t="s">
        <v>189</v>
      </c>
      <c r="D105" s="219" t="s">
        <v>8</v>
      </c>
      <c r="E105" s="183">
        <v>8.4</v>
      </c>
      <c r="F105" s="38">
        <v>25.95</v>
      </c>
      <c r="G105" s="310">
        <f t="shared" si="15"/>
        <v>217.98</v>
      </c>
      <c r="H105" s="525"/>
      <c r="I105" s="311"/>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row>
    <row r="106" spans="1:75" s="4" customFormat="1" ht="30.75" thickBot="1" x14ac:dyDescent="0.3">
      <c r="A106" s="222" t="s">
        <v>176</v>
      </c>
      <c r="B106" s="223" t="s">
        <v>182</v>
      </c>
      <c r="C106" s="194" t="s">
        <v>190</v>
      </c>
      <c r="D106" s="224" t="s">
        <v>8</v>
      </c>
      <c r="E106" s="196">
        <v>19.2</v>
      </c>
      <c r="F106" s="34">
        <v>25.95</v>
      </c>
      <c r="G106" s="298">
        <f t="shared" si="15"/>
        <v>498.24</v>
      </c>
      <c r="H106" s="299" t="s">
        <v>74</v>
      </c>
      <c r="I106" s="302">
        <f>ROUND(SUM(G98:G106),2)</f>
        <v>92845.9</v>
      </c>
    </row>
    <row r="107" spans="1:75" s="4" customFormat="1" ht="45" x14ac:dyDescent="0.25">
      <c r="A107" s="201" t="s">
        <v>191</v>
      </c>
      <c r="B107" s="202" t="s">
        <v>79</v>
      </c>
      <c r="C107" s="225" t="s">
        <v>193</v>
      </c>
      <c r="D107" s="169" t="s">
        <v>9</v>
      </c>
      <c r="E107" s="226">
        <v>666.5</v>
      </c>
      <c r="F107" s="36">
        <v>19.37</v>
      </c>
      <c r="G107" s="295">
        <f t="shared" ref="G107:G115" si="16">ROUND((E107*F107),2)</f>
        <v>12910.11</v>
      </c>
      <c r="H107" s="526" t="s">
        <v>506</v>
      </c>
      <c r="I107" s="293"/>
    </row>
    <row r="108" spans="1:75" s="4" customFormat="1" ht="45" x14ac:dyDescent="0.25">
      <c r="A108" s="212" t="s">
        <v>191</v>
      </c>
      <c r="B108" s="213" t="s">
        <v>87</v>
      </c>
      <c r="C108" s="220" t="s">
        <v>194</v>
      </c>
      <c r="D108" s="227" t="s">
        <v>9</v>
      </c>
      <c r="E108" s="221">
        <v>666.5</v>
      </c>
      <c r="F108" s="93"/>
      <c r="G108" s="312">
        <f t="shared" si="16"/>
        <v>0</v>
      </c>
      <c r="H108" s="527"/>
      <c r="I108" s="293"/>
    </row>
    <row r="109" spans="1:75" s="4" customFormat="1" ht="45" x14ac:dyDescent="0.25">
      <c r="A109" s="171" t="s">
        <v>191</v>
      </c>
      <c r="B109" s="228" t="s">
        <v>100</v>
      </c>
      <c r="C109" s="192" t="s">
        <v>195</v>
      </c>
      <c r="D109" s="219" t="s">
        <v>8</v>
      </c>
      <c r="E109" s="183">
        <v>2958.3</v>
      </c>
      <c r="F109" s="46">
        <v>9.58</v>
      </c>
      <c r="G109" s="296">
        <f t="shared" ref="G109:G110" si="17">ROUND((E109*F109),2)</f>
        <v>28340.51</v>
      </c>
      <c r="H109" s="527"/>
      <c r="I109" s="293"/>
    </row>
    <row r="110" spans="1:75" s="4" customFormat="1" ht="45" x14ac:dyDescent="0.25">
      <c r="A110" s="171" t="s">
        <v>191</v>
      </c>
      <c r="B110" s="228" t="s">
        <v>101</v>
      </c>
      <c r="C110" s="192" t="s">
        <v>196</v>
      </c>
      <c r="D110" s="219" t="s">
        <v>8</v>
      </c>
      <c r="E110" s="183">
        <v>2955.4</v>
      </c>
      <c r="F110" s="46">
        <v>3.5</v>
      </c>
      <c r="G110" s="296">
        <f t="shared" si="17"/>
        <v>10343.9</v>
      </c>
      <c r="H110" s="527"/>
      <c r="I110" s="293"/>
    </row>
    <row r="111" spans="1:75" s="4" customFormat="1" ht="45" x14ac:dyDescent="0.25">
      <c r="A111" s="171" t="s">
        <v>191</v>
      </c>
      <c r="B111" s="228" t="s">
        <v>102</v>
      </c>
      <c r="C111" s="192" t="s">
        <v>197</v>
      </c>
      <c r="D111" s="219" t="s">
        <v>8</v>
      </c>
      <c r="E111" s="183">
        <v>2890.1</v>
      </c>
      <c r="F111" s="46">
        <v>19.989999999999998</v>
      </c>
      <c r="G111" s="296">
        <f t="shared" ref="G111" si="18">ROUND((E111*F111),2)</f>
        <v>57773.1</v>
      </c>
      <c r="H111" s="527"/>
      <c r="I111" s="293"/>
    </row>
    <row r="112" spans="1:75" s="4" customFormat="1" ht="45" x14ac:dyDescent="0.25">
      <c r="A112" s="171" t="s">
        <v>191</v>
      </c>
      <c r="B112" s="228" t="s">
        <v>103</v>
      </c>
      <c r="C112" s="192" t="s">
        <v>198</v>
      </c>
      <c r="D112" s="219" t="s">
        <v>8</v>
      </c>
      <c r="E112" s="183">
        <v>1.7</v>
      </c>
      <c r="F112" s="46">
        <v>20.74</v>
      </c>
      <c r="G112" s="296">
        <f t="shared" ref="G112:G114" si="19">ROUND((E112*F112),2)</f>
        <v>35.26</v>
      </c>
      <c r="H112" s="527"/>
      <c r="I112" s="293"/>
    </row>
    <row r="113" spans="1:29" s="4" customFormat="1" ht="45.75" thickBot="1" x14ac:dyDescent="0.3">
      <c r="A113" s="184" t="s">
        <v>191</v>
      </c>
      <c r="B113" s="202" t="s">
        <v>104</v>
      </c>
      <c r="C113" s="203" t="s">
        <v>189</v>
      </c>
      <c r="D113" s="229" t="s">
        <v>8</v>
      </c>
      <c r="E113" s="188">
        <v>11</v>
      </c>
      <c r="F113" s="48">
        <v>25.95</v>
      </c>
      <c r="G113" s="303">
        <f t="shared" si="19"/>
        <v>285.45</v>
      </c>
      <c r="H113" s="527"/>
      <c r="I113" s="293"/>
    </row>
    <row r="114" spans="1:29" s="4" customFormat="1" ht="45.75" thickBot="1" x14ac:dyDescent="0.3">
      <c r="A114" s="184" t="s">
        <v>191</v>
      </c>
      <c r="B114" s="185" t="s">
        <v>192</v>
      </c>
      <c r="C114" s="203" t="s">
        <v>190</v>
      </c>
      <c r="D114" s="230" t="s">
        <v>8</v>
      </c>
      <c r="E114" s="188">
        <v>30.9</v>
      </c>
      <c r="F114" s="48">
        <v>25.95</v>
      </c>
      <c r="G114" s="303">
        <f t="shared" si="19"/>
        <v>801.86</v>
      </c>
      <c r="H114" s="299" t="s">
        <v>52</v>
      </c>
      <c r="I114" s="302">
        <f>ROUND(SUM(G107:G114),2)</f>
        <v>110490.19</v>
      </c>
    </row>
    <row r="115" spans="1:29" s="4" customFormat="1" ht="21.6" customHeight="1" x14ac:dyDescent="0.25">
      <c r="A115" s="134" t="s">
        <v>199</v>
      </c>
      <c r="B115" s="135" t="s">
        <v>88</v>
      </c>
      <c r="C115" s="189" t="s">
        <v>200</v>
      </c>
      <c r="D115" s="137" t="s">
        <v>9</v>
      </c>
      <c r="E115" s="191">
        <v>146.30000000000001</v>
      </c>
      <c r="F115" s="56">
        <v>23.65</v>
      </c>
      <c r="G115" s="294">
        <f t="shared" si="16"/>
        <v>3460</v>
      </c>
      <c r="H115" s="531" t="s">
        <v>506</v>
      </c>
      <c r="I115" s="313"/>
    </row>
    <row r="116" spans="1:29" s="4" customFormat="1" ht="20.45" customHeight="1" x14ac:dyDescent="0.25">
      <c r="A116" s="212" t="s">
        <v>199</v>
      </c>
      <c r="B116" s="213" t="s">
        <v>89</v>
      </c>
      <c r="C116" s="214" t="s">
        <v>201</v>
      </c>
      <c r="D116" s="231" t="s">
        <v>9</v>
      </c>
      <c r="E116" s="232">
        <v>146.30000000000001</v>
      </c>
      <c r="F116" s="94"/>
      <c r="G116" s="312">
        <f t="shared" ref="G116:G118" si="20">ROUND((E116*F116),2)</f>
        <v>0</v>
      </c>
      <c r="H116" s="532"/>
      <c r="I116" s="293"/>
    </row>
    <row r="117" spans="1:29" s="4" customFormat="1" ht="30" x14ac:dyDescent="0.25">
      <c r="A117" s="171" t="s">
        <v>199</v>
      </c>
      <c r="B117" s="228" t="s">
        <v>90</v>
      </c>
      <c r="C117" s="192" t="s">
        <v>185</v>
      </c>
      <c r="D117" s="174" t="s">
        <v>8</v>
      </c>
      <c r="E117" s="183">
        <v>463.9</v>
      </c>
      <c r="F117" s="55">
        <v>10.27</v>
      </c>
      <c r="G117" s="296">
        <f t="shared" si="20"/>
        <v>4764.25</v>
      </c>
      <c r="H117" s="532"/>
      <c r="I117" s="293"/>
    </row>
    <row r="118" spans="1:29" s="4" customFormat="1" ht="15.75" thickBot="1" x14ac:dyDescent="0.3">
      <c r="A118" s="171" t="s">
        <v>199</v>
      </c>
      <c r="B118" s="228" t="s">
        <v>105</v>
      </c>
      <c r="C118" s="192" t="s">
        <v>196</v>
      </c>
      <c r="D118" s="174" t="s">
        <v>8</v>
      </c>
      <c r="E118" s="183">
        <v>463.9</v>
      </c>
      <c r="F118" s="55">
        <v>3.5</v>
      </c>
      <c r="G118" s="296">
        <f t="shared" si="20"/>
        <v>1623.65</v>
      </c>
      <c r="H118" s="533"/>
      <c r="I118" s="293"/>
    </row>
    <row r="119" spans="1:29" s="4" customFormat="1" ht="29.25" thickBot="1" x14ac:dyDescent="0.3">
      <c r="A119" s="177" t="s">
        <v>199</v>
      </c>
      <c r="B119" s="233" t="s">
        <v>106</v>
      </c>
      <c r="C119" s="194" t="s">
        <v>202</v>
      </c>
      <c r="D119" s="180" t="s">
        <v>8</v>
      </c>
      <c r="E119" s="196">
        <v>463.9</v>
      </c>
      <c r="F119" s="57">
        <v>25.84</v>
      </c>
      <c r="G119" s="298">
        <f t="shared" ref="G119" si="21">ROUND((E119*F119),2)</f>
        <v>11987.18</v>
      </c>
      <c r="H119" s="314" t="s">
        <v>97</v>
      </c>
      <c r="I119" s="302">
        <f>ROUND(SUM(G115:G119),2)</f>
        <v>21835.08</v>
      </c>
    </row>
    <row r="120" spans="1:29" s="4" customFormat="1" ht="17.45" customHeight="1" x14ac:dyDescent="0.25">
      <c r="A120" s="201" t="s">
        <v>203</v>
      </c>
      <c r="B120" s="234" t="s">
        <v>91</v>
      </c>
      <c r="C120" s="197" t="s">
        <v>193</v>
      </c>
      <c r="D120" s="198" t="s">
        <v>9</v>
      </c>
      <c r="E120" s="235">
        <v>0.8</v>
      </c>
      <c r="F120" s="50">
        <v>25.92</v>
      </c>
      <c r="G120" s="295">
        <f t="shared" ref="G120:G121" si="22">ROUND((E120*F120),2)</f>
        <v>20.74</v>
      </c>
      <c r="H120" s="520" t="s">
        <v>506</v>
      </c>
      <c r="I120" s="293"/>
    </row>
    <row r="121" spans="1:29" s="4" customFormat="1" ht="20.45" customHeight="1" x14ac:dyDescent="0.25">
      <c r="A121" s="212" t="s">
        <v>203</v>
      </c>
      <c r="B121" s="231" t="s">
        <v>92</v>
      </c>
      <c r="C121" s="214" t="s">
        <v>194</v>
      </c>
      <c r="D121" s="227" t="s">
        <v>9</v>
      </c>
      <c r="E121" s="232">
        <v>0.8</v>
      </c>
      <c r="F121" s="93"/>
      <c r="G121" s="312">
        <f t="shared" si="22"/>
        <v>0</v>
      </c>
      <c r="H121" s="521"/>
      <c r="I121" s="293"/>
    </row>
    <row r="122" spans="1:29" s="4" customFormat="1" ht="30" x14ac:dyDescent="0.25">
      <c r="A122" s="171" t="s">
        <v>203</v>
      </c>
      <c r="B122" s="174" t="s">
        <v>93</v>
      </c>
      <c r="C122" s="192" t="s">
        <v>195</v>
      </c>
      <c r="D122" s="193" t="s">
        <v>8</v>
      </c>
      <c r="E122" s="236">
        <v>3.6</v>
      </c>
      <c r="F122" s="46">
        <v>9.09</v>
      </c>
      <c r="G122" s="296">
        <f t="shared" ref="G122:G149" si="23">ROUND((E122*F122),2)</f>
        <v>32.72</v>
      </c>
      <c r="H122" s="521"/>
      <c r="I122" s="293"/>
    </row>
    <row r="123" spans="1:29" s="4" customFormat="1" x14ac:dyDescent="0.25">
      <c r="A123" s="171" t="s">
        <v>203</v>
      </c>
      <c r="B123" s="174" t="s">
        <v>94</v>
      </c>
      <c r="C123" s="192" t="s">
        <v>196</v>
      </c>
      <c r="D123" s="193" t="s">
        <v>8</v>
      </c>
      <c r="E123" s="236">
        <v>3.6</v>
      </c>
      <c r="F123" s="46">
        <v>3.5</v>
      </c>
      <c r="G123" s="296">
        <f t="shared" si="23"/>
        <v>12.6</v>
      </c>
      <c r="H123" s="521"/>
      <c r="I123" s="293"/>
    </row>
    <row r="124" spans="1:29" s="4" customFormat="1" ht="15.75" thickBot="1" x14ac:dyDescent="0.3">
      <c r="A124" s="171" t="s">
        <v>203</v>
      </c>
      <c r="B124" s="174" t="s">
        <v>95</v>
      </c>
      <c r="C124" s="192" t="s">
        <v>197</v>
      </c>
      <c r="D124" s="193" t="s">
        <v>8</v>
      </c>
      <c r="E124" s="236">
        <v>3.1</v>
      </c>
      <c r="F124" s="46">
        <v>19.989999999999998</v>
      </c>
      <c r="G124" s="296">
        <f t="shared" si="23"/>
        <v>61.97</v>
      </c>
      <c r="H124" s="522"/>
      <c r="I124" s="293"/>
    </row>
    <row r="125" spans="1:29" s="18" customFormat="1" ht="29.25" thickBot="1" x14ac:dyDescent="0.3">
      <c r="A125" s="177" t="s">
        <v>203</v>
      </c>
      <c r="B125" s="237" t="s">
        <v>96</v>
      </c>
      <c r="C125" s="194" t="s">
        <v>189</v>
      </c>
      <c r="D125" s="195" t="s">
        <v>8</v>
      </c>
      <c r="E125" s="238">
        <v>0.5</v>
      </c>
      <c r="F125" s="47">
        <v>25.95</v>
      </c>
      <c r="G125" s="298">
        <f t="shared" si="23"/>
        <v>12.98</v>
      </c>
      <c r="H125" s="299" t="s">
        <v>98</v>
      </c>
      <c r="I125" s="302">
        <f>ROUND(SUM(G120:G125),2)</f>
        <v>141.01</v>
      </c>
      <c r="J125" s="43"/>
      <c r="K125" s="43"/>
      <c r="L125" s="43"/>
      <c r="M125" s="43"/>
      <c r="N125" s="43"/>
      <c r="O125" s="43"/>
      <c r="P125" s="43"/>
      <c r="Q125" s="43"/>
      <c r="R125" s="43"/>
      <c r="S125" s="43"/>
      <c r="T125" s="43"/>
      <c r="U125" s="43"/>
      <c r="V125" s="43"/>
      <c r="W125" s="43"/>
      <c r="X125" s="43"/>
      <c r="Y125" s="43"/>
      <c r="Z125" s="43"/>
      <c r="AA125" s="43"/>
      <c r="AB125" s="43"/>
      <c r="AC125" s="43"/>
    </row>
    <row r="126" spans="1:29" s="18" customFormat="1" ht="30" x14ac:dyDescent="0.25">
      <c r="A126" s="201" t="s">
        <v>204</v>
      </c>
      <c r="B126" s="234" t="s">
        <v>107</v>
      </c>
      <c r="C126" s="225" t="s">
        <v>193</v>
      </c>
      <c r="D126" s="190" t="s">
        <v>9</v>
      </c>
      <c r="E126" s="170">
        <v>44.6</v>
      </c>
      <c r="F126" s="36">
        <v>25.92</v>
      </c>
      <c r="G126" s="295">
        <f t="shared" si="23"/>
        <v>1156.03</v>
      </c>
      <c r="H126" s="520" t="s">
        <v>506</v>
      </c>
      <c r="I126" s="315"/>
      <c r="J126" s="43"/>
      <c r="K126" s="43"/>
      <c r="L126" s="43"/>
      <c r="M126" s="43"/>
      <c r="N126" s="43"/>
      <c r="O126" s="43"/>
      <c r="P126" s="43"/>
      <c r="Q126" s="43"/>
      <c r="R126" s="43"/>
      <c r="S126" s="43"/>
      <c r="T126" s="43"/>
      <c r="U126" s="43"/>
      <c r="V126" s="43"/>
      <c r="W126" s="43"/>
      <c r="X126" s="43"/>
      <c r="Y126" s="43"/>
      <c r="Z126" s="43"/>
      <c r="AA126" s="43"/>
      <c r="AB126" s="43"/>
      <c r="AC126" s="43"/>
    </row>
    <row r="127" spans="1:29" s="18" customFormat="1" ht="30" x14ac:dyDescent="0.25">
      <c r="A127" s="239" t="s">
        <v>204</v>
      </c>
      <c r="B127" s="231" t="s">
        <v>205</v>
      </c>
      <c r="C127" s="220" t="s">
        <v>224</v>
      </c>
      <c r="D127" s="227" t="s">
        <v>9</v>
      </c>
      <c r="E127" s="240">
        <v>44.6</v>
      </c>
      <c r="F127" s="95"/>
      <c r="G127" s="309">
        <f t="shared" si="23"/>
        <v>0</v>
      </c>
      <c r="H127" s="521"/>
      <c r="I127" s="315"/>
      <c r="J127" s="43"/>
      <c r="K127" s="43"/>
      <c r="L127" s="43"/>
      <c r="M127" s="43"/>
      <c r="N127" s="43"/>
      <c r="O127" s="43"/>
      <c r="P127" s="43"/>
      <c r="Q127" s="43"/>
      <c r="R127" s="43"/>
      <c r="S127" s="43"/>
      <c r="T127" s="43"/>
      <c r="U127" s="43"/>
      <c r="V127" s="43"/>
      <c r="W127" s="43"/>
      <c r="X127" s="43"/>
      <c r="Y127" s="43"/>
      <c r="Z127" s="43"/>
      <c r="AA127" s="43"/>
      <c r="AB127" s="43"/>
      <c r="AC127" s="43"/>
    </row>
    <row r="128" spans="1:29" s="18" customFormat="1" ht="30" x14ac:dyDescent="0.25">
      <c r="A128" s="205" t="s">
        <v>204</v>
      </c>
      <c r="B128" s="198" t="s">
        <v>206</v>
      </c>
      <c r="C128" s="192" t="s">
        <v>195</v>
      </c>
      <c r="D128" s="193" t="s">
        <v>8</v>
      </c>
      <c r="E128" s="236">
        <v>92.4</v>
      </c>
      <c r="F128" s="46">
        <v>9.09</v>
      </c>
      <c r="G128" s="296">
        <f t="shared" si="23"/>
        <v>839.92</v>
      </c>
      <c r="H128" s="521"/>
      <c r="I128" s="315"/>
      <c r="J128" s="43"/>
      <c r="K128" s="43"/>
      <c r="L128" s="43"/>
      <c r="M128" s="43"/>
      <c r="N128" s="43"/>
      <c r="O128" s="43"/>
      <c r="P128" s="43"/>
      <c r="Q128" s="43"/>
      <c r="R128" s="43"/>
      <c r="S128" s="43"/>
      <c r="T128" s="43"/>
      <c r="U128" s="43"/>
      <c r="V128" s="43"/>
      <c r="W128" s="43"/>
      <c r="X128" s="43"/>
      <c r="Y128" s="43"/>
      <c r="Z128" s="43"/>
      <c r="AA128" s="43"/>
      <c r="AB128" s="43"/>
      <c r="AC128" s="43"/>
    </row>
    <row r="129" spans="1:29" s="18" customFormat="1" ht="30" x14ac:dyDescent="0.25">
      <c r="A129" s="205" t="s">
        <v>204</v>
      </c>
      <c r="B129" s="174" t="s">
        <v>207</v>
      </c>
      <c r="C129" s="192" t="s">
        <v>196</v>
      </c>
      <c r="D129" s="193" t="s">
        <v>8</v>
      </c>
      <c r="E129" s="236">
        <v>105.2</v>
      </c>
      <c r="F129" s="46">
        <v>3.5</v>
      </c>
      <c r="G129" s="296">
        <f t="shared" si="23"/>
        <v>368.2</v>
      </c>
      <c r="H129" s="521"/>
      <c r="I129" s="315"/>
      <c r="J129" s="43"/>
      <c r="K129" s="43"/>
      <c r="L129" s="43"/>
      <c r="M129" s="43"/>
      <c r="N129" s="43"/>
      <c r="O129" s="43"/>
      <c r="P129" s="43"/>
      <c r="Q129" s="43"/>
      <c r="R129" s="43"/>
      <c r="S129" s="43"/>
      <c r="T129" s="43"/>
      <c r="U129" s="43"/>
      <c r="V129" s="43"/>
      <c r="W129" s="43"/>
      <c r="X129" s="43"/>
      <c r="Y129" s="43"/>
      <c r="Z129" s="43"/>
      <c r="AA129" s="43"/>
      <c r="AB129" s="43"/>
      <c r="AC129" s="43"/>
    </row>
    <row r="130" spans="1:29" s="18" customFormat="1" ht="30" x14ac:dyDescent="0.25">
      <c r="A130" s="205" t="s">
        <v>204</v>
      </c>
      <c r="B130" s="198" t="s">
        <v>208</v>
      </c>
      <c r="C130" s="192" t="s">
        <v>197</v>
      </c>
      <c r="D130" s="193" t="s">
        <v>8</v>
      </c>
      <c r="E130" s="236">
        <v>77</v>
      </c>
      <c r="F130" s="46">
        <v>19.989999999999998</v>
      </c>
      <c r="G130" s="296">
        <f t="shared" si="23"/>
        <v>1539.23</v>
      </c>
      <c r="H130" s="521"/>
      <c r="I130" s="315"/>
      <c r="J130" s="43"/>
      <c r="K130" s="43"/>
      <c r="L130" s="43"/>
      <c r="M130" s="43"/>
      <c r="N130" s="43"/>
      <c r="O130" s="43"/>
      <c r="P130" s="43"/>
      <c r="Q130" s="43"/>
      <c r="R130" s="43"/>
      <c r="S130" s="43"/>
      <c r="T130" s="43"/>
      <c r="U130" s="43"/>
      <c r="V130" s="43"/>
      <c r="W130" s="43"/>
      <c r="X130" s="43"/>
      <c r="Y130" s="43"/>
      <c r="Z130" s="43"/>
      <c r="AA130" s="43"/>
      <c r="AB130" s="43"/>
      <c r="AC130" s="43"/>
    </row>
    <row r="131" spans="1:29" s="18" customFormat="1" ht="30" x14ac:dyDescent="0.25">
      <c r="A131" s="205" t="s">
        <v>204</v>
      </c>
      <c r="B131" s="174" t="s">
        <v>209</v>
      </c>
      <c r="C131" s="192" t="s">
        <v>189</v>
      </c>
      <c r="D131" s="174" t="s">
        <v>8</v>
      </c>
      <c r="E131" s="236">
        <v>0.4</v>
      </c>
      <c r="F131" s="46">
        <v>25.95</v>
      </c>
      <c r="G131" s="296">
        <f t="shared" si="23"/>
        <v>10.38</v>
      </c>
      <c r="H131" s="521"/>
      <c r="I131" s="315"/>
      <c r="J131" s="43"/>
      <c r="K131" s="43"/>
      <c r="L131" s="43"/>
      <c r="M131" s="43"/>
      <c r="N131" s="43"/>
      <c r="O131" s="43"/>
      <c r="P131" s="43"/>
      <c r="Q131" s="43"/>
      <c r="R131" s="43"/>
      <c r="S131" s="43"/>
      <c r="T131" s="43"/>
      <c r="U131" s="43"/>
      <c r="V131" s="43"/>
      <c r="W131" s="43"/>
      <c r="X131" s="43"/>
      <c r="Y131" s="43"/>
      <c r="Z131" s="43"/>
      <c r="AA131" s="43"/>
      <c r="AB131" s="43"/>
      <c r="AC131" s="43"/>
    </row>
    <row r="132" spans="1:29" s="18" customFormat="1" ht="30" x14ac:dyDescent="0.25">
      <c r="A132" s="205" t="s">
        <v>204</v>
      </c>
      <c r="B132" s="198" t="s">
        <v>210</v>
      </c>
      <c r="C132" s="192" t="s">
        <v>213</v>
      </c>
      <c r="D132" s="174" t="s">
        <v>8</v>
      </c>
      <c r="E132" s="236">
        <v>27.9</v>
      </c>
      <c r="F132" s="46">
        <v>25.95</v>
      </c>
      <c r="G132" s="296">
        <f t="shared" si="23"/>
        <v>724.01</v>
      </c>
      <c r="H132" s="521"/>
      <c r="I132" s="315"/>
      <c r="J132" s="43"/>
      <c r="K132" s="43"/>
      <c r="L132" s="43"/>
      <c r="M132" s="43"/>
      <c r="N132" s="43"/>
      <c r="O132" s="43"/>
      <c r="P132" s="43"/>
      <c r="Q132" s="43"/>
      <c r="R132" s="43"/>
      <c r="S132" s="43"/>
      <c r="T132" s="43"/>
      <c r="U132" s="43"/>
      <c r="V132" s="43"/>
      <c r="W132" s="43"/>
      <c r="X132" s="43"/>
      <c r="Y132" s="43"/>
      <c r="Z132" s="43"/>
      <c r="AA132" s="43"/>
      <c r="AB132" s="43"/>
      <c r="AC132" s="43"/>
    </row>
    <row r="133" spans="1:29" s="18" customFormat="1" ht="30.75" thickBot="1" x14ac:dyDescent="0.3">
      <c r="A133" s="205" t="s">
        <v>204</v>
      </c>
      <c r="B133" s="187" t="s">
        <v>211</v>
      </c>
      <c r="C133" s="203" t="s">
        <v>214</v>
      </c>
      <c r="D133" s="234" t="s">
        <v>19</v>
      </c>
      <c r="E133" s="241">
        <v>2</v>
      </c>
      <c r="F133" s="48">
        <v>232.94</v>
      </c>
      <c r="G133" s="303">
        <f t="shared" si="23"/>
        <v>465.88</v>
      </c>
      <c r="H133" s="522"/>
      <c r="I133" s="315"/>
      <c r="J133" s="43"/>
      <c r="K133" s="43"/>
      <c r="L133" s="43"/>
      <c r="M133" s="43"/>
      <c r="N133" s="43"/>
      <c r="O133" s="43"/>
      <c r="P133" s="43"/>
      <c r="Q133" s="43"/>
      <c r="R133" s="43"/>
      <c r="S133" s="43"/>
      <c r="T133" s="43"/>
      <c r="U133" s="43"/>
      <c r="V133" s="43"/>
      <c r="W133" s="43"/>
      <c r="X133" s="43"/>
      <c r="Y133" s="43"/>
      <c r="Z133" s="43"/>
      <c r="AA133" s="43"/>
      <c r="AB133" s="43"/>
      <c r="AC133" s="43"/>
    </row>
    <row r="134" spans="1:29" s="18" customFormat="1" ht="30.75" thickBot="1" x14ac:dyDescent="0.3">
      <c r="A134" s="184" t="s">
        <v>204</v>
      </c>
      <c r="B134" s="204" t="s">
        <v>212</v>
      </c>
      <c r="C134" s="203" t="s">
        <v>215</v>
      </c>
      <c r="D134" s="204" t="s">
        <v>19</v>
      </c>
      <c r="E134" s="241">
        <v>2</v>
      </c>
      <c r="F134" s="52">
        <v>4559.87</v>
      </c>
      <c r="G134" s="303">
        <f t="shared" si="23"/>
        <v>9119.74</v>
      </c>
      <c r="H134" s="299" t="s">
        <v>108</v>
      </c>
      <c r="I134" s="302">
        <f>ROUND(SUM(G126:G134),2)</f>
        <v>14223.39</v>
      </c>
      <c r="J134" s="43"/>
      <c r="K134" s="43"/>
      <c r="L134" s="43"/>
      <c r="M134" s="43"/>
      <c r="N134" s="43"/>
      <c r="O134" s="43"/>
      <c r="P134" s="43"/>
      <c r="Q134" s="43"/>
      <c r="R134" s="43"/>
      <c r="S134" s="43"/>
      <c r="T134" s="43"/>
      <c r="U134" s="43"/>
      <c r="V134" s="43"/>
      <c r="W134" s="43"/>
      <c r="X134" s="43"/>
      <c r="Y134" s="43"/>
      <c r="Z134" s="43"/>
      <c r="AA134" s="43"/>
      <c r="AB134" s="43"/>
      <c r="AC134" s="43"/>
    </row>
    <row r="135" spans="1:29" s="18" customFormat="1" ht="30" x14ac:dyDescent="0.25">
      <c r="A135" s="134" t="s">
        <v>216</v>
      </c>
      <c r="B135" s="137" t="s">
        <v>217</v>
      </c>
      <c r="C135" s="242" t="s">
        <v>225</v>
      </c>
      <c r="D135" s="137" t="s">
        <v>9</v>
      </c>
      <c r="E135" s="138">
        <v>21.2</v>
      </c>
      <c r="F135" s="53">
        <v>25.92</v>
      </c>
      <c r="G135" s="294">
        <f t="shared" si="23"/>
        <v>549.5</v>
      </c>
      <c r="H135" s="528" t="s">
        <v>506</v>
      </c>
      <c r="I135" s="315"/>
      <c r="J135" s="43"/>
      <c r="K135" s="43"/>
      <c r="L135" s="43"/>
      <c r="M135" s="43"/>
      <c r="N135" s="43"/>
      <c r="O135" s="43"/>
      <c r="P135" s="43"/>
      <c r="Q135" s="43"/>
      <c r="R135" s="43"/>
      <c r="S135" s="43"/>
      <c r="T135" s="43"/>
      <c r="U135" s="43"/>
      <c r="V135" s="43"/>
      <c r="W135" s="43"/>
      <c r="X135" s="43"/>
      <c r="Y135" s="43"/>
      <c r="Z135" s="43"/>
      <c r="AA135" s="43"/>
      <c r="AB135" s="43"/>
      <c r="AC135" s="43"/>
    </row>
    <row r="136" spans="1:29" s="18" customFormat="1" ht="30" x14ac:dyDescent="0.25">
      <c r="A136" s="212" t="s">
        <v>216</v>
      </c>
      <c r="B136" s="153" t="s">
        <v>218</v>
      </c>
      <c r="C136" s="243" t="s">
        <v>226</v>
      </c>
      <c r="D136" s="227" t="s">
        <v>9</v>
      </c>
      <c r="E136" s="240">
        <v>21.2</v>
      </c>
      <c r="F136" s="96"/>
      <c r="G136" s="312">
        <f t="shared" si="23"/>
        <v>0</v>
      </c>
      <c r="H136" s="529"/>
      <c r="I136" s="315"/>
      <c r="J136" s="43"/>
      <c r="K136" s="43"/>
      <c r="L136" s="43"/>
      <c r="M136" s="43"/>
      <c r="N136" s="43"/>
      <c r="O136" s="43"/>
      <c r="P136" s="43"/>
      <c r="Q136" s="43"/>
      <c r="R136" s="43"/>
      <c r="S136" s="43"/>
      <c r="T136" s="43"/>
      <c r="U136" s="43"/>
      <c r="V136" s="43"/>
      <c r="W136" s="43"/>
      <c r="X136" s="43"/>
      <c r="Y136" s="43"/>
      <c r="Z136" s="43"/>
      <c r="AA136" s="43"/>
      <c r="AB136" s="43"/>
      <c r="AC136" s="43"/>
    </row>
    <row r="137" spans="1:29" s="18" customFormat="1" ht="30" x14ac:dyDescent="0.25">
      <c r="A137" s="171" t="s">
        <v>216</v>
      </c>
      <c r="B137" s="147" t="s">
        <v>219</v>
      </c>
      <c r="C137" s="244" t="s">
        <v>227</v>
      </c>
      <c r="D137" s="193" t="s">
        <v>8</v>
      </c>
      <c r="E137" s="175">
        <v>33.6</v>
      </c>
      <c r="F137" s="35">
        <v>8.68</v>
      </c>
      <c r="G137" s="296">
        <f t="shared" si="23"/>
        <v>291.64999999999998</v>
      </c>
      <c r="H137" s="529"/>
      <c r="I137" s="315"/>
      <c r="J137" s="43"/>
      <c r="K137" s="43"/>
      <c r="L137" s="43"/>
      <c r="M137" s="43"/>
      <c r="N137" s="43"/>
      <c r="O137" s="43"/>
      <c r="P137" s="43"/>
      <c r="Q137" s="43"/>
      <c r="R137" s="43"/>
      <c r="S137" s="43"/>
      <c r="T137" s="43"/>
      <c r="U137" s="43"/>
      <c r="V137" s="43"/>
      <c r="W137" s="43"/>
      <c r="X137" s="43"/>
      <c r="Y137" s="43"/>
      <c r="Z137" s="43"/>
      <c r="AA137" s="43"/>
      <c r="AB137" s="43"/>
      <c r="AC137" s="43"/>
    </row>
    <row r="138" spans="1:29" s="18" customFormat="1" ht="30" x14ac:dyDescent="0.25">
      <c r="A138" s="171" t="s">
        <v>216</v>
      </c>
      <c r="B138" s="147" t="s">
        <v>220</v>
      </c>
      <c r="C138" s="244" t="s">
        <v>196</v>
      </c>
      <c r="D138" s="193" t="s">
        <v>8</v>
      </c>
      <c r="E138" s="175">
        <v>37.5</v>
      </c>
      <c r="F138" s="35">
        <v>3.5</v>
      </c>
      <c r="G138" s="296">
        <f t="shared" si="23"/>
        <v>131.25</v>
      </c>
      <c r="H138" s="529"/>
      <c r="I138" s="315"/>
      <c r="J138" s="43"/>
      <c r="K138" s="43"/>
      <c r="L138" s="43"/>
      <c r="M138" s="43"/>
      <c r="N138" s="43"/>
      <c r="O138" s="43"/>
      <c r="P138" s="43"/>
      <c r="Q138" s="43"/>
      <c r="R138" s="43"/>
      <c r="S138" s="43"/>
      <c r="T138" s="43"/>
      <c r="U138" s="43"/>
      <c r="V138" s="43"/>
      <c r="W138" s="43"/>
      <c r="X138" s="43"/>
      <c r="Y138" s="43"/>
      <c r="Z138" s="43"/>
      <c r="AA138" s="43"/>
      <c r="AB138" s="43"/>
      <c r="AC138" s="43"/>
    </row>
    <row r="139" spans="1:29" s="18" customFormat="1" ht="30.75" thickBot="1" x14ac:dyDescent="0.3">
      <c r="A139" s="171" t="s">
        <v>216</v>
      </c>
      <c r="B139" s="147" t="s">
        <v>221</v>
      </c>
      <c r="C139" s="244" t="s">
        <v>202</v>
      </c>
      <c r="D139" s="193" t="s">
        <v>8</v>
      </c>
      <c r="E139" s="175">
        <v>37.1</v>
      </c>
      <c r="F139" s="35">
        <v>25.84</v>
      </c>
      <c r="G139" s="296">
        <f t="shared" si="23"/>
        <v>958.66</v>
      </c>
      <c r="H139" s="530"/>
      <c r="I139" s="315"/>
      <c r="J139" s="43"/>
      <c r="K139" s="43"/>
      <c r="L139" s="43"/>
      <c r="M139" s="43"/>
      <c r="N139" s="43"/>
      <c r="O139" s="43"/>
      <c r="P139" s="43"/>
      <c r="Q139" s="43"/>
      <c r="R139" s="43"/>
      <c r="S139" s="43"/>
      <c r="T139" s="43"/>
      <c r="U139" s="43"/>
      <c r="V139" s="43"/>
      <c r="W139" s="43"/>
      <c r="X139" s="43"/>
      <c r="Y139" s="43"/>
      <c r="Z139" s="43"/>
      <c r="AA139" s="43"/>
      <c r="AB139" s="43"/>
      <c r="AC139" s="43"/>
    </row>
    <row r="140" spans="1:29" s="18" customFormat="1" ht="30.75" thickBot="1" x14ac:dyDescent="0.3">
      <c r="A140" s="184" t="s">
        <v>216</v>
      </c>
      <c r="B140" s="245" t="s">
        <v>222</v>
      </c>
      <c r="C140" s="246" t="s">
        <v>228</v>
      </c>
      <c r="D140" s="204" t="s">
        <v>8</v>
      </c>
      <c r="E140" s="241">
        <v>0.3</v>
      </c>
      <c r="F140" s="52">
        <v>25.84</v>
      </c>
      <c r="G140" s="303">
        <f t="shared" si="23"/>
        <v>7.75</v>
      </c>
      <c r="H140" s="314" t="s">
        <v>238</v>
      </c>
      <c r="I140" s="302">
        <f>ROUND(SUM(G135:G140),2)</f>
        <v>1938.81</v>
      </c>
      <c r="J140" s="43"/>
      <c r="K140" s="43"/>
      <c r="L140" s="43"/>
      <c r="M140" s="43"/>
      <c r="N140" s="43"/>
      <c r="O140" s="43"/>
      <c r="P140" s="43"/>
      <c r="Q140" s="43"/>
      <c r="R140" s="43"/>
      <c r="S140" s="43"/>
      <c r="T140" s="43"/>
      <c r="U140" s="43"/>
      <c r="V140" s="43"/>
      <c r="W140" s="43"/>
      <c r="X140" s="43"/>
      <c r="Y140" s="43"/>
      <c r="Z140" s="43"/>
      <c r="AA140" s="43"/>
      <c r="AB140" s="43"/>
      <c r="AC140" s="43"/>
    </row>
    <row r="141" spans="1:29" s="18" customFormat="1" ht="30" x14ac:dyDescent="0.25">
      <c r="A141" s="134" t="s">
        <v>229</v>
      </c>
      <c r="B141" s="247" t="s">
        <v>230</v>
      </c>
      <c r="C141" s="248" t="s">
        <v>234</v>
      </c>
      <c r="D141" s="137" t="s">
        <v>10</v>
      </c>
      <c r="E141" s="249">
        <v>2193.1</v>
      </c>
      <c r="F141" s="53">
        <v>27.09</v>
      </c>
      <c r="G141" s="316">
        <f t="shared" si="23"/>
        <v>59411.08</v>
      </c>
      <c r="H141" s="317"/>
      <c r="I141" s="315"/>
      <c r="J141" s="43"/>
      <c r="K141" s="43"/>
      <c r="L141" s="43"/>
      <c r="M141" s="43"/>
      <c r="N141" s="43"/>
      <c r="O141" s="43"/>
      <c r="P141" s="43"/>
      <c r="Q141" s="43"/>
      <c r="R141" s="43"/>
      <c r="S141" s="43"/>
      <c r="T141" s="43"/>
      <c r="U141" s="43"/>
      <c r="V141" s="43"/>
      <c r="W141" s="43"/>
      <c r="X141" s="43"/>
      <c r="Y141" s="43"/>
      <c r="Z141" s="43"/>
      <c r="AA141" s="43"/>
      <c r="AB141" s="43"/>
      <c r="AC141" s="43"/>
    </row>
    <row r="142" spans="1:29" s="18" customFormat="1" ht="30" x14ac:dyDescent="0.25">
      <c r="A142" s="171" t="s">
        <v>229</v>
      </c>
      <c r="B142" s="147" t="s">
        <v>231</v>
      </c>
      <c r="C142" s="244" t="s">
        <v>235</v>
      </c>
      <c r="D142" s="174" t="s">
        <v>10</v>
      </c>
      <c r="E142" s="250">
        <v>291</v>
      </c>
      <c r="F142" s="35">
        <v>26.31</v>
      </c>
      <c r="G142" s="303">
        <f t="shared" si="23"/>
        <v>7656.21</v>
      </c>
      <c r="H142" s="317"/>
      <c r="I142" s="315"/>
      <c r="J142" s="43"/>
      <c r="K142" s="43"/>
      <c r="L142" s="43"/>
      <c r="M142" s="43"/>
      <c r="N142" s="43"/>
      <c r="O142" s="43"/>
      <c r="P142" s="43"/>
      <c r="Q142" s="43"/>
      <c r="R142" s="43"/>
      <c r="S142" s="43"/>
      <c r="T142" s="43"/>
      <c r="U142" s="43"/>
      <c r="V142" s="43"/>
      <c r="W142" s="43"/>
      <c r="X142" s="43"/>
      <c r="Y142" s="43"/>
      <c r="Z142" s="43"/>
      <c r="AA142" s="43"/>
      <c r="AB142" s="43"/>
      <c r="AC142" s="43"/>
    </row>
    <row r="143" spans="1:29" s="18" customFormat="1" ht="30.75" thickBot="1" x14ac:dyDescent="0.3">
      <c r="A143" s="171" t="s">
        <v>229</v>
      </c>
      <c r="B143" s="147" t="s">
        <v>232</v>
      </c>
      <c r="C143" s="244" t="s">
        <v>236</v>
      </c>
      <c r="D143" s="174" t="s">
        <v>10</v>
      </c>
      <c r="E143" s="250">
        <v>3669.7</v>
      </c>
      <c r="F143" s="35">
        <v>12.18</v>
      </c>
      <c r="G143" s="303">
        <f t="shared" si="23"/>
        <v>44696.95</v>
      </c>
      <c r="H143" s="317"/>
      <c r="I143" s="315"/>
      <c r="J143" s="43"/>
      <c r="K143" s="43"/>
      <c r="L143" s="43"/>
      <c r="M143" s="43"/>
      <c r="N143" s="43"/>
      <c r="O143" s="43"/>
      <c r="P143" s="43"/>
      <c r="Q143" s="43"/>
      <c r="R143" s="43"/>
      <c r="S143" s="43"/>
      <c r="T143" s="43"/>
      <c r="U143" s="43"/>
      <c r="V143" s="43"/>
      <c r="W143" s="43"/>
      <c r="X143" s="43"/>
      <c r="Y143" s="43"/>
      <c r="Z143" s="43"/>
      <c r="AA143" s="43"/>
      <c r="AB143" s="43"/>
      <c r="AC143" s="43"/>
    </row>
    <row r="144" spans="1:29" s="18" customFormat="1" ht="30.75" thickBot="1" x14ac:dyDescent="0.3">
      <c r="A144" s="177" t="s">
        <v>229</v>
      </c>
      <c r="B144" s="164" t="s">
        <v>233</v>
      </c>
      <c r="C144" s="251" t="s">
        <v>237</v>
      </c>
      <c r="D144" s="180" t="s">
        <v>10</v>
      </c>
      <c r="E144" s="252">
        <v>2442.1</v>
      </c>
      <c r="F144" s="51">
        <v>2.67</v>
      </c>
      <c r="G144" s="298">
        <f t="shared" si="23"/>
        <v>6520.41</v>
      </c>
      <c r="H144" s="314" t="s">
        <v>239</v>
      </c>
      <c r="I144" s="302">
        <f>ROUND(SUM(G141:G144),2)</f>
        <v>118284.65</v>
      </c>
      <c r="J144" s="43"/>
      <c r="K144" s="43"/>
      <c r="L144" s="43"/>
      <c r="M144" s="43"/>
      <c r="N144" s="43"/>
      <c r="O144" s="43"/>
      <c r="P144" s="43"/>
      <c r="Q144" s="43"/>
      <c r="R144" s="43"/>
      <c r="S144" s="43"/>
      <c r="T144" s="43"/>
      <c r="U144" s="43"/>
      <c r="V144" s="43"/>
      <c r="W144" s="43"/>
      <c r="X144" s="43"/>
      <c r="Y144" s="43"/>
      <c r="Z144" s="43"/>
      <c r="AA144" s="43"/>
      <c r="AB144" s="43"/>
      <c r="AC144" s="43"/>
    </row>
    <row r="145" spans="1:29" s="18" customFormat="1" x14ac:dyDescent="0.25">
      <c r="A145" s="134" t="s">
        <v>240</v>
      </c>
      <c r="B145" s="247" t="s">
        <v>241</v>
      </c>
      <c r="C145" s="253" t="s">
        <v>246</v>
      </c>
      <c r="D145" s="247" t="s">
        <v>9</v>
      </c>
      <c r="E145" s="254">
        <v>457.7</v>
      </c>
      <c r="F145" s="49">
        <v>9.98</v>
      </c>
      <c r="G145" s="316">
        <f t="shared" si="23"/>
        <v>4567.8500000000004</v>
      </c>
      <c r="H145" s="317"/>
      <c r="I145" s="315"/>
      <c r="J145" s="43"/>
      <c r="K145" s="43"/>
      <c r="L145" s="43"/>
      <c r="M145" s="43"/>
      <c r="N145" s="43"/>
      <c r="O145" s="43"/>
      <c r="P145" s="43"/>
      <c r="Q145" s="43"/>
      <c r="R145" s="43"/>
      <c r="S145" s="43"/>
      <c r="T145" s="43"/>
      <c r="U145" s="43"/>
      <c r="V145" s="43"/>
      <c r="W145" s="43"/>
      <c r="X145" s="43"/>
      <c r="Y145" s="43"/>
      <c r="Z145" s="43"/>
      <c r="AA145" s="43"/>
      <c r="AB145" s="43"/>
      <c r="AC145" s="43"/>
    </row>
    <row r="146" spans="1:29" s="18" customFormat="1" x14ac:dyDescent="0.25">
      <c r="A146" s="171" t="s">
        <v>240</v>
      </c>
      <c r="B146" s="147" t="s">
        <v>242</v>
      </c>
      <c r="C146" s="255" t="s">
        <v>247</v>
      </c>
      <c r="D146" s="147" t="s">
        <v>9</v>
      </c>
      <c r="E146" s="256">
        <v>273.8</v>
      </c>
      <c r="F146" s="46">
        <v>54.25</v>
      </c>
      <c r="G146" s="303">
        <f t="shared" si="23"/>
        <v>14853.65</v>
      </c>
      <c r="H146" s="317"/>
      <c r="I146" s="315"/>
      <c r="J146" s="43"/>
      <c r="K146" s="43"/>
      <c r="L146" s="43"/>
      <c r="M146" s="43"/>
      <c r="N146" s="43"/>
      <c r="O146" s="43"/>
      <c r="P146" s="43"/>
      <c r="Q146" s="43"/>
      <c r="R146" s="43"/>
      <c r="S146" s="43"/>
      <c r="T146" s="43"/>
      <c r="U146" s="43"/>
      <c r="V146" s="43"/>
      <c r="W146" s="43"/>
      <c r="X146" s="43"/>
      <c r="Y146" s="43"/>
      <c r="Z146" s="43"/>
      <c r="AA146" s="43"/>
      <c r="AB146" s="43"/>
      <c r="AC146" s="43"/>
    </row>
    <row r="147" spans="1:29" s="18" customFormat="1" x14ac:dyDescent="0.25">
      <c r="A147" s="171" t="s">
        <v>240</v>
      </c>
      <c r="B147" s="147" t="s">
        <v>243</v>
      </c>
      <c r="C147" s="255" t="s">
        <v>248</v>
      </c>
      <c r="D147" s="147" t="s">
        <v>9</v>
      </c>
      <c r="E147" s="256">
        <v>81.3</v>
      </c>
      <c r="F147" s="46">
        <v>53.16</v>
      </c>
      <c r="G147" s="303">
        <f t="shared" si="23"/>
        <v>4321.91</v>
      </c>
      <c r="H147" s="317"/>
      <c r="I147" s="315"/>
      <c r="J147" s="43"/>
      <c r="K147" s="43"/>
      <c r="L147" s="43"/>
      <c r="M147" s="43"/>
      <c r="N147" s="43"/>
      <c r="O147" s="43"/>
      <c r="P147" s="43"/>
      <c r="Q147" s="43"/>
      <c r="R147" s="43"/>
      <c r="S147" s="43"/>
      <c r="T147" s="43"/>
      <c r="U147" s="43"/>
      <c r="V147" s="43"/>
      <c r="W147" s="43"/>
      <c r="X147" s="43"/>
      <c r="Y147" s="43"/>
      <c r="Z147" s="43"/>
      <c r="AA147" s="43"/>
      <c r="AB147" s="43"/>
      <c r="AC147" s="43"/>
    </row>
    <row r="148" spans="1:29" s="18" customFormat="1" ht="30.75" thickBot="1" x14ac:dyDescent="0.3">
      <c r="A148" s="171" t="s">
        <v>240</v>
      </c>
      <c r="B148" s="147" t="s">
        <v>244</v>
      </c>
      <c r="C148" s="255" t="s">
        <v>249</v>
      </c>
      <c r="D148" s="147" t="s">
        <v>10</v>
      </c>
      <c r="E148" s="256">
        <v>2462.1999999999998</v>
      </c>
      <c r="F148" s="46">
        <v>6.85</v>
      </c>
      <c r="G148" s="303">
        <f t="shared" si="23"/>
        <v>16866.07</v>
      </c>
      <c r="H148" s="317"/>
      <c r="I148" s="315"/>
      <c r="J148" s="43"/>
      <c r="K148" s="43"/>
      <c r="L148" s="43"/>
      <c r="M148" s="43"/>
      <c r="N148" s="43"/>
      <c r="O148" s="43"/>
      <c r="P148" s="43"/>
      <c r="Q148" s="43"/>
      <c r="R148" s="43"/>
      <c r="S148" s="43"/>
      <c r="T148" s="43"/>
      <c r="U148" s="43"/>
      <c r="V148" s="43"/>
      <c r="W148" s="43"/>
      <c r="X148" s="43"/>
      <c r="Y148" s="43"/>
      <c r="Z148" s="43"/>
      <c r="AA148" s="43"/>
      <c r="AB148" s="43"/>
      <c r="AC148" s="43"/>
    </row>
    <row r="149" spans="1:29" s="18" customFormat="1" ht="29.25" thickBot="1" x14ac:dyDescent="0.3">
      <c r="A149" s="177" t="s">
        <v>240</v>
      </c>
      <c r="B149" s="164" t="s">
        <v>245</v>
      </c>
      <c r="C149" s="257" t="s">
        <v>250</v>
      </c>
      <c r="D149" s="164" t="s">
        <v>8</v>
      </c>
      <c r="E149" s="252">
        <v>4132.5</v>
      </c>
      <c r="F149" s="47">
        <v>1.64</v>
      </c>
      <c r="G149" s="298">
        <f t="shared" si="23"/>
        <v>6777.3</v>
      </c>
      <c r="H149" s="314" t="s">
        <v>251</v>
      </c>
      <c r="I149" s="302">
        <f>ROUND(SUM(G145:G149),2)</f>
        <v>47386.78</v>
      </c>
      <c r="J149" s="43"/>
      <c r="K149" s="43"/>
      <c r="L149" s="43"/>
      <c r="M149" s="43"/>
      <c r="N149" s="43"/>
      <c r="O149" s="43"/>
      <c r="P149" s="43"/>
      <c r="Q149" s="43"/>
      <c r="R149" s="43"/>
      <c r="S149" s="43"/>
      <c r="T149" s="43"/>
      <c r="U149" s="43"/>
      <c r="V149" s="43"/>
      <c r="W149" s="43"/>
      <c r="X149" s="43"/>
      <c r="Y149" s="43"/>
      <c r="Z149" s="43"/>
      <c r="AA149" s="43"/>
      <c r="AB149" s="43"/>
      <c r="AC149" s="43"/>
    </row>
    <row r="150" spans="1:29" s="4" customFormat="1" ht="30.75" thickBot="1" x14ac:dyDescent="0.3">
      <c r="A150" s="258" t="s">
        <v>252</v>
      </c>
      <c r="B150" s="259" t="s">
        <v>254</v>
      </c>
      <c r="C150" s="260" t="s">
        <v>253</v>
      </c>
      <c r="D150" s="259" t="s">
        <v>10</v>
      </c>
      <c r="E150" s="261">
        <v>259.2</v>
      </c>
      <c r="F150" s="54">
        <v>26</v>
      </c>
      <c r="G150" s="316">
        <f t="shared" ref="G150:G154" si="24">ROUND((E150*F150),2)</f>
        <v>6739.2</v>
      </c>
      <c r="H150" s="314" t="s">
        <v>255</v>
      </c>
      <c r="I150" s="302">
        <f>ROUND(SUM(G150),2)</f>
        <v>6739.2</v>
      </c>
    </row>
    <row r="151" spans="1:29" s="4" customFormat="1" ht="30" x14ac:dyDescent="0.25">
      <c r="A151" s="134" t="s">
        <v>256</v>
      </c>
      <c r="B151" s="137" t="s">
        <v>257</v>
      </c>
      <c r="C151" s="262" t="s">
        <v>262</v>
      </c>
      <c r="D151" s="137" t="s">
        <v>19</v>
      </c>
      <c r="E151" s="191">
        <v>13</v>
      </c>
      <c r="F151" s="53">
        <v>104.12</v>
      </c>
      <c r="G151" s="294">
        <f t="shared" si="24"/>
        <v>1353.56</v>
      </c>
      <c r="H151" s="317"/>
      <c r="I151" s="315"/>
    </row>
    <row r="152" spans="1:29" s="4" customFormat="1" ht="30" x14ac:dyDescent="0.25">
      <c r="A152" s="171" t="s">
        <v>256</v>
      </c>
      <c r="B152" s="174" t="s">
        <v>258</v>
      </c>
      <c r="C152" s="263" t="s">
        <v>263</v>
      </c>
      <c r="D152" s="174" t="s">
        <v>19</v>
      </c>
      <c r="E152" s="183">
        <v>35</v>
      </c>
      <c r="F152" s="35">
        <v>58.57</v>
      </c>
      <c r="G152" s="296">
        <f t="shared" si="24"/>
        <v>2049.9499999999998</v>
      </c>
      <c r="H152" s="317"/>
      <c r="I152" s="315"/>
    </row>
    <row r="153" spans="1:29" s="4" customFormat="1" ht="30" x14ac:dyDescent="0.25">
      <c r="A153" s="171" t="s">
        <v>256</v>
      </c>
      <c r="B153" s="174" t="s">
        <v>259</v>
      </c>
      <c r="C153" s="263" t="s">
        <v>264</v>
      </c>
      <c r="D153" s="174" t="s">
        <v>19</v>
      </c>
      <c r="E153" s="183">
        <v>2</v>
      </c>
      <c r="F153" s="35">
        <v>211.5</v>
      </c>
      <c r="G153" s="296">
        <f t="shared" si="24"/>
        <v>423</v>
      </c>
      <c r="H153" s="317"/>
      <c r="I153" s="315"/>
    </row>
    <row r="154" spans="1:29" s="4" customFormat="1" ht="30" x14ac:dyDescent="0.25">
      <c r="A154" s="171" t="s">
        <v>256</v>
      </c>
      <c r="B154" s="174" t="s">
        <v>260</v>
      </c>
      <c r="C154" s="263" t="s">
        <v>265</v>
      </c>
      <c r="D154" s="174" t="s">
        <v>19</v>
      </c>
      <c r="E154" s="183">
        <v>2</v>
      </c>
      <c r="F154" s="35">
        <v>433.84</v>
      </c>
      <c r="G154" s="306">
        <f t="shared" si="24"/>
        <v>867.68</v>
      </c>
      <c r="H154" s="317"/>
      <c r="I154" s="315"/>
    </row>
    <row r="155" spans="1:29" s="4" customFormat="1" ht="30" x14ac:dyDescent="0.25">
      <c r="A155" s="171" t="s">
        <v>256</v>
      </c>
      <c r="B155" s="174" t="s">
        <v>261</v>
      </c>
      <c r="C155" s="192" t="s">
        <v>266</v>
      </c>
      <c r="D155" s="174" t="s">
        <v>19</v>
      </c>
      <c r="E155" s="183">
        <v>30</v>
      </c>
      <c r="F155" s="35">
        <v>62.47</v>
      </c>
      <c r="G155" s="296">
        <f t="shared" ref="G155:G169" si="25">ROUND((E155*F155),2)</f>
        <v>1874.1</v>
      </c>
      <c r="H155" s="301"/>
      <c r="I155" s="293"/>
    </row>
    <row r="156" spans="1:29" s="4" customFormat="1" ht="30" x14ac:dyDescent="0.25">
      <c r="A156" s="171" t="s">
        <v>256</v>
      </c>
      <c r="B156" s="174" t="s">
        <v>274</v>
      </c>
      <c r="C156" s="263" t="s">
        <v>267</v>
      </c>
      <c r="D156" s="174" t="s">
        <v>10</v>
      </c>
      <c r="E156" s="264">
        <v>659.9</v>
      </c>
      <c r="F156" s="35">
        <v>2.54</v>
      </c>
      <c r="G156" s="296">
        <f t="shared" si="25"/>
        <v>1676.15</v>
      </c>
      <c r="H156" s="301"/>
      <c r="I156" s="293"/>
    </row>
    <row r="157" spans="1:29" s="4" customFormat="1" ht="30" x14ac:dyDescent="0.25">
      <c r="A157" s="171" t="s">
        <v>256</v>
      </c>
      <c r="B157" s="174" t="s">
        <v>275</v>
      </c>
      <c r="C157" s="263" t="s">
        <v>268</v>
      </c>
      <c r="D157" s="174" t="s">
        <v>10</v>
      </c>
      <c r="E157" s="264">
        <v>40</v>
      </c>
      <c r="F157" s="35">
        <v>5.29</v>
      </c>
      <c r="G157" s="296">
        <f t="shared" si="25"/>
        <v>211.6</v>
      </c>
      <c r="H157" s="301"/>
      <c r="I157" s="293"/>
    </row>
    <row r="158" spans="1:29" s="4" customFormat="1" ht="30" x14ac:dyDescent="0.25">
      <c r="A158" s="171" t="s">
        <v>256</v>
      </c>
      <c r="B158" s="174" t="s">
        <v>276</v>
      </c>
      <c r="C158" s="263" t="s">
        <v>269</v>
      </c>
      <c r="D158" s="174" t="s">
        <v>10</v>
      </c>
      <c r="E158" s="264">
        <v>447.3</v>
      </c>
      <c r="F158" s="35">
        <v>1.27</v>
      </c>
      <c r="G158" s="296">
        <f t="shared" si="25"/>
        <v>568.07000000000005</v>
      </c>
      <c r="H158" s="301"/>
      <c r="I158" s="293"/>
    </row>
    <row r="159" spans="1:29" s="4" customFormat="1" ht="30" x14ac:dyDescent="0.25">
      <c r="A159" s="171" t="s">
        <v>256</v>
      </c>
      <c r="B159" s="174" t="s">
        <v>277</v>
      </c>
      <c r="C159" s="263" t="s">
        <v>508</v>
      </c>
      <c r="D159" s="174" t="s">
        <v>8</v>
      </c>
      <c r="E159" s="265">
        <v>11.9</v>
      </c>
      <c r="F159" s="35">
        <v>21.15</v>
      </c>
      <c r="G159" s="318">
        <f t="shared" si="25"/>
        <v>251.69</v>
      </c>
      <c r="H159" s="301"/>
      <c r="I159" s="293"/>
    </row>
    <row r="160" spans="1:29" s="4" customFormat="1" ht="30" x14ac:dyDescent="0.25">
      <c r="A160" s="171" t="s">
        <v>256</v>
      </c>
      <c r="B160" s="174" t="s">
        <v>278</v>
      </c>
      <c r="C160" s="263" t="s">
        <v>509</v>
      </c>
      <c r="D160" s="174" t="s">
        <v>8</v>
      </c>
      <c r="E160" s="265">
        <v>24</v>
      </c>
      <c r="F160" s="35">
        <v>21.15</v>
      </c>
      <c r="G160" s="318">
        <f t="shared" si="25"/>
        <v>507.6</v>
      </c>
      <c r="H160" s="301"/>
      <c r="I160" s="293"/>
    </row>
    <row r="161" spans="1:9" s="4" customFormat="1" ht="30" x14ac:dyDescent="0.25">
      <c r="A161" s="171" t="s">
        <v>256</v>
      </c>
      <c r="B161" s="174" t="s">
        <v>279</v>
      </c>
      <c r="C161" s="263" t="s">
        <v>510</v>
      </c>
      <c r="D161" s="174" t="s">
        <v>8</v>
      </c>
      <c r="E161" s="265">
        <v>18</v>
      </c>
      <c r="F161" s="35">
        <v>21.15</v>
      </c>
      <c r="G161" s="318">
        <f t="shared" si="25"/>
        <v>380.7</v>
      </c>
      <c r="H161" s="301"/>
      <c r="I161" s="293"/>
    </row>
    <row r="162" spans="1:9" s="4" customFormat="1" ht="30" x14ac:dyDescent="0.25">
      <c r="A162" s="171" t="s">
        <v>256</v>
      </c>
      <c r="B162" s="174" t="s">
        <v>280</v>
      </c>
      <c r="C162" s="263" t="s">
        <v>511</v>
      </c>
      <c r="D162" s="174" t="s">
        <v>8</v>
      </c>
      <c r="E162" s="265">
        <v>5.4</v>
      </c>
      <c r="F162" s="35">
        <v>21.15</v>
      </c>
      <c r="G162" s="318">
        <f t="shared" si="25"/>
        <v>114.21</v>
      </c>
      <c r="H162" s="301"/>
      <c r="I162" s="293"/>
    </row>
    <row r="163" spans="1:9" s="4" customFormat="1" ht="30" x14ac:dyDescent="0.25">
      <c r="A163" s="171" t="s">
        <v>256</v>
      </c>
      <c r="B163" s="174" t="s">
        <v>281</v>
      </c>
      <c r="C163" s="263" t="s">
        <v>271</v>
      </c>
      <c r="D163" s="174" t="s">
        <v>10</v>
      </c>
      <c r="E163" s="264">
        <v>70.599999999999994</v>
      </c>
      <c r="F163" s="35">
        <v>2.65</v>
      </c>
      <c r="G163" s="296">
        <f t="shared" si="25"/>
        <v>187.09</v>
      </c>
      <c r="H163" s="301"/>
      <c r="I163" s="293"/>
    </row>
    <row r="164" spans="1:9" s="4" customFormat="1" ht="30" x14ac:dyDescent="0.25">
      <c r="A164" s="171" t="s">
        <v>256</v>
      </c>
      <c r="B164" s="174" t="s">
        <v>282</v>
      </c>
      <c r="C164" s="263" t="s">
        <v>272</v>
      </c>
      <c r="D164" s="174" t="s">
        <v>8</v>
      </c>
      <c r="E164" s="264">
        <v>15.8</v>
      </c>
      <c r="F164" s="35">
        <v>21.15</v>
      </c>
      <c r="G164" s="296">
        <f t="shared" si="25"/>
        <v>334.17</v>
      </c>
      <c r="H164" s="301"/>
      <c r="I164" s="293"/>
    </row>
    <row r="165" spans="1:9" s="4" customFormat="1" ht="30.75" thickBot="1" x14ac:dyDescent="0.3">
      <c r="A165" s="171" t="s">
        <v>256</v>
      </c>
      <c r="B165" s="174" t="s">
        <v>283</v>
      </c>
      <c r="C165" s="263" t="s">
        <v>273</v>
      </c>
      <c r="D165" s="174" t="s">
        <v>10</v>
      </c>
      <c r="E165" s="264">
        <v>29.4</v>
      </c>
      <c r="F165" s="35">
        <v>5.53</v>
      </c>
      <c r="G165" s="296">
        <f t="shared" si="25"/>
        <v>162.58000000000001</v>
      </c>
      <c r="H165" s="301"/>
      <c r="I165" s="293"/>
    </row>
    <row r="166" spans="1:9" s="4" customFormat="1" ht="30.75" thickBot="1" x14ac:dyDescent="0.3">
      <c r="A166" s="184" t="s">
        <v>256</v>
      </c>
      <c r="B166" s="187" t="s">
        <v>285</v>
      </c>
      <c r="C166" s="266" t="s">
        <v>284</v>
      </c>
      <c r="D166" s="187" t="s">
        <v>10</v>
      </c>
      <c r="E166" s="241">
        <v>200.5</v>
      </c>
      <c r="F166" s="52">
        <v>48.48</v>
      </c>
      <c r="G166" s="303">
        <f t="shared" si="25"/>
        <v>9720.24</v>
      </c>
      <c r="H166" s="314" t="s">
        <v>286</v>
      </c>
      <c r="I166" s="302">
        <f>ROUND(SUM(G151:G166),2)</f>
        <v>20682.39</v>
      </c>
    </row>
    <row r="167" spans="1:9" s="43" customFormat="1" x14ac:dyDescent="0.25">
      <c r="A167" s="267" t="s">
        <v>292</v>
      </c>
      <c r="B167" s="268" t="s">
        <v>297</v>
      </c>
      <c r="C167" s="269"/>
      <c r="D167" s="268"/>
      <c r="E167" s="270"/>
      <c r="F167" s="515"/>
      <c r="G167" s="319">
        <f t="shared" si="25"/>
        <v>0</v>
      </c>
      <c r="H167" s="320"/>
      <c r="I167" s="311"/>
    </row>
    <row r="168" spans="1:9" s="4" customFormat="1" ht="30" x14ac:dyDescent="0.25">
      <c r="A168" s="171" t="s">
        <v>292</v>
      </c>
      <c r="B168" s="174" t="s">
        <v>298</v>
      </c>
      <c r="C168" s="255" t="s">
        <v>287</v>
      </c>
      <c r="D168" s="174" t="s">
        <v>19</v>
      </c>
      <c r="E168" s="271">
        <v>1</v>
      </c>
      <c r="F168" s="35">
        <v>140.91</v>
      </c>
      <c r="G168" s="296">
        <f t="shared" si="25"/>
        <v>140.91</v>
      </c>
      <c r="H168" s="301"/>
      <c r="I168" s="293"/>
    </row>
    <row r="169" spans="1:9" s="4" customFormat="1" ht="30" x14ac:dyDescent="0.25">
      <c r="A169" s="171" t="s">
        <v>292</v>
      </c>
      <c r="B169" s="174" t="s">
        <v>299</v>
      </c>
      <c r="C169" s="255" t="s">
        <v>288</v>
      </c>
      <c r="D169" s="174" t="s">
        <v>19</v>
      </c>
      <c r="E169" s="271">
        <v>10</v>
      </c>
      <c r="F169" s="35">
        <v>317.95999999999998</v>
      </c>
      <c r="G169" s="296">
        <f t="shared" si="25"/>
        <v>3179.6</v>
      </c>
      <c r="H169" s="301"/>
      <c r="I169" s="293"/>
    </row>
    <row r="170" spans="1:9" s="4" customFormat="1" ht="30" x14ac:dyDescent="0.25">
      <c r="A170" s="171" t="s">
        <v>292</v>
      </c>
      <c r="B170" s="174" t="s">
        <v>300</v>
      </c>
      <c r="C170" s="255" t="s">
        <v>289</v>
      </c>
      <c r="D170" s="174" t="s">
        <v>19</v>
      </c>
      <c r="E170" s="271">
        <v>11</v>
      </c>
      <c r="F170" s="35">
        <v>317.95999999999998</v>
      </c>
      <c r="G170" s="296">
        <f t="shared" ref="G170:G176" si="26">ROUND((E170*F170),2)</f>
        <v>3497.56</v>
      </c>
      <c r="H170" s="301"/>
      <c r="I170" s="293"/>
    </row>
    <row r="171" spans="1:9" s="4" customFormat="1" x14ac:dyDescent="0.25">
      <c r="A171" s="171" t="s">
        <v>292</v>
      </c>
      <c r="B171" s="174" t="s">
        <v>301</v>
      </c>
      <c r="C171" s="255" t="s">
        <v>607</v>
      </c>
      <c r="D171" s="174" t="s">
        <v>19</v>
      </c>
      <c r="E171" s="271">
        <v>11</v>
      </c>
      <c r="F171" s="35">
        <v>105.21</v>
      </c>
      <c r="G171" s="296">
        <f t="shared" ref="G171:G172" si="27">ROUND((E171*F171),2)</f>
        <v>1157.31</v>
      </c>
      <c r="H171" s="301"/>
      <c r="I171" s="293"/>
    </row>
    <row r="172" spans="1:9" s="4" customFormat="1" x14ac:dyDescent="0.25">
      <c r="A172" s="171" t="s">
        <v>292</v>
      </c>
      <c r="B172" s="174" t="s">
        <v>302</v>
      </c>
      <c r="C172" s="255" t="s">
        <v>291</v>
      </c>
      <c r="D172" s="174" t="s">
        <v>19</v>
      </c>
      <c r="E172" s="271">
        <v>1</v>
      </c>
      <c r="F172" s="35">
        <v>1174.23</v>
      </c>
      <c r="G172" s="296">
        <f t="shared" si="27"/>
        <v>1174.23</v>
      </c>
      <c r="H172" s="301"/>
      <c r="I172" s="293"/>
    </row>
    <row r="173" spans="1:9" s="4" customFormat="1" ht="15.75" thickBot="1" x14ac:dyDescent="0.3">
      <c r="A173" s="212" t="s">
        <v>292</v>
      </c>
      <c r="B173" s="231" t="s">
        <v>303</v>
      </c>
      <c r="C173" s="160"/>
      <c r="D173" s="231"/>
      <c r="E173" s="272"/>
      <c r="F173" s="516"/>
      <c r="G173" s="321">
        <f>ROUND((E173*F173),2)</f>
        <v>0</v>
      </c>
      <c r="H173" s="301"/>
      <c r="I173" s="293"/>
    </row>
    <row r="174" spans="1:9" s="4" customFormat="1" ht="29.25" thickBot="1" x14ac:dyDescent="0.3">
      <c r="A174" s="273" t="s">
        <v>292</v>
      </c>
      <c r="B174" s="274" t="s">
        <v>606</v>
      </c>
      <c r="C174" s="275"/>
      <c r="D174" s="274"/>
      <c r="E174" s="276"/>
      <c r="F174" s="517"/>
      <c r="G174" s="322">
        <f t="shared" si="26"/>
        <v>0</v>
      </c>
      <c r="H174" s="314" t="s">
        <v>293</v>
      </c>
      <c r="I174" s="302">
        <f>ROUND(SUM(G167:G174),2)</f>
        <v>9149.61</v>
      </c>
    </row>
    <row r="175" spans="1:9" s="4" customFormat="1" ht="63.6" customHeight="1" thickBot="1" x14ac:dyDescent="0.3">
      <c r="A175" s="534" t="s">
        <v>295</v>
      </c>
      <c r="B175" s="502" t="s">
        <v>296</v>
      </c>
      <c r="C175" s="503" t="s">
        <v>11</v>
      </c>
      <c r="D175" s="504" t="s">
        <v>7</v>
      </c>
      <c r="E175" s="504">
        <v>1</v>
      </c>
      <c r="F175" s="498">
        <v>3522.68</v>
      </c>
      <c r="G175" s="294">
        <f t="shared" si="26"/>
        <v>3522.68</v>
      </c>
      <c r="H175" s="289"/>
      <c r="I175" s="289"/>
    </row>
    <row r="176" spans="1:9" s="4" customFormat="1" ht="36.6" customHeight="1" thickBot="1" x14ac:dyDescent="0.3">
      <c r="A176" s="535"/>
      <c r="B176" s="505" t="s">
        <v>641</v>
      </c>
      <c r="C176" s="506" t="s">
        <v>642</v>
      </c>
      <c r="D176" s="507" t="s">
        <v>7</v>
      </c>
      <c r="E176" s="507">
        <v>1</v>
      </c>
      <c r="F176" s="499">
        <v>1084.5999999999999</v>
      </c>
      <c r="G176" s="322">
        <f t="shared" si="26"/>
        <v>1084.5999999999999</v>
      </c>
      <c r="H176" s="314" t="s">
        <v>294</v>
      </c>
      <c r="I176" s="302">
        <f>ROUND(SUM(G175:G176),2)</f>
        <v>4607.28</v>
      </c>
    </row>
    <row r="177" spans="1:10" ht="43.5" thickBot="1" x14ac:dyDescent="0.3">
      <c r="A177" s="508"/>
      <c r="B177" s="509"/>
      <c r="C177" s="510"/>
      <c r="D177" s="509"/>
      <c r="E177" s="509"/>
      <c r="F177" s="518" t="s">
        <v>53</v>
      </c>
      <c r="G177" s="511">
        <f>SUM(G5:G176)</f>
        <v>1132320.6299999999</v>
      </c>
      <c r="H177" s="512"/>
      <c r="I177" s="513"/>
      <c r="J177" s="9"/>
    </row>
    <row r="178" spans="1:10" x14ac:dyDescent="0.25">
      <c r="A178" s="282"/>
      <c r="B178" s="283"/>
      <c r="C178" s="283"/>
      <c r="D178" s="283"/>
      <c r="E178" s="284"/>
      <c r="F178" s="283"/>
      <c r="G178" s="324"/>
    </row>
    <row r="179" spans="1:10" x14ac:dyDescent="0.25">
      <c r="A179" s="285" t="s">
        <v>512</v>
      </c>
      <c r="F179" s="328"/>
    </row>
    <row r="180" spans="1:10" ht="46.9" customHeight="1" x14ac:dyDescent="0.25">
      <c r="A180" s="519" t="s">
        <v>513</v>
      </c>
      <c r="B180" s="519"/>
      <c r="C180" s="519"/>
      <c r="D180" s="519"/>
      <c r="E180" s="519"/>
      <c r="F180" s="328"/>
    </row>
  </sheetData>
  <sheetProtection algorithmName="SHA-512" hashValue="VEu8OaeaRNRoDDLYR1vvlowPcUa0W03Njcd7F2Kt6ZTc4+JY0LvehzJ+Cwb+wY3bXUnL3A1gqPD9fe1DQfEumQ==" saltValue="5inUcHfliFKfZtrI0tGtFQ==" spinCount="100000" sheet="1" objects="1" scenarios="1"/>
  <mergeCells count="10">
    <mergeCell ref="A180:E180"/>
    <mergeCell ref="H69:H85"/>
    <mergeCell ref="H55:H67"/>
    <mergeCell ref="H98:H105"/>
    <mergeCell ref="H107:H113"/>
    <mergeCell ref="H135:H139"/>
    <mergeCell ref="H126:H133"/>
    <mergeCell ref="H115:H118"/>
    <mergeCell ref="H120:H124"/>
    <mergeCell ref="A175:A176"/>
  </mergeCells>
  <phoneticPr fontId="9" type="noConversion"/>
  <pageMargins left="0.7" right="0.7" top="0.75" bottom="0.75" header="0.3" footer="0.3"/>
  <pageSetup paperSize="9"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W178"/>
  <sheetViews>
    <sheetView view="pageBreakPreview" topLeftCell="A151" zoomScale="60" zoomScaleNormal="85" workbookViewId="0">
      <selection activeCell="F175" sqref="F175"/>
    </sheetView>
  </sheetViews>
  <sheetFormatPr defaultColWidth="9.140625" defaultRowHeight="15" x14ac:dyDescent="0.25"/>
  <cols>
    <col min="1" max="1" width="39.7109375" style="293" customWidth="1"/>
    <col min="2" max="2" width="10.5703125" style="292" customWidth="1"/>
    <col min="3" max="3" width="71.7109375" style="394" customWidth="1"/>
    <col min="4" max="4" width="9.140625" style="292"/>
    <col min="5" max="5" width="16.28515625" style="395" customWidth="1"/>
    <col min="6" max="6" width="17.7109375" style="68" customWidth="1"/>
    <col min="7" max="7" width="14.7109375" style="292" customWidth="1"/>
    <col min="8" max="8" width="21.5703125" style="291" customWidth="1"/>
    <col min="9" max="9" width="16.140625" style="292" customWidth="1"/>
    <col min="10" max="16384" width="9.140625" style="25"/>
  </cols>
  <sheetData>
    <row r="1" spans="1:9" ht="26.45" customHeight="1" thickBot="1" x14ac:dyDescent="0.3">
      <c r="A1" s="128" t="s">
        <v>500</v>
      </c>
      <c r="B1" s="329"/>
      <c r="C1" s="329"/>
      <c r="D1" s="329"/>
      <c r="E1" s="329"/>
      <c r="F1" s="329"/>
      <c r="G1" s="330"/>
    </row>
    <row r="2" spans="1:9" ht="14.45" thickBot="1" x14ac:dyDescent="0.3">
      <c r="A2" s="63"/>
      <c r="B2" s="63"/>
      <c r="C2" s="63"/>
      <c r="D2" s="63"/>
      <c r="E2" s="64"/>
      <c r="F2" s="63"/>
      <c r="G2" s="63"/>
    </row>
    <row r="3" spans="1:9" x14ac:dyDescent="0.25">
      <c r="A3" s="131" t="s">
        <v>304</v>
      </c>
      <c r="B3" s="132"/>
      <c r="C3" s="132"/>
      <c r="D3" s="132"/>
      <c r="E3" s="132"/>
      <c r="F3" s="132"/>
      <c r="G3" s="133"/>
    </row>
    <row r="4" spans="1:9" ht="43.5" thickBot="1" x14ac:dyDescent="0.3">
      <c r="A4" s="85" t="s">
        <v>46</v>
      </c>
      <c r="B4" s="86" t="s">
        <v>0</v>
      </c>
      <c r="C4" s="87" t="s">
        <v>1</v>
      </c>
      <c r="D4" s="87" t="s">
        <v>2</v>
      </c>
      <c r="E4" s="88" t="s">
        <v>3</v>
      </c>
      <c r="F4" s="89" t="s">
        <v>132</v>
      </c>
      <c r="G4" s="90" t="s">
        <v>5</v>
      </c>
      <c r="I4" s="293"/>
    </row>
    <row r="5" spans="1:9" x14ac:dyDescent="0.25">
      <c r="A5" s="134" t="s">
        <v>6</v>
      </c>
      <c r="B5" s="135" t="s">
        <v>13</v>
      </c>
      <c r="C5" s="136" t="s">
        <v>112</v>
      </c>
      <c r="D5" s="137" t="s">
        <v>54</v>
      </c>
      <c r="E5" s="138">
        <v>0.05</v>
      </c>
      <c r="F5" s="27">
        <v>958.17</v>
      </c>
      <c r="G5" s="294">
        <f t="shared" ref="G5:G8" si="0">ROUND((E5*F5),2)</f>
        <v>47.91</v>
      </c>
    </row>
    <row r="6" spans="1:9" ht="30" x14ac:dyDescent="0.25">
      <c r="A6" s="171" t="s">
        <v>6</v>
      </c>
      <c r="B6" s="228" t="s">
        <v>14</v>
      </c>
      <c r="C6" s="176" t="s">
        <v>587</v>
      </c>
      <c r="D6" s="174" t="s">
        <v>8</v>
      </c>
      <c r="E6" s="175">
        <v>303.5</v>
      </c>
      <c r="F6" s="28">
        <v>3.73</v>
      </c>
      <c r="G6" s="296">
        <f t="shared" si="0"/>
        <v>1132.06</v>
      </c>
    </row>
    <row r="7" spans="1:9" ht="30" x14ac:dyDescent="0.25">
      <c r="A7" s="171" t="s">
        <v>6</v>
      </c>
      <c r="B7" s="228" t="s">
        <v>72</v>
      </c>
      <c r="C7" s="176" t="s">
        <v>588</v>
      </c>
      <c r="D7" s="174" t="s">
        <v>8</v>
      </c>
      <c r="E7" s="175">
        <v>163.69999999999999</v>
      </c>
      <c r="F7" s="28">
        <v>4.0999999999999996</v>
      </c>
      <c r="G7" s="296">
        <f t="shared" si="0"/>
        <v>671.17</v>
      </c>
    </row>
    <row r="8" spans="1:9" ht="30" x14ac:dyDescent="0.25">
      <c r="A8" s="171" t="s">
        <v>6</v>
      </c>
      <c r="B8" s="228" t="s">
        <v>15</v>
      </c>
      <c r="C8" s="176" t="s">
        <v>589</v>
      </c>
      <c r="D8" s="174" t="s">
        <v>8</v>
      </c>
      <c r="E8" s="175">
        <v>885.9</v>
      </c>
      <c r="F8" s="28">
        <v>2.48</v>
      </c>
      <c r="G8" s="296">
        <f t="shared" si="0"/>
        <v>2197.0300000000002</v>
      </c>
    </row>
    <row r="9" spans="1:9" ht="30" x14ac:dyDescent="0.25">
      <c r="A9" s="171" t="s">
        <v>6</v>
      </c>
      <c r="B9" s="228" t="s">
        <v>16</v>
      </c>
      <c r="C9" s="176" t="s">
        <v>502</v>
      </c>
      <c r="D9" s="174" t="s">
        <v>82</v>
      </c>
      <c r="E9" s="331">
        <v>270.7</v>
      </c>
      <c r="F9" s="325">
        <v>-5.99</v>
      </c>
      <c r="G9" s="296">
        <f t="shared" ref="G9:G82" si="1">ROUND((E9*F9),2)</f>
        <v>-1621.49</v>
      </c>
    </row>
    <row r="10" spans="1:9" ht="30" x14ac:dyDescent="0.25">
      <c r="A10" s="171" t="s">
        <v>6</v>
      </c>
      <c r="B10" s="228" t="s">
        <v>17</v>
      </c>
      <c r="C10" s="146" t="s">
        <v>605</v>
      </c>
      <c r="D10" s="174" t="s">
        <v>9</v>
      </c>
      <c r="E10" s="331">
        <v>105</v>
      </c>
      <c r="F10" s="28">
        <v>6.42</v>
      </c>
      <c r="G10" s="296">
        <f t="shared" si="1"/>
        <v>674.1</v>
      </c>
      <c r="H10" s="297"/>
    </row>
    <row r="11" spans="1:9" x14ac:dyDescent="0.25">
      <c r="A11" s="212" t="s">
        <v>6</v>
      </c>
      <c r="B11" s="213" t="s">
        <v>73</v>
      </c>
      <c r="C11" s="332"/>
      <c r="D11" s="231"/>
      <c r="E11" s="240"/>
      <c r="F11" s="28"/>
      <c r="G11" s="296">
        <f t="shared" si="1"/>
        <v>0</v>
      </c>
    </row>
    <row r="12" spans="1:9" ht="30" x14ac:dyDescent="0.25">
      <c r="A12" s="171" t="s">
        <v>6</v>
      </c>
      <c r="B12" s="228" t="s">
        <v>18</v>
      </c>
      <c r="C12" s="333" t="s">
        <v>552</v>
      </c>
      <c r="D12" s="174" t="s">
        <v>10</v>
      </c>
      <c r="E12" s="175">
        <v>94</v>
      </c>
      <c r="F12" s="28">
        <v>5.32</v>
      </c>
      <c r="G12" s="296">
        <f>ROUND((E12*F12),2)</f>
        <v>500.08</v>
      </c>
    </row>
    <row r="13" spans="1:9" ht="30" x14ac:dyDescent="0.25">
      <c r="A13" s="171" t="s">
        <v>6</v>
      </c>
      <c r="B13" s="228" t="s">
        <v>75</v>
      </c>
      <c r="C13" s="176" t="s">
        <v>503</v>
      </c>
      <c r="D13" s="174" t="s">
        <v>10</v>
      </c>
      <c r="E13" s="331">
        <v>73.099999999999994</v>
      </c>
      <c r="F13" s="28">
        <v>3.41</v>
      </c>
      <c r="G13" s="296">
        <f>ROUND((E13*F13),2)</f>
        <v>249.27</v>
      </c>
    </row>
    <row r="14" spans="1:9" ht="30" x14ac:dyDescent="0.25">
      <c r="A14" s="171" t="s">
        <v>6</v>
      </c>
      <c r="B14" s="228" t="s">
        <v>76</v>
      </c>
      <c r="C14" s="176" t="s">
        <v>579</v>
      </c>
      <c r="D14" s="174" t="s">
        <v>8</v>
      </c>
      <c r="E14" s="175">
        <v>162.9</v>
      </c>
      <c r="F14" s="28">
        <v>3.15</v>
      </c>
      <c r="G14" s="296">
        <f t="shared" ref="G14:G18" si="2">ROUND((E14*F14),2)</f>
        <v>513.14</v>
      </c>
    </row>
    <row r="15" spans="1:9" ht="30" x14ac:dyDescent="0.25">
      <c r="A15" s="171" t="s">
        <v>6</v>
      </c>
      <c r="B15" s="228" t="s">
        <v>56</v>
      </c>
      <c r="C15" s="176" t="s">
        <v>502</v>
      </c>
      <c r="D15" s="174" t="s">
        <v>82</v>
      </c>
      <c r="E15" s="175">
        <v>40.4</v>
      </c>
      <c r="F15" s="325">
        <v>-5.99</v>
      </c>
      <c r="G15" s="296">
        <f t="shared" si="2"/>
        <v>-242</v>
      </c>
    </row>
    <row r="16" spans="1:9" ht="30" x14ac:dyDescent="0.25">
      <c r="A16" s="171" t="s">
        <v>6</v>
      </c>
      <c r="B16" s="228" t="s">
        <v>77</v>
      </c>
      <c r="C16" s="176" t="s">
        <v>553</v>
      </c>
      <c r="D16" s="174" t="s">
        <v>8</v>
      </c>
      <c r="E16" s="331">
        <v>93.8</v>
      </c>
      <c r="F16" s="28">
        <v>5.21</v>
      </c>
      <c r="G16" s="296">
        <f t="shared" si="2"/>
        <v>488.7</v>
      </c>
    </row>
    <row r="17" spans="1:9" ht="30" x14ac:dyDescent="0.25">
      <c r="A17" s="212" t="s">
        <v>6</v>
      </c>
      <c r="B17" s="213" t="s">
        <v>57</v>
      </c>
      <c r="C17" s="332" t="s">
        <v>554</v>
      </c>
      <c r="D17" s="231" t="s">
        <v>8</v>
      </c>
      <c r="E17" s="240">
        <v>47.8</v>
      </c>
      <c r="F17" s="28">
        <v>6.49</v>
      </c>
      <c r="G17" s="296">
        <f t="shared" si="2"/>
        <v>310.22000000000003</v>
      </c>
    </row>
    <row r="18" spans="1:9" x14ac:dyDescent="0.25">
      <c r="A18" s="171" t="s">
        <v>6</v>
      </c>
      <c r="B18" s="228" t="s">
        <v>58</v>
      </c>
      <c r="C18" s="176" t="s">
        <v>113</v>
      </c>
      <c r="D18" s="174" t="s">
        <v>8</v>
      </c>
      <c r="E18" s="175">
        <v>33.299999999999997</v>
      </c>
      <c r="F18" s="28">
        <v>20.09</v>
      </c>
      <c r="G18" s="296">
        <f t="shared" si="2"/>
        <v>669</v>
      </c>
    </row>
    <row r="19" spans="1:9" x14ac:dyDescent="0.25">
      <c r="A19" s="171" t="s">
        <v>6</v>
      </c>
      <c r="B19" s="228" t="s">
        <v>78</v>
      </c>
      <c r="C19" s="334" t="s">
        <v>573</v>
      </c>
      <c r="D19" s="174" t="s">
        <v>19</v>
      </c>
      <c r="E19" s="331">
        <v>31</v>
      </c>
      <c r="F19" s="28">
        <v>6.86</v>
      </c>
      <c r="G19" s="296">
        <f>ROUND((E19*F19),2)</f>
        <v>212.66</v>
      </c>
    </row>
    <row r="20" spans="1:9" x14ac:dyDescent="0.25">
      <c r="A20" s="171" t="s">
        <v>6</v>
      </c>
      <c r="B20" s="228" t="s">
        <v>59</v>
      </c>
      <c r="C20" s="334" t="s">
        <v>574</v>
      </c>
      <c r="D20" s="174" t="s">
        <v>19</v>
      </c>
      <c r="E20" s="331">
        <v>26</v>
      </c>
      <c r="F20" s="28">
        <v>20.88</v>
      </c>
      <c r="G20" s="296">
        <f t="shared" ref="G20" si="3">ROUND((E20*F20),2)</f>
        <v>542.88</v>
      </c>
    </row>
    <row r="21" spans="1:9" x14ac:dyDescent="0.25">
      <c r="A21" s="171" t="s">
        <v>6</v>
      </c>
      <c r="B21" s="228" t="s">
        <v>60</v>
      </c>
      <c r="C21" s="334" t="s">
        <v>575</v>
      </c>
      <c r="D21" s="174" t="s">
        <v>19</v>
      </c>
      <c r="E21" s="175">
        <v>2</v>
      </c>
      <c r="F21" s="28">
        <v>13.71</v>
      </c>
      <c r="G21" s="296">
        <f t="shared" si="1"/>
        <v>27.42</v>
      </c>
    </row>
    <row r="22" spans="1:9" x14ac:dyDescent="0.25">
      <c r="A22" s="171" t="s">
        <v>6</v>
      </c>
      <c r="B22" s="228" t="s">
        <v>422</v>
      </c>
      <c r="C22" s="334" t="s">
        <v>576</v>
      </c>
      <c r="D22" s="174" t="s">
        <v>19</v>
      </c>
      <c r="E22" s="335">
        <v>2</v>
      </c>
      <c r="F22" s="28">
        <v>41.76</v>
      </c>
      <c r="G22" s="296">
        <f t="shared" si="1"/>
        <v>83.52</v>
      </c>
    </row>
    <row r="23" spans="1:9" ht="30" x14ac:dyDescent="0.25">
      <c r="A23" s="171" t="s">
        <v>6</v>
      </c>
      <c r="B23" s="228" t="s">
        <v>423</v>
      </c>
      <c r="C23" s="336" t="s">
        <v>504</v>
      </c>
      <c r="D23" s="174" t="s">
        <v>82</v>
      </c>
      <c r="E23" s="335">
        <v>2.2000000000000002</v>
      </c>
      <c r="F23" s="28">
        <v>8.4</v>
      </c>
      <c r="G23" s="296">
        <f t="shared" si="1"/>
        <v>18.48</v>
      </c>
    </row>
    <row r="24" spans="1:9" x14ac:dyDescent="0.25">
      <c r="A24" s="212" t="s">
        <v>6</v>
      </c>
      <c r="B24" s="213" t="s">
        <v>424</v>
      </c>
      <c r="C24" s="337" t="s">
        <v>485</v>
      </c>
      <c r="D24" s="231" t="s">
        <v>8</v>
      </c>
      <c r="E24" s="272">
        <v>32.799999999999997</v>
      </c>
      <c r="F24" s="28">
        <v>1.88</v>
      </c>
      <c r="G24" s="296">
        <f t="shared" si="1"/>
        <v>61.66</v>
      </c>
    </row>
    <row r="25" spans="1:9" ht="30" x14ac:dyDescent="0.25">
      <c r="A25" s="212" t="s">
        <v>6</v>
      </c>
      <c r="B25" s="213" t="s">
        <v>425</v>
      </c>
      <c r="C25" s="160" t="s">
        <v>600</v>
      </c>
      <c r="D25" s="231" t="s">
        <v>19</v>
      </c>
      <c r="E25" s="272">
        <v>4</v>
      </c>
      <c r="F25" s="28">
        <v>31.45</v>
      </c>
      <c r="G25" s="296">
        <f t="shared" si="1"/>
        <v>125.8</v>
      </c>
    </row>
    <row r="26" spans="1:9" ht="30" x14ac:dyDescent="0.25">
      <c r="A26" s="212" t="s">
        <v>6</v>
      </c>
      <c r="B26" s="213" t="s">
        <v>426</v>
      </c>
      <c r="C26" s="160" t="s">
        <v>601</v>
      </c>
      <c r="D26" s="231" t="s">
        <v>19</v>
      </c>
      <c r="E26" s="338">
        <v>5</v>
      </c>
      <c r="F26" s="28">
        <v>41.21</v>
      </c>
      <c r="G26" s="296">
        <f t="shared" si="1"/>
        <v>206.05</v>
      </c>
    </row>
    <row r="27" spans="1:9" ht="30" x14ac:dyDescent="0.25">
      <c r="A27" s="212" t="s">
        <v>6</v>
      </c>
      <c r="B27" s="213" t="s">
        <v>427</v>
      </c>
      <c r="C27" s="160" t="s">
        <v>602</v>
      </c>
      <c r="D27" s="231" t="s">
        <v>19</v>
      </c>
      <c r="E27" s="338">
        <v>1</v>
      </c>
      <c r="F27" s="28">
        <v>53.15</v>
      </c>
      <c r="G27" s="296">
        <f t="shared" si="1"/>
        <v>53.15</v>
      </c>
    </row>
    <row r="28" spans="1:9" ht="30" x14ac:dyDescent="0.25">
      <c r="A28" s="212" t="s">
        <v>6</v>
      </c>
      <c r="B28" s="213" t="s">
        <v>486</v>
      </c>
      <c r="C28" s="160" t="s">
        <v>603</v>
      </c>
      <c r="D28" s="231" t="s">
        <v>19</v>
      </c>
      <c r="E28" s="338">
        <v>4</v>
      </c>
      <c r="F28" s="28">
        <v>100.87</v>
      </c>
      <c r="G28" s="296">
        <f t="shared" si="1"/>
        <v>403.48</v>
      </c>
    </row>
    <row r="29" spans="1:9" ht="75" x14ac:dyDescent="0.25">
      <c r="A29" s="171" t="s">
        <v>6</v>
      </c>
      <c r="B29" s="228" t="s">
        <v>487</v>
      </c>
      <c r="C29" s="176" t="s">
        <v>516</v>
      </c>
      <c r="D29" s="174" t="s">
        <v>7</v>
      </c>
      <c r="E29" s="335">
        <v>1</v>
      </c>
      <c r="F29" s="28">
        <v>265.73</v>
      </c>
      <c r="G29" s="296">
        <f t="shared" si="1"/>
        <v>265.73</v>
      </c>
    </row>
    <row r="30" spans="1:9" ht="21" customHeight="1" x14ac:dyDescent="0.25">
      <c r="A30" s="212" t="s">
        <v>6</v>
      </c>
      <c r="B30" s="213" t="s">
        <v>488</v>
      </c>
      <c r="C30" s="339" t="s">
        <v>604</v>
      </c>
      <c r="D30" s="231" t="s">
        <v>19</v>
      </c>
      <c r="E30" s="340">
        <v>3</v>
      </c>
      <c r="F30" s="28">
        <v>126.54</v>
      </c>
      <c r="G30" s="296">
        <f t="shared" si="1"/>
        <v>379.62</v>
      </c>
    </row>
    <row r="31" spans="1:9" s="97" customFormat="1" x14ac:dyDescent="0.25">
      <c r="A31" s="217" t="s">
        <v>6</v>
      </c>
      <c r="B31" s="218" t="s">
        <v>489</v>
      </c>
      <c r="C31" s="341" t="s">
        <v>591</v>
      </c>
      <c r="D31" s="342" t="s">
        <v>10</v>
      </c>
      <c r="E31" s="343">
        <v>5.2</v>
      </c>
      <c r="F31" s="28">
        <v>12.62</v>
      </c>
      <c r="G31" s="396">
        <f t="shared" si="1"/>
        <v>65.62</v>
      </c>
      <c r="H31" s="397"/>
      <c r="I31" s="398"/>
    </row>
    <row r="32" spans="1:9" s="97" customFormat="1" ht="32.450000000000003" customHeight="1" x14ac:dyDescent="0.25">
      <c r="A32" s="217" t="s">
        <v>6</v>
      </c>
      <c r="B32" s="218" t="s">
        <v>490</v>
      </c>
      <c r="C32" s="344" t="s">
        <v>590</v>
      </c>
      <c r="D32" s="342" t="s">
        <v>19</v>
      </c>
      <c r="E32" s="343">
        <v>1</v>
      </c>
      <c r="F32" s="28">
        <v>11.45</v>
      </c>
      <c r="G32" s="396">
        <f t="shared" si="1"/>
        <v>11.45</v>
      </c>
      <c r="H32" s="397"/>
      <c r="I32" s="398"/>
    </row>
    <row r="33" spans="1:9" ht="30" x14ac:dyDescent="0.25">
      <c r="A33" s="212" t="s">
        <v>6</v>
      </c>
      <c r="B33" s="213" t="s">
        <v>491</v>
      </c>
      <c r="C33" s="160" t="s">
        <v>484</v>
      </c>
      <c r="D33" s="153" t="s">
        <v>10</v>
      </c>
      <c r="E33" s="345">
        <v>5.5</v>
      </c>
      <c r="F33" s="28">
        <v>12.62</v>
      </c>
      <c r="G33" s="296">
        <f t="shared" si="1"/>
        <v>69.41</v>
      </c>
    </row>
    <row r="34" spans="1:9" ht="31.15" customHeight="1" x14ac:dyDescent="0.25">
      <c r="A34" s="171" t="s">
        <v>6</v>
      </c>
      <c r="B34" s="218" t="s">
        <v>492</v>
      </c>
      <c r="C34" s="346" t="s">
        <v>592</v>
      </c>
      <c r="D34" s="147" t="s">
        <v>19</v>
      </c>
      <c r="E34" s="256">
        <v>1</v>
      </c>
      <c r="F34" s="28">
        <v>6.11</v>
      </c>
      <c r="G34" s="296">
        <f t="shared" si="1"/>
        <v>6.11</v>
      </c>
    </row>
    <row r="35" spans="1:9" x14ac:dyDescent="0.25">
      <c r="A35" s="171" t="s">
        <v>6</v>
      </c>
      <c r="B35" s="218" t="s">
        <v>493</v>
      </c>
      <c r="C35" s="346" t="s">
        <v>593</v>
      </c>
      <c r="D35" s="347" t="s">
        <v>19</v>
      </c>
      <c r="E35" s="256">
        <v>1</v>
      </c>
      <c r="F35" s="28">
        <v>48.2</v>
      </c>
      <c r="G35" s="296">
        <f t="shared" si="1"/>
        <v>48.2</v>
      </c>
    </row>
    <row r="36" spans="1:9" x14ac:dyDescent="0.25">
      <c r="A36" s="171" t="s">
        <v>6</v>
      </c>
      <c r="B36" s="218" t="s">
        <v>494</v>
      </c>
      <c r="C36" s="346" t="s">
        <v>566</v>
      </c>
      <c r="D36" s="348" t="s">
        <v>19</v>
      </c>
      <c r="E36" s="256">
        <v>1</v>
      </c>
      <c r="F36" s="28">
        <v>17.850000000000001</v>
      </c>
      <c r="G36" s="296">
        <f t="shared" si="1"/>
        <v>17.850000000000001</v>
      </c>
    </row>
    <row r="37" spans="1:9" x14ac:dyDescent="0.25">
      <c r="A37" s="171" t="s">
        <v>6</v>
      </c>
      <c r="B37" s="218" t="s">
        <v>495</v>
      </c>
      <c r="C37" s="346" t="s">
        <v>567</v>
      </c>
      <c r="D37" s="348" t="s">
        <v>19</v>
      </c>
      <c r="E37" s="256">
        <v>1</v>
      </c>
      <c r="F37" s="28">
        <v>17.850000000000001</v>
      </c>
      <c r="G37" s="296">
        <f t="shared" si="1"/>
        <v>17.850000000000001</v>
      </c>
    </row>
    <row r="38" spans="1:9" ht="15.75" thickBot="1" x14ac:dyDescent="0.3">
      <c r="A38" s="171" t="s">
        <v>6</v>
      </c>
      <c r="B38" s="218" t="s">
        <v>496</v>
      </c>
      <c r="C38" s="346" t="s">
        <v>594</v>
      </c>
      <c r="D38" s="348" t="s">
        <v>10</v>
      </c>
      <c r="E38" s="256">
        <v>12.1</v>
      </c>
      <c r="F38" s="28">
        <v>20.18</v>
      </c>
      <c r="G38" s="296">
        <f t="shared" si="1"/>
        <v>244.18</v>
      </c>
    </row>
    <row r="39" spans="1:9" ht="30.75" thickBot="1" x14ac:dyDescent="0.3">
      <c r="A39" s="184" t="s">
        <v>6</v>
      </c>
      <c r="B39" s="218" t="s">
        <v>497</v>
      </c>
      <c r="C39" s="349" t="s">
        <v>595</v>
      </c>
      <c r="D39" s="350" t="s">
        <v>82</v>
      </c>
      <c r="E39" s="351">
        <v>1.6</v>
      </c>
      <c r="F39" s="58">
        <v>8.4</v>
      </c>
      <c r="G39" s="303">
        <f t="shared" si="1"/>
        <v>13.44</v>
      </c>
      <c r="H39" s="299" t="s">
        <v>47</v>
      </c>
      <c r="I39" s="300">
        <f>ROUND(SUM(G5:G39),2)</f>
        <v>8463.75</v>
      </c>
    </row>
    <row r="40" spans="1:9" s="26" customFormat="1" ht="30" x14ac:dyDescent="0.25">
      <c r="A40" s="134" t="s">
        <v>55</v>
      </c>
      <c r="B40" s="135" t="s">
        <v>20</v>
      </c>
      <c r="C40" s="262" t="s">
        <v>114</v>
      </c>
      <c r="D40" s="137" t="s">
        <v>9</v>
      </c>
      <c r="E40" s="191">
        <v>425.5</v>
      </c>
      <c r="F40" s="32">
        <v>5.99</v>
      </c>
      <c r="G40" s="294">
        <f t="shared" si="1"/>
        <v>2548.75</v>
      </c>
      <c r="H40" s="301"/>
      <c r="I40" s="293"/>
    </row>
    <row r="41" spans="1:9" s="26" customFormat="1" ht="30" x14ac:dyDescent="0.25">
      <c r="A41" s="171" t="s">
        <v>55</v>
      </c>
      <c r="B41" s="228" t="s">
        <v>21</v>
      </c>
      <c r="C41" s="263" t="s">
        <v>116</v>
      </c>
      <c r="D41" s="174" t="s">
        <v>9</v>
      </c>
      <c r="E41" s="183">
        <v>496.3</v>
      </c>
      <c r="F41" s="31">
        <v>6.01</v>
      </c>
      <c r="G41" s="295">
        <f t="shared" si="1"/>
        <v>2982.76</v>
      </c>
      <c r="H41" s="301"/>
      <c r="I41" s="293"/>
    </row>
    <row r="42" spans="1:9" s="26" customFormat="1" ht="30" x14ac:dyDescent="0.25">
      <c r="A42" s="171" t="s">
        <v>55</v>
      </c>
      <c r="B42" s="228" t="s">
        <v>22</v>
      </c>
      <c r="C42" s="263" t="s">
        <v>306</v>
      </c>
      <c r="D42" s="174" t="s">
        <v>9</v>
      </c>
      <c r="E42" s="183">
        <v>105.1</v>
      </c>
      <c r="F42" s="31">
        <v>4.57</v>
      </c>
      <c r="G42" s="296">
        <f t="shared" si="1"/>
        <v>480.31</v>
      </c>
      <c r="H42" s="301"/>
      <c r="I42" s="293"/>
    </row>
    <row r="43" spans="1:9" s="26" customFormat="1" ht="30" x14ac:dyDescent="0.25">
      <c r="A43" s="171" t="s">
        <v>55</v>
      </c>
      <c r="B43" s="228" t="s">
        <v>23</v>
      </c>
      <c r="C43" s="176" t="s">
        <v>118</v>
      </c>
      <c r="D43" s="174" t="s">
        <v>9</v>
      </c>
      <c r="E43" s="183">
        <v>117.2</v>
      </c>
      <c r="F43" s="31">
        <v>5.6</v>
      </c>
      <c r="G43" s="296">
        <f t="shared" si="1"/>
        <v>656.32</v>
      </c>
      <c r="H43" s="301"/>
      <c r="I43" s="293"/>
    </row>
    <row r="44" spans="1:9" s="26" customFormat="1" x14ac:dyDescent="0.25">
      <c r="A44" s="171" t="s">
        <v>55</v>
      </c>
      <c r="B44" s="228" t="s">
        <v>24</v>
      </c>
      <c r="C44" s="263" t="s">
        <v>119</v>
      </c>
      <c r="D44" s="174" t="s">
        <v>8</v>
      </c>
      <c r="E44" s="183">
        <v>425.5</v>
      </c>
      <c r="F44" s="31">
        <v>0.06</v>
      </c>
      <c r="G44" s="296">
        <f t="shared" si="1"/>
        <v>25.53</v>
      </c>
      <c r="H44" s="301"/>
      <c r="I44" s="293"/>
    </row>
    <row r="45" spans="1:9" s="26" customFormat="1" ht="30" x14ac:dyDescent="0.25">
      <c r="A45" s="171" t="s">
        <v>55</v>
      </c>
      <c r="B45" s="228" t="s">
        <v>25</v>
      </c>
      <c r="C45" s="176" t="s">
        <v>120</v>
      </c>
      <c r="D45" s="174" t="s">
        <v>9</v>
      </c>
      <c r="E45" s="183">
        <v>225.5</v>
      </c>
      <c r="F45" s="31">
        <v>5.68</v>
      </c>
      <c r="G45" s="296">
        <f t="shared" si="1"/>
        <v>1280.8399999999999</v>
      </c>
      <c r="H45" s="301"/>
      <c r="I45" s="293"/>
    </row>
    <row r="46" spans="1:9" s="26" customFormat="1" x14ac:dyDescent="0.25">
      <c r="A46" s="171" t="s">
        <v>55</v>
      </c>
      <c r="B46" s="228" t="s">
        <v>26</v>
      </c>
      <c r="C46" s="176" t="s">
        <v>121</v>
      </c>
      <c r="D46" s="174" t="s">
        <v>9</v>
      </c>
      <c r="E46" s="236">
        <v>250.7</v>
      </c>
      <c r="F46" s="31">
        <v>16.03</v>
      </c>
      <c r="G46" s="296">
        <f t="shared" si="1"/>
        <v>4018.72</v>
      </c>
      <c r="H46" s="301"/>
      <c r="I46" s="293"/>
    </row>
    <row r="47" spans="1:9" s="26" customFormat="1" x14ac:dyDescent="0.25">
      <c r="A47" s="171" t="s">
        <v>55</v>
      </c>
      <c r="B47" s="228" t="s">
        <v>27</v>
      </c>
      <c r="C47" s="263" t="s">
        <v>122</v>
      </c>
      <c r="D47" s="174" t="s">
        <v>8</v>
      </c>
      <c r="E47" s="236">
        <v>2088.9</v>
      </c>
      <c r="F47" s="31">
        <v>0.56000000000000005</v>
      </c>
      <c r="G47" s="296">
        <f t="shared" si="1"/>
        <v>1169.78</v>
      </c>
      <c r="H47" s="301"/>
      <c r="I47" s="293"/>
    </row>
    <row r="48" spans="1:9" s="26" customFormat="1" x14ac:dyDescent="0.25">
      <c r="A48" s="171" t="s">
        <v>55</v>
      </c>
      <c r="B48" s="228" t="s">
        <v>28</v>
      </c>
      <c r="C48" s="176" t="s">
        <v>123</v>
      </c>
      <c r="D48" s="174" t="s">
        <v>8</v>
      </c>
      <c r="E48" s="183">
        <v>9879.7999999999993</v>
      </c>
      <c r="F48" s="31">
        <v>0.47</v>
      </c>
      <c r="G48" s="296">
        <f t="shared" si="1"/>
        <v>4643.51</v>
      </c>
      <c r="H48" s="301"/>
      <c r="I48" s="293"/>
    </row>
    <row r="49" spans="1:9" s="26" customFormat="1" x14ac:dyDescent="0.25">
      <c r="A49" s="171" t="s">
        <v>55</v>
      </c>
      <c r="B49" s="228" t="s">
        <v>84</v>
      </c>
      <c r="C49" s="176" t="s">
        <v>124</v>
      </c>
      <c r="D49" s="174" t="s">
        <v>8</v>
      </c>
      <c r="E49" s="183">
        <v>296.60000000000002</v>
      </c>
      <c r="F49" s="31">
        <v>0.88</v>
      </c>
      <c r="G49" s="296">
        <f t="shared" si="1"/>
        <v>261.01</v>
      </c>
      <c r="H49" s="301"/>
      <c r="I49" s="293"/>
    </row>
    <row r="50" spans="1:9" s="26" customFormat="1" x14ac:dyDescent="0.25">
      <c r="A50" s="171" t="s">
        <v>55</v>
      </c>
      <c r="B50" s="228" t="s">
        <v>85</v>
      </c>
      <c r="C50" s="176" t="s">
        <v>125</v>
      </c>
      <c r="D50" s="174" t="s">
        <v>9</v>
      </c>
      <c r="E50" s="183">
        <v>425.5</v>
      </c>
      <c r="F50" s="31">
        <v>23.57</v>
      </c>
      <c r="G50" s="296">
        <f t="shared" si="1"/>
        <v>10029.040000000001</v>
      </c>
      <c r="H50" s="293"/>
      <c r="I50" s="293"/>
    </row>
    <row r="51" spans="1:9" s="26" customFormat="1" ht="15.75" thickBot="1" x14ac:dyDescent="0.3">
      <c r="A51" s="171" t="s">
        <v>55</v>
      </c>
      <c r="B51" s="228" t="s">
        <v>86</v>
      </c>
      <c r="C51" s="176" t="s">
        <v>307</v>
      </c>
      <c r="D51" s="174" t="s">
        <v>8</v>
      </c>
      <c r="E51" s="352">
        <v>184</v>
      </c>
      <c r="F51" s="31">
        <v>4.8499999999999996</v>
      </c>
      <c r="G51" s="296">
        <f t="shared" si="1"/>
        <v>892.4</v>
      </c>
      <c r="H51" s="399"/>
      <c r="I51" s="315"/>
    </row>
    <row r="52" spans="1:9" s="26" customFormat="1" ht="45.75" thickBot="1" x14ac:dyDescent="0.3">
      <c r="A52" s="177" t="s">
        <v>55</v>
      </c>
      <c r="B52" s="233" t="s">
        <v>309</v>
      </c>
      <c r="C52" s="179" t="s">
        <v>308</v>
      </c>
      <c r="D52" s="180" t="s">
        <v>9</v>
      </c>
      <c r="E52" s="196">
        <v>385.2</v>
      </c>
      <c r="F52" s="33">
        <v>23.57</v>
      </c>
      <c r="G52" s="298">
        <f t="shared" si="1"/>
        <v>9079.16</v>
      </c>
      <c r="H52" s="314" t="s">
        <v>48</v>
      </c>
      <c r="I52" s="302">
        <f>ROUND(SUM(G40:G52),2)</f>
        <v>38068.129999999997</v>
      </c>
    </row>
    <row r="53" spans="1:9" s="26" customFormat="1" ht="30" customHeight="1" x14ac:dyDescent="0.25">
      <c r="A53" s="134" t="s">
        <v>134</v>
      </c>
      <c r="B53" s="135" t="s">
        <v>41</v>
      </c>
      <c r="C53" s="136" t="s">
        <v>126</v>
      </c>
      <c r="D53" s="137" t="s">
        <v>9</v>
      </c>
      <c r="E53" s="353">
        <v>382</v>
      </c>
      <c r="F53" s="32">
        <v>18.79</v>
      </c>
      <c r="G53" s="294">
        <f t="shared" si="1"/>
        <v>7177.78</v>
      </c>
      <c r="H53" s="520" t="s">
        <v>80</v>
      </c>
      <c r="I53" s="293"/>
    </row>
    <row r="54" spans="1:9" s="26" customFormat="1" ht="30" x14ac:dyDescent="0.25">
      <c r="A54" s="171" t="s">
        <v>134</v>
      </c>
      <c r="B54" s="228" t="s">
        <v>42</v>
      </c>
      <c r="C54" s="263" t="s">
        <v>127</v>
      </c>
      <c r="D54" s="174" t="s">
        <v>8</v>
      </c>
      <c r="E54" s="183">
        <v>756.8</v>
      </c>
      <c r="F54" s="31">
        <v>12.35</v>
      </c>
      <c r="G54" s="296">
        <f t="shared" si="1"/>
        <v>9346.48</v>
      </c>
      <c r="H54" s="521"/>
      <c r="I54" s="293"/>
    </row>
    <row r="55" spans="1:9" s="26" customFormat="1" ht="30" x14ac:dyDescent="0.25">
      <c r="A55" s="171" t="s">
        <v>134</v>
      </c>
      <c r="B55" s="228" t="s">
        <v>43</v>
      </c>
      <c r="C55" s="176" t="s">
        <v>128</v>
      </c>
      <c r="D55" s="174" t="s">
        <v>8</v>
      </c>
      <c r="E55" s="352">
        <v>768</v>
      </c>
      <c r="F55" s="31">
        <v>17.010000000000002</v>
      </c>
      <c r="G55" s="296">
        <f t="shared" si="1"/>
        <v>13063.68</v>
      </c>
      <c r="H55" s="521"/>
      <c r="I55" s="293"/>
    </row>
    <row r="56" spans="1:9" s="26" customFormat="1" ht="30" x14ac:dyDescent="0.25">
      <c r="A56" s="171" t="s">
        <v>134</v>
      </c>
      <c r="B56" s="228" t="s">
        <v>44</v>
      </c>
      <c r="C56" s="176" t="s">
        <v>129</v>
      </c>
      <c r="D56" s="174" t="s">
        <v>8</v>
      </c>
      <c r="E56" s="183">
        <v>948.3</v>
      </c>
      <c r="F56" s="31">
        <v>0.46</v>
      </c>
      <c r="G56" s="296">
        <f t="shared" si="1"/>
        <v>436.22</v>
      </c>
      <c r="H56" s="521"/>
      <c r="I56" s="293"/>
    </row>
    <row r="57" spans="1:9" s="26" customFormat="1" ht="30" x14ac:dyDescent="0.25">
      <c r="A57" s="171" t="s">
        <v>134</v>
      </c>
      <c r="B57" s="228" t="s">
        <v>83</v>
      </c>
      <c r="C57" s="263" t="s">
        <v>130</v>
      </c>
      <c r="D57" s="174" t="s">
        <v>8</v>
      </c>
      <c r="E57" s="183">
        <v>948.3</v>
      </c>
      <c r="F57" s="31">
        <v>8.3699999999999992</v>
      </c>
      <c r="G57" s="296">
        <f t="shared" si="1"/>
        <v>7937.27</v>
      </c>
      <c r="H57" s="521"/>
      <c r="I57" s="293"/>
    </row>
    <row r="58" spans="1:9" s="26" customFormat="1" ht="30" x14ac:dyDescent="0.25">
      <c r="A58" s="171" t="s">
        <v>134</v>
      </c>
      <c r="B58" s="228" t="s">
        <v>99</v>
      </c>
      <c r="C58" s="354" t="s">
        <v>360</v>
      </c>
      <c r="D58" s="174" t="s">
        <v>8</v>
      </c>
      <c r="E58" s="183">
        <v>948.3</v>
      </c>
      <c r="F58" s="31">
        <v>0.52</v>
      </c>
      <c r="G58" s="296">
        <f t="shared" si="1"/>
        <v>493.12</v>
      </c>
      <c r="H58" s="521"/>
      <c r="I58" s="293"/>
    </row>
    <row r="59" spans="1:9" s="26" customFormat="1" ht="30" x14ac:dyDescent="0.25">
      <c r="A59" s="171" t="s">
        <v>134</v>
      </c>
      <c r="B59" s="228" t="s">
        <v>139</v>
      </c>
      <c r="C59" s="355" t="s">
        <v>310</v>
      </c>
      <c r="D59" s="174" t="s">
        <v>8</v>
      </c>
      <c r="E59" s="183">
        <v>418.9</v>
      </c>
      <c r="F59" s="31">
        <v>0.54</v>
      </c>
      <c r="G59" s="296">
        <f t="shared" si="1"/>
        <v>226.21</v>
      </c>
      <c r="H59" s="521"/>
      <c r="I59" s="293"/>
    </row>
    <row r="60" spans="1:9" s="26" customFormat="1" ht="30" x14ac:dyDescent="0.25">
      <c r="A60" s="171" t="s">
        <v>134</v>
      </c>
      <c r="B60" s="228" t="s">
        <v>140</v>
      </c>
      <c r="C60" s="355" t="s">
        <v>131</v>
      </c>
      <c r="D60" s="174" t="s">
        <v>8</v>
      </c>
      <c r="E60" s="183">
        <v>1367.2</v>
      </c>
      <c r="F60" s="31">
        <v>9.57</v>
      </c>
      <c r="G60" s="296">
        <f t="shared" si="1"/>
        <v>13084.1</v>
      </c>
      <c r="H60" s="521"/>
      <c r="I60" s="293"/>
    </row>
    <row r="61" spans="1:9" s="26" customFormat="1" ht="30" x14ac:dyDescent="0.25">
      <c r="A61" s="171" t="s">
        <v>134</v>
      </c>
      <c r="B61" s="228" t="s">
        <v>141</v>
      </c>
      <c r="C61" s="355" t="s">
        <v>311</v>
      </c>
      <c r="D61" s="174" t="s">
        <v>8</v>
      </c>
      <c r="E61" s="183">
        <v>24.9</v>
      </c>
      <c r="F61" s="31">
        <v>4.05</v>
      </c>
      <c r="G61" s="296">
        <f t="shared" si="1"/>
        <v>100.85</v>
      </c>
      <c r="H61" s="521"/>
      <c r="I61" s="293"/>
    </row>
    <row r="62" spans="1:9" s="26" customFormat="1" ht="30" x14ac:dyDescent="0.25">
      <c r="A62" s="171" t="s">
        <v>134</v>
      </c>
      <c r="B62" s="228" t="s">
        <v>142</v>
      </c>
      <c r="C62" s="355" t="s">
        <v>170</v>
      </c>
      <c r="D62" s="174" t="s">
        <v>10</v>
      </c>
      <c r="E62" s="183">
        <v>148.4</v>
      </c>
      <c r="F62" s="31">
        <v>1.1499999999999999</v>
      </c>
      <c r="G62" s="296">
        <f t="shared" si="1"/>
        <v>170.66</v>
      </c>
      <c r="H62" s="521"/>
      <c r="I62" s="293"/>
    </row>
    <row r="63" spans="1:9" s="26" customFormat="1" ht="30" x14ac:dyDescent="0.25">
      <c r="A63" s="171" t="s">
        <v>134</v>
      </c>
      <c r="B63" s="228" t="s">
        <v>143</v>
      </c>
      <c r="C63" s="355" t="s">
        <v>171</v>
      </c>
      <c r="D63" s="174" t="s">
        <v>10</v>
      </c>
      <c r="E63" s="183">
        <v>234.2</v>
      </c>
      <c r="F63" s="31">
        <v>1.35</v>
      </c>
      <c r="G63" s="296">
        <f t="shared" si="1"/>
        <v>316.17</v>
      </c>
      <c r="H63" s="521"/>
      <c r="I63" s="293"/>
    </row>
    <row r="64" spans="1:9" s="26" customFormat="1" ht="30" x14ac:dyDescent="0.25">
      <c r="A64" s="171" t="s">
        <v>134</v>
      </c>
      <c r="B64" s="228" t="s">
        <v>144</v>
      </c>
      <c r="C64" s="355" t="s">
        <v>150</v>
      </c>
      <c r="D64" s="174" t="s">
        <v>10</v>
      </c>
      <c r="E64" s="183">
        <v>301.7</v>
      </c>
      <c r="F64" s="31">
        <v>2.56</v>
      </c>
      <c r="G64" s="296">
        <f t="shared" si="1"/>
        <v>772.35</v>
      </c>
      <c r="H64" s="521"/>
      <c r="I64" s="293"/>
    </row>
    <row r="65" spans="1:9" s="26" customFormat="1" ht="30.75" thickBot="1" x14ac:dyDescent="0.3">
      <c r="A65" s="184" t="s">
        <v>134</v>
      </c>
      <c r="B65" s="356" t="s">
        <v>145</v>
      </c>
      <c r="C65" s="357" t="s">
        <v>312</v>
      </c>
      <c r="D65" s="187" t="s">
        <v>8</v>
      </c>
      <c r="E65" s="188">
        <v>27.4</v>
      </c>
      <c r="F65" s="59">
        <v>3.91</v>
      </c>
      <c r="G65" s="303">
        <f t="shared" si="1"/>
        <v>107.13</v>
      </c>
      <c r="H65" s="521"/>
      <c r="I65" s="293"/>
    </row>
    <row r="66" spans="1:9" s="26" customFormat="1" ht="30" x14ac:dyDescent="0.25">
      <c r="A66" s="358" t="s">
        <v>135</v>
      </c>
      <c r="B66" s="359" t="s">
        <v>140</v>
      </c>
      <c r="C66" s="360" t="s">
        <v>136</v>
      </c>
      <c r="D66" s="361" t="s">
        <v>9</v>
      </c>
      <c r="E66" s="362">
        <v>311.8</v>
      </c>
      <c r="F66" s="60"/>
      <c r="G66" s="400">
        <f t="shared" si="1"/>
        <v>0</v>
      </c>
      <c r="H66" s="521"/>
      <c r="I66" s="293"/>
    </row>
    <row r="67" spans="1:9" s="26" customFormat="1" ht="30" x14ac:dyDescent="0.25">
      <c r="A67" s="171" t="s">
        <v>135</v>
      </c>
      <c r="B67" s="228" t="s">
        <v>141</v>
      </c>
      <c r="C67" s="192" t="s">
        <v>137</v>
      </c>
      <c r="D67" s="174" t="s">
        <v>8</v>
      </c>
      <c r="E67" s="183">
        <v>756.8</v>
      </c>
      <c r="F67" s="37"/>
      <c r="G67" s="296">
        <f t="shared" si="1"/>
        <v>0</v>
      </c>
      <c r="H67" s="521"/>
      <c r="I67" s="293"/>
    </row>
    <row r="68" spans="1:9" s="26" customFormat="1" ht="30" x14ac:dyDescent="0.25">
      <c r="A68" s="171" t="s">
        <v>135</v>
      </c>
      <c r="B68" s="228" t="s">
        <v>142</v>
      </c>
      <c r="C68" s="192" t="s">
        <v>138</v>
      </c>
      <c r="D68" s="174" t="s">
        <v>8</v>
      </c>
      <c r="E68" s="183">
        <v>768</v>
      </c>
      <c r="F68" s="37"/>
      <c r="G68" s="296">
        <f t="shared" si="1"/>
        <v>0</v>
      </c>
      <c r="H68" s="521"/>
      <c r="I68" s="293"/>
    </row>
    <row r="69" spans="1:9" s="26" customFormat="1" ht="30" x14ac:dyDescent="0.25">
      <c r="A69" s="171" t="s">
        <v>135</v>
      </c>
      <c r="B69" s="228" t="s">
        <v>143</v>
      </c>
      <c r="C69" s="192" t="s">
        <v>129</v>
      </c>
      <c r="D69" s="174" t="s">
        <v>8</v>
      </c>
      <c r="E69" s="183">
        <v>948.3</v>
      </c>
      <c r="F69" s="37"/>
      <c r="G69" s="296">
        <f t="shared" si="1"/>
        <v>0</v>
      </c>
      <c r="H69" s="521"/>
      <c r="I69" s="293"/>
    </row>
    <row r="70" spans="1:9" s="26" customFormat="1" ht="30" x14ac:dyDescent="0.25">
      <c r="A70" s="171" t="s">
        <v>135</v>
      </c>
      <c r="B70" s="228" t="s">
        <v>144</v>
      </c>
      <c r="C70" s="192" t="s">
        <v>130</v>
      </c>
      <c r="D70" s="174" t="s">
        <v>8</v>
      </c>
      <c r="E70" s="183">
        <v>948.3</v>
      </c>
      <c r="F70" s="37"/>
      <c r="G70" s="296">
        <f t="shared" si="1"/>
        <v>0</v>
      </c>
      <c r="H70" s="521"/>
      <c r="I70" s="293"/>
    </row>
    <row r="71" spans="1:9" s="26" customFormat="1" ht="30" x14ac:dyDescent="0.25">
      <c r="A71" s="171" t="s">
        <v>135</v>
      </c>
      <c r="B71" s="228" t="s">
        <v>145</v>
      </c>
      <c r="C71" s="192" t="s">
        <v>174</v>
      </c>
      <c r="D71" s="174" t="s">
        <v>8</v>
      </c>
      <c r="E71" s="183">
        <v>951.2</v>
      </c>
      <c r="F71" s="37"/>
      <c r="G71" s="296">
        <f t="shared" si="1"/>
        <v>0</v>
      </c>
      <c r="H71" s="521"/>
      <c r="I71" s="293"/>
    </row>
    <row r="72" spans="1:9" s="26" customFormat="1" ht="30" x14ac:dyDescent="0.25">
      <c r="A72" s="171" t="s">
        <v>135</v>
      </c>
      <c r="B72" s="228" t="s">
        <v>146</v>
      </c>
      <c r="C72" s="192" t="s">
        <v>310</v>
      </c>
      <c r="D72" s="174" t="s">
        <v>8</v>
      </c>
      <c r="E72" s="183">
        <v>418.9</v>
      </c>
      <c r="F72" s="37"/>
      <c r="G72" s="296">
        <f t="shared" si="1"/>
        <v>0</v>
      </c>
      <c r="H72" s="521"/>
      <c r="I72" s="293"/>
    </row>
    <row r="73" spans="1:9" s="26" customFormat="1" ht="30" x14ac:dyDescent="0.25">
      <c r="A73" s="171" t="s">
        <v>135</v>
      </c>
      <c r="B73" s="228" t="s">
        <v>313</v>
      </c>
      <c r="C73" s="192" t="s">
        <v>131</v>
      </c>
      <c r="D73" s="174" t="s">
        <v>8</v>
      </c>
      <c r="E73" s="183">
        <v>1367.2</v>
      </c>
      <c r="F73" s="37"/>
      <c r="G73" s="296">
        <f t="shared" si="1"/>
        <v>0</v>
      </c>
      <c r="H73" s="521"/>
      <c r="I73" s="293"/>
    </row>
    <row r="74" spans="1:9" s="26" customFormat="1" ht="30" x14ac:dyDescent="0.25">
      <c r="A74" s="171" t="s">
        <v>135</v>
      </c>
      <c r="B74" s="228" t="s">
        <v>314</v>
      </c>
      <c r="C74" s="354" t="s">
        <v>311</v>
      </c>
      <c r="D74" s="174" t="s">
        <v>8</v>
      </c>
      <c r="E74" s="183">
        <v>24.9</v>
      </c>
      <c r="F74" s="37"/>
      <c r="G74" s="296">
        <f t="shared" si="1"/>
        <v>0</v>
      </c>
      <c r="H74" s="521"/>
      <c r="I74" s="401"/>
    </row>
    <row r="75" spans="1:9" s="26" customFormat="1" ht="30" x14ac:dyDescent="0.25">
      <c r="A75" s="171" t="s">
        <v>135</v>
      </c>
      <c r="B75" s="228" t="s">
        <v>315</v>
      </c>
      <c r="C75" s="355" t="s">
        <v>170</v>
      </c>
      <c r="D75" s="174" t="s">
        <v>10</v>
      </c>
      <c r="E75" s="183">
        <v>148.4</v>
      </c>
      <c r="F75" s="37"/>
      <c r="G75" s="296">
        <f t="shared" si="1"/>
        <v>0</v>
      </c>
      <c r="H75" s="521"/>
      <c r="I75" s="401"/>
    </row>
    <row r="76" spans="1:9" s="26" customFormat="1" ht="30" x14ac:dyDescent="0.25">
      <c r="A76" s="171" t="s">
        <v>135</v>
      </c>
      <c r="B76" s="228" t="s">
        <v>316</v>
      </c>
      <c r="C76" s="355" t="s">
        <v>171</v>
      </c>
      <c r="D76" s="174" t="s">
        <v>10</v>
      </c>
      <c r="E76" s="183">
        <v>234.2</v>
      </c>
      <c r="F76" s="37"/>
      <c r="G76" s="296">
        <f t="shared" si="1"/>
        <v>0</v>
      </c>
      <c r="H76" s="521"/>
      <c r="I76" s="401"/>
    </row>
    <row r="77" spans="1:9" s="26" customFormat="1" ht="30.75" thickBot="1" x14ac:dyDescent="0.3">
      <c r="A77" s="171" t="s">
        <v>135</v>
      </c>
      <c r="B77" s="228" t="s">
        <v>317</v>
      </c>
      <c r="C77" s="355" t="s">
        <v>150</v>
      </c>
      <c r="D77" s="174" t="s">
        <v>10</v>
      </c>
      <c r="E77" s="183">
        <v>301.7</v>
      </c>
      <c r="F77" s="37"/>
      <c r="G77" s="296">
        <f t="shared" si="1"/>
        <v>0</v>
      </c>
      <c r="H77" s="522"/>
      <c r="I77" s="401"/>
    </row>
    <row r="78" spans="1:9" s="26" customFormat="1" ht="30.75" thickBot="1" x14ac:dyDescent="0.3">
      <c r="A78" s="177" t="s">
        <v>135</v>
      </c>
      <c r="B78" s="233" t="s">
        <v>318</v>
      </c>
      <c r="C78" s="363" t="s">
        <v>312</v>
      </c>
      <c r="D78" s="180" t="s">
        <v>8</v>
      </c>
      <c r="E78" s="196">
        <v>27.4</v>
      </c>
      <c r="F78" s="34"/>
      <c r="G78" s="298">
        <f t="shared" si="1"/>
        <v>0</v>
      </c>
      <c r="H78" s="402" t="s">
        <v>49</v>
      </c>
      <c r="I78" s="305">
        <f>ROUND(SUM(G53:G78),2)</f>
        <v>53232.02</v>
      </c>
    </row>
    <row r="79" spans="1:9" s="26" customFormat="1" ht="30" x14ac:dyDescent="0.25">
      <c r="A79" s="201" t="s">
        <v>319</v>
      </c>
      <c r="B79" s="167" t="s">
        <v>29</v>
      </c>
      <c r="C79" s="197" t="s">
        <v>129</v>
      </c>
      <c r="D79" s="198" t="s">
        <v>8</v>
      </c>
      <c r="E79" s="199">
        <v>651.1</v>
      </c>
      <c r="F79" s="38">
        <v>0.48</v>
      </c>
      <c r="G79" s="295">
        <f t="shared" si="1"/>
        <v>312.52999999999997</v>
      </c>
      <c r="H79" s="301"/>
      <c r="I79" s="293"/>
    </row>
    <row r="80" spans="1:9" s="26" customFormat="1" ht="30" x14ac:dyDescent="0.25">
      <c r="A80" s="205" t="s">
        <v>319</v>
      </c>
      <c r="B80" s="167" t="s">
        <v>30</v>
      </c>
      <c r="C80" s="192" t="s">
        <v>130</v>
      </c>
      <c r="D80" s="193" t="s">
        <v>8</v>
      </c>
      <c r="E80" s="183">
        <v>17.2</v>
      </c>
      <c r="F80" s="37">
        <v>11.61</v>
      </c>
      <c r="G80" s="295">
        <f t="shared" si="1"/>
        <v>199.69</v>
      </c>
      <c r="H80" s="301"/>
      <c r="I80" s="293"/>
    </row>
    <row r="81" spans="1:75" s="26" customFormat="1" ht="30" x14ac:dyDescent="0.25">
      <c r="A81" s="205" t="s">
        <v>319</v>
      </c>
      <c r="B81" s="167" t="s">
        <v>31</v>
      </c>
      <c r="C81" s="192" t="s">
        <v>168</v>
      </c>
      <c r="D81" s="193" t="s">
        <v>8</v>
      </c>
      <c r="E81" s="183">
        <v>23</v>
      </c>
      <c r="F81" s="37">
        <v>14.16</v>
      </c>
      <c r="G81" s="295">
        <f t="shared" si="1"/>
        <v>325.68</v>
      </c>
      <c r="H81" s="301"/>
      <c r="I81" s="293"/>
    </row>
    <row r="82" spans="1:75" s="26" customFormat="1" ht="30" x14ac:dyDescent="0.25">
      <c r="A82" s="205" t="s">
        <v>319</v>
      </c>
      <c r="B82" s="167" t="s">
        <v>32</v>
      </c>
      <c r="C82" s="192" t="s">
        <v>169</v>
      </c>
      <c r="D82" s="193" t="s">
        <v>8</v>
      </c>
      <c r="E82" s="183">
        <v>610.9</v>
      </c>
      <c r="F82" s="37">
        <v>16.73</v>
      </c>
      <c r="G82" s="295">
        <f t="shared" si="1"/>
        <v>10220.36</v>
      </c>
      <c r="H82" s="301"/>
      <c r="I82" s="293"/>
    </row>
    <row r="83" spans="1:75" s="26" customFormat="1" ht="30" x14ac:dyDescent="0.25">
      <c r="A83" s="205" t="s">
        <v>319</v>
      </c>
      <c r="B83" s="167" t="s">
        <v>45</v>
      </c>
      <c r="C83" s="192" t="s">
        <v>175</v>
      </c>
      <c r="D83" s="193" t="s">
        <v>8</v>
      </c>
      <c r="E83" s="183">
        <v>668.3</v>
      </c>
      <c r="F83" s="37">
        <v>0.56000000000000005</v>
      </c>
      <c r="G83" s="295">
        <f t="shared" ref="G83:G151" si="4">ROUND((E83*F83),2)</f>
        <v>374.25</v>
      </c>
      <c r="H83" s="301"/>
      <c r="I83" s="293"/>
    </row>
    <row r="84" spans="1:75" s="26" customFormat="1" ht="30" x14ac:dyDescent="0.25">
      <c r="A84" s="205" t="s">
        <v>319</v>
      </c>
      <c r="B84" s="167" t="s">
        <v>151</v>
      </c>
      <c r="C84" s="192" t="s">
        <v>131</v>
      </c>
      <c r="D84" s="193" t="s">
        <v>8</v>
      </c>
      <c r="E84" s="183">
        <v>668.3</v>
      </c>
      <c r="F84" s="37">
        <v>12.71</v>
      </c>
      <c r="G84" s="295">
        <f t="shared" si="4"/>
        <v>8494.09</v>
      </c>
      <c r="H84" s="301"/>
      <c r="I84" s="293"/>
    </row>
    <row r="85" spans="1:75" s="26" customFormat="1" ht="30" x14ac:dyDescent="0.25">
      <c r="A85" s="205" t="s">
        <v>319</v>
      </c>
      <c r="B85" s="167" t="s">
        <v>152</v>
      </c>
      <c r="C85" s="206" t="s">
        <v>173</v>
      </c>
      <c r="D85" s="193" t="s">
        <v>8</v>
      </c>
      <c r="E85" s="183">
        <v>14.9</v>
      </c>
      <c r="F85" s="37">
        <v>3.45</v>
      </c>
      <c r="G85" s="295">
        <f t="shared" si="4"/>
        <v>51.41</v>
      </c>
      <c r="H85" s="301"/>
      <c r="I85" s="293"/>
    </row>
    <row r="86" spans="1:75" s="26" customFormat="1" ht="30" x14ac:dyDescent="0.25">
      <c r="A86" s="205" t="s">
        <v>319</v>
      </c>
      <c r="B86" s="167" t="s">
        <v>153</v>
      </c>
      <c r="C86" s="206" t="s">
        <v>172</v>
      </c>
      <c r="D86" s="193" t="s">
        <v>8</v>
      </c>
      <c r="E86" s="183">
        <v>14.9</v>
      </c>
      <c r="F86" s="37">
        <v>3.45</v>
      </c>
      <c r="G86" s="295">
        <f t="shared" si="4"/>
        <v>51.41</v>
      </c>
      <c r="H86" s="301"/>
      <c r="I86" s="293"/>
    </row>
    <row r="87" spans="1:75" s="26" customFormat="1" ht="30" x14ac:dyDescent="0.25">
      <c r="A87" s="205" t="s">
        <v>319</v>
      </c>
      <c r="B87" s="167" t="s">
        <v>154</v>
      </c>
      <c r="C87" s="176" t="s">
        <v>502</v>
      </c>
      <c r="D87" s="204" t="s">
        <v>82</v>
      </c>
      <c r="E87" s="183">
        <v>2.1</v>
      </c>
      <c r="F87" s="326">
        <v>-5.99</v>
      </c>
      <c r="G87" s="295">
        <f t="shared" si="4"/>
        <v>-12.58</v>
      </c>
      <c r="H87" s="301"/>
      <c r="I87" s="293"/>
    </row>
    <row r="88" spans="1:75" s="26" customFormat="1" ht="30.75" thickBot="1" x14ac:dyDescent="0.3">
      <c r="A88" s="205" t="s">
        <v>319</v>
      </c>
      <c r="B88" s="167" t="s">
        <v>155</v>
      </c>
      <c r="C88" s="207" t="s">
        <v>170</v>
      </c>
      <c r="D88" s="204" t="s">
        <v>10</v>
      </c>
      <c r="E88" s="183">
        <v>33.6</v>
      </c>
      <c r="F88" s="39">
        <v>1.1499999999999999</v>
      </c>
      <c r="G88" s="295">
        <f t="shared" si="4"/>
        <v>38.64</v>
      </c>
      <c r="H88" s="301"/>
      <c r="I88" s="293"/>
    </row>
    <row r="89" spans="1:75" s="26" customFormat="1" ht="30.75" thickBot="1" x14ac:dyDescent="0.3">
      <c r="A89" s="364" t="s">
        <v>319</v>
      </c>
      <c r="B89" s="202" t="s">
        <v>157</v>
      </c>
      <c r="C89" s="207" t="s">
        <v>171</v>
      </c>
      <c r="D89" s="204" t="s">
        <v>10</v>
      </c>
      <c r="E89" s="241">
        <v>33.6</v>
      </c>
      <c r="F89" s="39">
        <v>1.35</v>
      </c>
      <c r="G89" s="303">
        <f t="shared" si="4"/>
        <v>45.36</v>
      </c>
      <c r="H89" s="299" t="s">
        <v>50</v>
      </c>
      <c r="I89" s="302">
        <f>ROUND(SUM(G79:G89),2)</f>
        <v>20100.84</v>
      </c>
    </row>
    <row r="90" spans="1:75" s="66" customFormat="1" ht="30" x14ac:dyDescent="0.25">
      <c r="A90" s="365" t="s">
        <v>320</v>
      </c>
      <c r="B90" s="366" t="s">
        <v>33</v>
      </c>
      <c r="C90" s="189" t="s">
        <v>183</v>
      </c>
      <c r="D90" s="367" t="s">
        <v>9</v>
      </c>
      <c r="E90" s="191">
        <v>176.7</v>
      </c>
      <c r="F90" s="32">
        <v>19.37</v>
      </c>
      <c r="G90" s="307">
        <f t="shared" si="4"/>
        <v>3422.68</v>
      </c>
      <c r="H90" s="542" t="s">
        <v>506</v>
      </c>
      <c r="I90" s="308"/>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65"/>
      <c r="AO90" s="65"/>
      <c r="AP90" s="65"/>
      <c r="AQ90" s="65"/>
      <c r="AR90" s="65"/>
      <c r="AS90" s="65"/>
      <c r="AT90" s="65"/>
      <c r="AU90" s="65"/>
      <c r="AV90" s="65"/>
      <c r="AW90" s="65"/>
      <c r="AX90" s="65"/>
      <c r="AY90" s="65"/>
      <c r="AZ90" s="65"/>
      <c r="BA90" s="65"/>
      <c r="BB90" s="65"/>
      <c r="BC90" s="65"/>
      <c r="BD90" s="65"/>
      <c r="BE90" s="65"/>
      <c r="BF90" s="65"/>
      <c r="BG90" s="65"/>
      <c r="BH90" s="65"/>
      <c r="BI90" s="65"/>
      <c r="BJ90" s="65"/>
      <c r="BK90" s="65"/>
      <c r="BL90" s="65"/>
      <c r="BM90" s="65"/>
      <c r="BN90" s="65"/>
      <c r="BO90" s="65"/>
      <c r="BP90" s="65"/>
      <c r="BQ90" s="65"/>
      <c r="BR90" s="65"/>
      <c r="BS90" s="65"/>
      <c r="BT90" s="65"/>
      <c r="BU90" s="65"/>
      <c r="BV90" s="65"/>
      <c r="BW90" s="65"/>
    </row>
    <row r="91" spans="1:75" s="66" customFormat="1" ht="30" x14ac:dyDescent="0.25">
      <c r="A91" s="212" t="s">
        <v>320</v>
      </c>
      <c r="B91" s="213" t="s">
        <v>34</v>
      </c>
      <c r="C91" s="214" t="s">
        <v>184</v>
      </c>
      <c r="D91" s="231" t="s">
        <v>9</v>
      </c>
      <c r="E91" s="232">
        <v>176.7</v>
      </c>
      <c r="F91" s="98"/>
      <c r="G91" s="312">
        <f t="shared" si="4"/>
        <v>0</v>
      </c>
      <c r="H91" s="543"/>
      <c r="I91" s="308"/>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5"/>
      <c r="BS91" s="65"/>
      <c r="BT91" s="65"/>
      <c r="BU91" s="65"/>
      <c r="BV91" s="65"/>
      <c r="BW91" s="65"/>
    </row>
    <row r="92" spans="1:75" s="66" customFormat="1" ht="30" x14ac:dyDescent="0.25">
      <c r="A92" s="217" t="s">
        <v>320</v>
      </c>
      <c r="B92" s="218" t="s">
        <v>35</v>
      </c>
      <c r="C92" s="192" t="s">
        <v>185</v>
      </c>
      <c r="D92" s="368" t="s">
        <v>8</v>
      </c>
      <c r="E92" s="183">
        <v>566.5</v>
      </c>
      <c r="F92" s="31">
        <v>9.11</v>
      </c>
      <c r="G92" s="396">
        <f t="shared" si="4"/>
        <v>5160.82</v>
      </c>
      <c r="H92" s="543"/>
      <c r="I92" s="308"/>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5"/>
      <c r="BR92" s="65"/>
      <c r="BS92" s="65"/>
      <c r="BT92" s="65"/>
      <c r="BU92" s="65"/>
      <c r="BV92" s="65"/>
      <c r="BW92" s="65"/>
    </row>
    <row r="93" spans="1:75" s="66" customFormat="1" ht="30" x14ac:dyDescent="0.25">
      <c r="A93" s="217" t="s">
        <v>320</v>
      </c>
      <c r="B93" s="218" t="s">
        <v>36</v>
      </c>
      <c r="C93" s="192" t="s">
        <v>186</v>
      </c>
      <c r="D93" s="368" t="s">
        <v>8</v>
      </c>
      <c r="E93" s="183">
        <v>543.29999999999995</v>
      </c>
      <c r="F93" s="31">
        <v>11.89</v>
      </c>
      <c r="G93" s="396">
        <f t="shared" si="4"/>
        <v>6459.84</v>
      </c>
      <c r="H93" s="543"/>
      <c r="I93" s="308"/>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5"/>
      <c r="BR93" s="65"/>
      <c r="BS93" s="65"/>
      <c r="BT93" s="65"/>
      <c r="BU93" s="65"/>
      <c r="BV93" s="65"/>
      <c r="BW93" s="65"/>
    </row>
    <row r="94" spans="1:75" s="66" customFormat="1" ht="30" x14ac:dyDescent="0.25">
      <c r="A94" s="217" t="s">
        <v>320</v>
      </c>
      <c r="B94" s="218" t="s">
        <v>37</v>
      </c>
      <c r="C94" s="192" t="s">
        <v>223</v>
      </c>
      <c r="D94" s="368" t="s">
        <v>8</v>
      </c>
      <c r="E94" s="183">
        <v>543.29999999999995</v>
      </c>
      <c r="F94" s="31">
        <v>0.42</v>
      </c>
      <c r="G94" s="396">
        <f t="shared" si="4"/>
        <v>228.19</v>
      </c>
      <c r="H94" s="543"/>
      <c r="I94" s="308"/>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c r="BO94" s="65"/>
      <c r="BP94" s="65"/>
      <c r="BQ94" s="65"/>
      <c r="BR94" s="65"/>
      <c r="BS94" s="65"/>
      <c r="BT94" s="65"/>
      <c r="BU94" s="65"/>
      <c r="BV94" s="65"/>
      <c r="BW94" s="65"/>
    </row>
    <row r="95" spans="1:75" s="66" customFormat="1" ht="30" x14ac:dyDescent="0.25">
      <c r="A95" s="217" t="s">
        <v>320</v>
      </c>
      <c r="B95" s="218" t="s">
        <v>38</v>
      </c>
      <c r="C95" s="192" t="s">
        <v>187</v>
      </c>
      <c r="D95" s="368" t="s">
        <v>8</v>
      </c>
      <c r="E95" s="183">
        <v>543.29999999999995</v>
      </c>
      <c r="F95" s="31">
        <v>9.6999999999999993</v>
      </c>
      <c r="G95" s="396">
        <f t="shared" si="4"/>
        <v>5270.01</v>
      </c>
      <c r="H95" s="543"/>
      <c r="I95" s="308"/>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5"/>
      <c r="BR95" s="65"/>
      <c r="BS95" s="65"/>
      <c r="BT95" s="65"/>
      <c r="BU95" s="65"/>
      <c r="BV95" s="65"/>
      <c r="BW95" s="65"/>
    </row>
    <row r="96" spans="1:75" s="66" customFormat="1" ht="30" x14ac:dyDescent="0.25">
      <c r="A96" s="217" t="s">
        <v>320</v>
      </c>
      <c r="B96" s="218" t="s">
        <v>61</v>
      </c>
      <c r="C96" s="192" t="s">
        <v>188</v>
      </c>
      <c r="D96" s="368" t="s">
        <v>8</v>
      </c>
      <c r="E96" s="183">
        <v>23.2</v>
      </c>
      <c r="F96" s="31">
        <v>3.28</v>
      </c>
      <c r="G96" s="396">
        <f t="shared" si="4"/>
        <v>76.099999999999994</v>
      </c>
      <c r="H96" s="543"/>
      <c r="I96" s="308"/>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5"/>
      <c r="BR96" s="65"/>
      <c r="BS96" s="65"/>
      <c r="BT96" s="65"/>
      <c r="BU96" s="65"/>
      <c r="BV96" s="65"/>
      <c r="BW96" s="65"/>
    </row>
    <row r="97" spans="1:39" s="66" customFormat="1" ht="30.75" thickBot="1" x14ac:dyDescent="0.3">
      <c r="A97" s="217" t="s">
        <v>320</v>
      </c>
      <c r="B97" s="218" t="s">
        <v>62</v>
      </c>
      <c r="C97" s="192" t="s">
        <v>189</v>
      </c>
      <c r="D97" s="368" t="s">
        <v>8</v>
      </c>
      <c r="E97" s="183">
        <v>6.1</v>
      </c>
      <c r="F97" s="31">
        <v>25.95</v>
      </c>
      <c r="G97" s="396">
        <f t="shared" si="4"/>
        <v>158.30000000000001</v>
      </c>
      <c r="H97" s="544"/>
      <c r="I97" s="311"/>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row>
    <row r="98" spans="1:39" s="26" customFormat="1" ht="30.75" thickBot="1" x14ac:dyDescent="0.3">
      <c r="A98" s="369" t="s">
        <v>320</v>
      </c>
      <c r="B98" s="370" t="s">
        <v>166</v>
      </c>
      <c r="C98" s="203" t="s">
        <v>190</v>
      </c>
      <c r="D98" s="230" t="s">
        <v>8</v>
      </c>
      <c r="E98" s="188">
        <v>17.2</v>
      </c>
      <c r="F98" s="59">
        <v>25.95</v>
      </c>
      <c r="G98" s="303">
        <f t="shared" si="4"/>
        <v>446.34</v>
      </c>
      <c r="H98" s="314" t="s">
        <v>51</v>
      </c>
      <c r="I98" s="302">
        <f>ROUND(SUM(G90:G98),2)</f>
        <v>21222.28</v>
      </c>
    </row>
    <row r="99" spans="1:39" s="26" customFormat="1" ht="45" x14ac:dyDescent="0.25">
      <c r="A99" s="134" t="s">
        <v>321</v>
      </c>
      <c r="B99" s="135" t="s">
        <v>12</v>
      </c>
      <c r="C99" s="136" t="s">
        <v>193</v>
      </c>
      <c r="D99" s="137" t="s">
        <v>9</v>
      </c>
      <c r="E99" s="191">
        <v>139.80000000000001</v>
      </c>
      <c r="F99" s="53">
        <v>19.37</v>
      </c>
      <c r="G99" s="294">
        <f t="shared" si="4"/>
        <v>2707.93</v>
      </c>
      <c r="H99" s="523" t="s">
        <v>506</v>
      </c>
      <c r="I99" s="293"/>
    </row>
    <row r="100" spans="1:39" s="26" customFormat="1" ht="45" x14ac:dyDescent="0.25">
      <c r="A100" s="212" t="s">
        <v>321</v>
      </c>
      <c r="B100" s="213" t="s">
        <v>39</v>
      </c>
      <c r="C100" s="220" t="s">
        <v>194</v>
      </c>
      <c r="D100" s="231" t="s">
        <v>9</v>
      </c>
      <c r="E100" s="232">
        <v>139.80000000000001</v>
      </c>
      <c r="F100" s="96"/>
      <c r="G100" s="312">
        <f t="shared" si="4"/>
        <v>0</v>
      </c>
      <c r="H100" s="524"/>
      <c r="I100" s="293"/>
    </row>
    <row r="101" spans="1:39" s="26" customFormat="1" ht="45" x14ac:dyDescent="0.25">
      <c r="A101" s="171" t="s">
        <v>321</v>
      </c>
      <c r="B101" s="228" t="s">
        <v>40</v>
      </c>
      <c r="C101" s="192" t="s">
        <v>195</v>
      </c>
      <c r="D101" s="368" t="s">
        <v>8</v>
      </c>
      <c r="E101" s="183">
        <v>572.9</v>
      </c>
      <c r="F101" s="35">
        <v>9.58</v>
      </c>
      <c r="G101" s="296">
        <f t="shared" si="4"/>
        <v>5488.38</v>
      </c>
      <c r="H101" s="524"/>
      <c r="I101" s="293"/>
    </row>
    <row r="102" spans="1:39" s="26" customFormat="1" ht="45" x14ac:dyDescent="0.25">
      <c r="A102" s="171" t="s">
        <v>321</v>
      </c>
      <c r="B102" s="228" t="s">
        <v>177</v>
      </c>
      <c r="C102" s="192" t="s">
        <v>196</v>
      </c>
      <c r="D102" s="368" t="s">
        <v>8</v>
      </c>
      <c r="E102" s="183">
        <v>605.9</v>
      </c>
      <c r="F102" s="35">
        <v>3.5</v>
      </c>
      <c r="G102" s="296">
        <f t="shared" si="4"/>
        <v>2120.65</v>
      </c>
      <c r="H102" s="524"/>
      <c r="I102" s="293"/>
    </row>
    <row r="103" spans="1:39" s="26" customFormat="1" ht="45" x14ac:dyDescent="0.25">
      <c r="A103" s="171" t="s">
        <v>321</v>
      </c>
      <c r="B103" s="228" t="s">
        <v>178</v>
      </c>
      <c r="C103" s="192" t="s">
        <v>197</v>
      </c>
      <c r="D103" s="368" t="s">
        <v>8</v>
      </c>
      <c r="E103" s="183">
        <v>543.70000000000005</v>
      </c>
      <c r="F103" s="35">
        <v>19.989999999999998</v>
      </c>
      <c r="G103" s="296">
        <f t="shared" si="4"/>
        <v>10868.56</v>
      </c>
      <c r="H103" s="524"/>
      <c r="I103" s="293"/>
    </row>
    <row r="104" spans="1:39" s="26" customFormat="1" ht="45" x14ac:dyDescent="0.25">
      <c r="A104" s="171" t="s">
        <v>321</v>
      </c>
      <c r="B104" s="228" t="s">
        <v>179</v>
      </c>
      <c r="C104" s="192" t="s">
        <v>198</v>
      </c>
      <c r="D104" s="368" t="s">
        <v>8</v>
      </c>
      <c r="E104" s="183">
        <v>1.6</v>
      </c>
      <c r="F104" s="35">
        <v>20.74</v>
      </c>
      <c r="G104" s="296">
        <f t="shared" si="4"/>
        <v>33.18</v>
      </c>
      <c r="H104" s="524"/>
      <c r="I104" s="293"/>
    </row>
    <row r="105" spans="1:39" s="26" customFormat="1" ht="45" x14ac:dyDescent="0.25">
      <c r="A105" s="171" t="s">
        <v>321</v>
      </c>
      <c r="B105" s="228" t="s">
        <v>180</v>
      </c>
      <c r="C105" s="354" t="s">
        <v>322</v>
      </c>
      <c r="D105" s="368" t="s">
        <v>8</v>
      </c>
      <c r="E105" s="183">
        <v>33</v>
      </c>
      <c r="F105" s="35">
        <v>12.18</v>
      </c>
      <c r="G105" s="296">
        <f t="shared" si="4"/>
        <v>401.94</v>
      </c>
      <c r="H105" s="524"/>
      <c r="I105" s="293"/>
    </row>
    <row r="106" spans="1:39" s="26" customFormat="1" ht="45" x14ac:dyDescent="0.25">
      <c r="A106" s="171" t="s">
        <v>321</v>
      </c>
      <c r="B106" s="228" t="s">
        <v>181</v>
      </c>
      <c r="C106" s="192" t="s">
        <v>189</v>
      </c>
      <c r="D106" s="368" t="s">
        <v>8</v>
      </c>
      <c r="E106" s="183">
        <v>9</v>
      </c>
      <c r="F106" s="35">
        <v>25.95</v>
      </c>
      <c r="G106" s="296">
        <f t="shared" si="4"/>
        <v>233.55</v>
      </c>
      <c r="H106" s="524"/>
      <c r="I106" s="293"/>
    </row>
    <row r="107" spans="1:39" s="26" customFormat="1" ht="45" x14ac:dyDescent="0.25">
      <c r="A107" s="171" t="s">
        <v>321</v>
      </c>
      <c r="B107" s="228" t="s">
        <v>182</v>
      </c>
      <c r="C107" s="192" t="s">
        <v>190</v>
      </c>
      <c r="D107" s="368" t="s">
        <v>8</v>
      </c>
      <c r="E107" s="183">
        <v>17.100000000000001</v>
      </c>
      <c r="F107" s="35">
        <v>25.95</v>
      </c>
      <c r="G107" s="296">
        <f t="shared" si="4"/>
        <v>443.75</v>
      </c>
      <c r="H107" s="524"/>
      <c r="I107" s="293"/>
    </row>
    <row r="108" spans="1:39" s="26" customFormat="1" ht="45.75" thickBot="1" x14ac:dyDescent="0.3">
      <c r="A108" s="171" t="s">
        <v>321</v>
      </c>
      <c r="B108" s="228" t="s">
        <v>323</v>
      </c>
      <c r="C108" s="371" t="s">
        <v>324</v>
      </c>
      <c r="D108" s="368" t="s">
        <v>8</v>
      </c>
      <c r="E108" s="183">
        <v>0.2</v>
      </c>
      <c r="F108" s="35">
        <v>36.75</v>
      </c>
      <c r="G108" s="296">
        <f t="shared" si="4"/>
        <v>7.35</v>
      </c>
      <c r="H108" s="525"/>
      <c r="I108" s="315"/>
    </row>
    <row r="109" spans="1:39" s="26" customFormat="1" ht="45.75" thickBot="1" x14ac:dyDescent="0.3">
      <c r="A109" s="184" t="s">
        <v>321</v>
      </c>
      <c r="B109" s="356" t="s">
        <v>326</v>
      </c>
      <c r="C109" s="372" t="s">
        <v>325</v>
      </c>
      <c r="D109" s="230" t="s">
        <v>8</v>
      </c>
      <c r="E109" s="188">
        <v>0.3</v>
      </c>
      <c r="F109" s="52">
        <v>4.05</v>
      </c>
      <c r="G109" s="303">
        <f t="shared" si="4"/>
        <v>1.22</v>
      </c>
      <c r="H109" s="314" t="s">
        <v>74</v>
      </c>
      <c r="I109" s="302">
        <f>ROUND(SUM(G99:G109),2)</f>
        <v>22306.51</v>
      </c>
    </row>
    <row r="110" spans="1:39" s="26" customFormat="1" ht="30" customHeight="1" x14ac:dyDescent="0.25">
      <c r="A110" s="134" t="s">
        <v>327</v>
      </c>
      <c r="B110" s="135" t="s">
        <v>79</v>
      </c>
      <c r="C110" s="189" t="s">
        <v>328</v>
      </c>
      <c r="D110" s="137" t="s">
        <v>9</v>
      </c>
      <c r="E110" s="191">
        <v>73.599999999999994</v>
      </c>
      <c r="F110" s="56">
        <v>21.25</v>
      </c>
      <c r="G110" s="294">
        <f t="shared" si="4"/>
        <v>1564</v>
      </c>
      <c r="H110" s="545" t="s">
        <v>506</v>
      </c>
      <c r="I110" s="313"/>
    </row>
    <row r="111" spans="1:39" s="26" customFormat="1" ht="30" x14ac:dyDescent="0.25">
      <c r="A111" s="212" t="s">
        <v>327</v>
      </c>
      <c r="B111" s="213" t="s">
        <v>87</v>
      </c>
      <c r="C111" s="214" t="s">
        <v>329</v>
      </c>
      <c r="D111" s="231" t="s">
        <v>9</v>
      </c>
      <c r="E111" s="232">
        <v>73.599999999999994</v>
      </c>
      <c r="F111" s="94"/>
      <c r="G111" s="312">
        <f t="shared" si="4"/>
        <v>0</v>
      </c>
      <c r="H111" s="546"/>
      <c r="I111" s="293"/>
    </row>
    <row r="112" spans="1:39" s="26" customFormat="1" ht="30" x14ac:dyDescent="0.25">
      <c r="A112" s="171" t="s">
        <v>327</v>
      </c>
      <c r="B112" s="228" t="s">
        <v>100</v>
      </c>
      <c r="C112" s="192" t="s">
        <v>127</v>
      </c>
      <c r="D112" s="174" t="s">
        <v>8</v>
      </c>
      <c r="E112" s="183">
        <v>87.6</v>
      </c>
      <c r="F112" s="55">
        <v>12.96</v>
      </c>
      <c r="G112" s="296">
        <f t="shared" si="4"/>
        <v>1135.3</v>
      </c>
      <c r="H112" s="546"/>
      <c r="I112" s="293"/>
    </row>
    <row r="113" spans="1:29" s="26" customFormat="1" ht="30" x14ac:dyDescent="0.25">
      <c r="A113" s="171" t="s">
        <v>327</v>
      </c>
      <c r="B113" s="228" t="s">
        <v>101</v>
      </c>
      <c r="C113" s="192" t="s">
        <v>330</v>
      </c>
      <c r="D113" s="174" t="s">
        <v>8</v>
      </c>
      <c r="E113" s="183">
        <v>81.5</v>
      </c>
      <c r="F113" s="55">
        <v>20.13</v>
      </c>
      <c r="G113" s="296">
        <f t="shared" si="4"/>
        <v>1640.6</v>
      </c>
      <c r="H113" s="546"/>
      <c r="I113" s="293"/>
    </row>
    <row r="114" spans="1:29" s="26" customFormat="1" ht="30.75" thickBot="1" x14ac:dyDescent="0.3">
      <c r="A114" s="171" t="s">
        <v>327</v>
      </c>
      <c r="B114" s="228" t="s">
        <v>102</v>
      </c>
      <c r="C114" s="371" t="s">
        <v>331</v>
      </c>
      <c r="D114" s="174" t="s">
        <v>8</v>
      </c>
      <c r="E114" s="183">
        <v>252.2</v>
      </c>
      <c r="F114" s="55">
        <v>7.71</v>
      </c>
      <c r="G114" s="296">
        <f t="shared" si="4"/>
        <v>1944.46</v>
      </c>
      <c r="H114" s="547"/>
      <c r="I114" s="293"/>
    </row>
    <row r="115" spans="1:29" s="26" customFormat="1" ht="30.75" thickBot="1" x14ac:dyDescent="0.3">
      <c r="A115" s="184" t="s">
        <v>327</v>
      </c>
      <c r="B115" s="356" t="s">
        <v>103</v>
      </c>
      <c r="C115" s="203" t="s">
        <v>332</v>
      </c>
      <c r="D115" s="187" t="s">
        <v>8</v>
      </c>
      <c r="E115" s="188">
        <v>240.7</v>
      </c>
      <c r="F115" s="61">
        <v>2.71</v>
      </c>
      <c r="G115" s="303">
        <f t="shared" si="4"/>
        <v>652.29999999999995</v>
      </c>
      <c r="H115" s="299" t="s">
        <v>52</v>
      </c>
      <c r="I115" s="302">
        <f>ROUND(SUM(G110:G115),2)</f>
        <v>6936.66</v>
      </c>
    </row>
    <row r="116" spans="1:29" s="26" customFormat="1" ht="15" customHeight="1" x14ac:dyDescent="0.25">
      <c r="A116" s="134" t="s">
        <v>333</v>
      </c>
      <c r="B116" s="137" t="s">
        <v>88</v>
      </c>
      <c r="C116" s="189" t="s">
        <v>193</v>
      </c>
      <c r="D116" s="137" t="s">
        <v>9</v>
      </c>
      <c r="E116" s="373">
        <v>2</v>
      </c>
      <c r="F116" s="53">
        <v>25.92</v>
      </c>
      <c r="G116" s="294">
        <f t="shared" si="4"/>
        <v>51.84</v>
      </c>
      <c r="H116" s="520" t="s">
        <v>506</v>
      </c>
      <c r="I116" s="293"/>
    </row>
    <row r="117" spans="1:29" s="26" customFormat="1" x14ac:dyDescent="0.25">
      <c r="A117" s="212" t="s">
        <v>333</v>
      </c>
      <c r="B117" s="231" t="s">
        <v>89</v>
      </c>
      <c r="C117" s="214" t="s">
        <v>194</v>
      </c>
      <c r="D117" s="231" t="s">
        <v>9</v>
      </c>
      <c r="E117" s="232">
        <v>2</v>
      </c>
      <c r="F117" s="96"/>
      <c r="G117" s="312">
        <f t="shared" si="4"/>
        <v>0</v>
      </c>
      <c r="H117" s="521"/>
      <c r="I117" s="293"/>
    </row>
    <row r="118" spans="1:29" s="26" customFormat="1" ht="30" x14ac:dyDescent="0.25">
      <c r="A118" s="171" t="s">
        <v>333</v>
      </c>
      <c r="B118" s="174" t="s">
        <v>90</v>
      </c>
      <c r="C118" s="192" t="s">
        <v>195</v>
      </c>
      <c r="D118" s="174" t="s">
        <v>8</v>
      </c>
      <c r="E118" s="236">
        <v>8.8000000000000007</v>
      </c>
      <c r="F118" s="35">
        <v>9.09</v>
      </c>
      <c r="G118" s="296">
        <f t="shared" si="4"/>
        <v>79.989999999999995</v>
      </c>
      <c r="H118" s="521"/>
      <c r="I118" s="293"/>
    </row>
    <row r="119" spans="1:29" s="26" customFormat="1" x14ac:dyDescent="0.25">
      <c r="A119" s="171" t="s">
        <v>333</v>
      </c>
      <c r="B119" s="174" t="s">
        <v>105</v>
      </c>
      <c r="C119" s="192" t="s">
        <v>196</v>
      </c>
      <c r="D119" s="174" t="s">
        <v>8</v>
      </c>
      <c r="E119" s="236">
        <v>8.8000000000000007</v>
      </c>
      <c r="F119" s="35">
        <v>3.5</v>
      </c>
      <c r="G119" s="296">
        <f t="shared" si="4"/>
        <v>30.8</v>
      </c>
      <c r="H119" s="521"/>
      <c r="I119" s="293"/>
    </row>
    <row r="120" spans="1:29" s="26" customFormat="1" x14ac:dyDescent="0.25">
      <c r="A120" s="171" t="s">
        <v>333</v>
      </c>
      <c r="B120" s="174" t="s">
        <v>106</v>
      </c>
      <c r="C120" s="192" t="s">
        <v>197</v>
      </c>
      <c r="D120" s="174" t="s">
        <v>8</v>
      </c>
      <c r="E120" s="236">
        <v>8.1999999999999993</v>
      </c>
      <c r="F120" s="35">
        <v>19.989999999999998</v>
      </c>
      <c r="G120" s="296">
        <f t="shared" si="4"/>
        <v>163.92</v>
      </c>
      <c r="H120" s="521"/>
      <c r="I120" s="293"/>
    </row>
    <row r="121" spans="1:29" s="26" customFormat="1" x14ac:dyDescent="0.25">
      <c r="A121" s="171" t="s">
        <v>333</v>
      </c>
      <c r="B121" s="174" t="s">
        <v>334</v>
      </c>
      <c r="C121" s="192" t="s">
        <v>189</v>
      </c>
      <c r="D121" s="174" t="s">
        <v>8</v>
      </c>
      <c r="E121" s="236">
        <v>0.6</v>
      </c>
      <c r="F121" s="35">
        <v>25.95</v>
      </c>
      <c r="G121" s="296">
        <f t="shared" si="4"/>
        <v>15.57</v>
      </c>
      <c r="H121" s="521"/>
      <c r="I121" s="293"/>
    </row>
    <row r="122" spans="1:29" s="26" customFormat="1" ht="15.75" thickBot="1" x14ac:dyDescent="0.3">
      <c r="A122" s="171" t="s">
        <v>333</v>
      </c>
      <c r="B122" s="174" t="s">
        <v>335</v>
      </c>
      <c r="C122" s="354" t="s">
        <v>214</v>
      </c>
      <c r="D122" s="174" t="s">
        <v>19</v>
      </c>
      <c r="E122" s="236">
        <v>2</v>
      </c>
      <c r="F122" s="35">
        <v>232.94</v>
      </c>
      <c r="G122" s="296">
        <f t="shared" si="4"/>
        <v>465.88</v>
      </c>
      <c r="H122" s="522"/>
      <c r="I122" s="293"/>
    </row>
    <row r="123" spans="1:29" s="66" customFormat="1" ht="29.25" thickBot="1" x14ac:dyDescent="0.3">
      <c r="A123" s="184" t="s">
        <v>333</v>
      </c>
      <c r="B123" s="230" t="s">
        <v>336</v>
      </c>
      <c r="C123" s="357" t="s">
        <v>337</v>
      </c>
      <c r="D123" s="187" t="s">
        <v>19</v>
      </c>
      <c r="E123" s="374">
        <v>2</v>
      </c>
      <c r="F123" s="52">
        <v>340.5</v>
      </c>
      <c r="G123" s="303">
        <f t="shared" si="4"/>
        <v>681</v>
      </c>
      <c r="H123" s="314" t="s">
        <v>97</v>
      </c>
      <c r="I123" s="302">
        <f>ROUND(SUM(G116:G123),2)</f>
        <v>1489</v>
      </c>
      <c r="J123" s="45"/>
      <c r="K123" s="45"/>
      <c r="L123" s="45"/>
      <c r="M123" s="45"/>
      <c r="N123" s="45"/>
      <c r="O123" s="45"/>
      <c r="P123" s="45"/>
      <c r="Q123" s="45"/>
      <c r="R123" s="45"/>
      <c r="S123" s="45"/>
      <c r="T123" s="45"/>
      <c r="U123" s="45"/>
      <c r="V123" s="45"/>
      <c r="W123" s="45"/>
      <c r="X123" s="45"/>
      <c r="Y123" s="45"/>
      <c r="Z123" s="45"/>
      <c r="AA123" s="45"/>
      <c r="AB123" s="45"/>
      <c r="AC123" s="45"/>
    </row>
    <row r="124" spans="1:29" s="66" customFormat="1" x14ac:dyDescent="0.25">
      <c r="A124" s="134" t="s">
        <v>338</v>
      </c>
      <c r="B124" s="137" t="s">
        <v>91</v>
      </c>
      <c r="C124" s="136" t="s">
        <v>193</v>
      </c>
      <c r="D124" s="137" t="s">
        <v>9</v>
      </c>
      <c r="E124" s="191">
        <v>57.1</v>
      </c>
      <c r="F124" s="53">
        <v>25.92</v>
      </c>
      <c r="G124" s="294">
        <f t="shared" si="4"/>
        <v>1480.03</v>
      </c>
      <c r="H124" s="536" t="s">
        <v>506</v>
      </c>
      <c r="I124" s="315"/>
      <c r="J124" s="45"/>
      <c r="K124" s="45"/>
      <c r="L124" s="45"/>
      <c r="M124" s="45"/>
      <c r="N124" s="45"/>
      <c r="O124" s="45"/>
      <c r="P124" s="45"/>
      <c r="Q124" s="45"/>
      <c r="R124" s="45"/>
      <c r="S124" s="45"/>
      <c r="T124" s="45"/>
      <c r="U124" s="45"/>
      <c r="V124" s="45"/>
      <c r="W124" s="45"/>
      <c r="X124" s="45"/>
      <c r="Y124" s="45"/>
      <c r="Z124" s="45"/>
      <c r="AA124" s="45"/>
      <c r="AB124" s="45"/>
      <c r="AC124" s="45"/>
    </row>
    <row r="125" spans="1:29" s="66" customFormat="1" x14ac:dyDescent="0.25">
      <c r="A125" s="212" t="s">
        <v>338</v>
      </c>
      <c r="B125" s="231" t="s">
        <v>92</v>
      </c>
      <c r="C125" s="220" t="s">
        <v>224</v>
      </c>
      <c r="D125" s="231" t="s">
        <v>9</v>
      </c>
      <c r="E125" s="232">
        <v>57.1</v>
      </c>
      <c r="F125" s="96"/>
      <c r="G125" s="312">
        <f t="shared" si="4"/>
        <v>0</v>
      </c>
      <c r="H125" s="537"/>
      <c r="I125" s="315"/>
      <c r="J125" s="45"/>
      <c r="K125" s="45"/>
      <c r="L125" s="45"/>
      <c r="M125" s="45"/>
      <c r="N125" s="45"/>
      <c r="O125" s="45"/>
      <c r="P125" s="45"/>
      <c r="Q125" s="45"/>
      <c r="R125" s="45"/>
      <c r="S125" s="45"/>
      <c r="T125" s="45"/>
      <c r="U125" s="45"/>
      <c r="V125" s="45"/>
      <c r="W125" s="45"/>
      <c r="X125" s="45"/>
      <c r="Y125" s="45"/>
      <c r="Z125" s="45"/>
      <c r="AA125" s="45"/>
      <c r="AB125" s="45"/>
      <c r="AC125" s="45"/>
    </row>
    <row r="126" spans="1:29" s="66" customFormat="1" ht="30" x14ac:dyDescent="0.25">
      <c r="A126" s="171" t="s">
        <v>338</v>
      </c>
      <c r="B126" s="174" t="s">
        <v>93</v>
      </c>
      <c r="C126" s="192" t="s">
        <v>195</v>
      </c>
      <c r="D126" s="174" t="s">
        <v>8</v>
      </c>
      <c r="E126" s="183">
        <v>65.8</v>
      </c>
      <c r="F126" s="35">
        <v>9.09</v>
      </c>
      <c r="G126" s="296">
        <f t="shared" si="4"/>
        <v>598.12</v>
      </c>
      <c r="H126" s="537"/>
      <c r="I126" s="315"/>
      <c r="J126" s="45"/>
      <c r="K126" s="45"/>
      <c r="L126" s="45"/>
      <c r="M126" s="45"/>
      <c r="N126" s="45"/>
      <c r="O126" s="45"/>
      <c r="P126" s="45"/>
      <c r="Q126" s="45"/>
      <c r="R126" s="45"/>
      <c r="S126" s="45"/>
      <c r="T126" s="45"/>
      <c r="U126" s="45"/>
      <c r="V126" s="45"/>
      <c r="W126" s="45"/>
      <c r="X126" s="45"/>
      <c r="Y126" s="45"/>
      <c r="Z126" s="45"/>
      <c r="AA126" s="45"/>
      <c r="AB126" s="45"/>
      <c r="AC126" s="45"/>
    </row>
    <row r="127" spans="1:29" s="66" customFormat="1" x14ac:dyDescent="0.25">
      <c r="A127" s="171" t="s">
        <v>338</v>
      </c>
      <c r="B127" s="174" t="s">
        <v>94</v>
      </c>
      <c r="C127" s="192" t="s">
        <v>196</v>
      </c>
      <c r="D127" s="174" t="s">
        <v>8</v>
      </c>
      <c r="E127" s="183">
        <v>76.7</v>
      </c>
      <c r="F127" s="35">
        <v>3.5</v>
      </c>
      <c r="G127" s="296">
        <f t="shared" si="4"/>
        <v>268.45</v>
      </c>
      <c r="H127" s="537"/>
      <c r="I127" s="315"/>
      <c r="J127" s="45"/>
      <c r="K127" s="45"/>
      <c r="L127" s="45"/>
      <c r="M127" s="45"/>
      <c r="N127" s="45"/>
      <c r="O127" s="45"/>
      <c r="P127" s="45"/>
      <c r="Q127" s="45"/>
      <c r="R127" s="45"/>
      <c r="S127" s="45"/>
      <c r="T127" s="45"/>
      <c r="U127" s="45"/>
      <c r="V127" s="45"/>
      <c r="W127" s="45"/>
      <c r="X127" s="45"/>
      <c r="Y127" s="45"/>
      <c r="Z127" s="45"/>
      <c r="AA127" s="45"/>
      <c r="AB127" s="45"/>
      <c r="AC127" s="45"/>
    </row>
    <row r="128" spans="1:29" s="66" customFormat="1" x14ac:dyDescent="0.25">
      <c r="A128" s="171" t="s">
        <v>338</v>
      </c>
      <c r="B128" s="174" t="s">
        <v>95</v>
      </c>
      <c r="C128" s="192" t="s">
        <v>197</v>
      </c>
      <c r="D128" s="174" t="s">
        <v>8</v>
      </c>
      <c r="E128" s="183">
        <v>61.8</v>
      </c>
      <c r="F128" s="35">
        <v>19.989999999999998</v>
      </c>
      <c r="G128" s="296">
        <f t="shared" si="4"/>
        <v>1235.3800000000001</v>
      </c>
      <c r="H128" s="537"/>
      <c r="I128" s="315"/>
      <c r="J128" s="45"/>
      <c r="K128" s="45"/>
      <c r="L128" s="45"/>
      <c r="M128" s="45"/>
      <c r="N128" s="45"/>
      <c r="O128" s="45"/>
      <c r="P128" s="45"/>
      <c r="Q128" s="45"/>
      <c r="R128" s="45"/>
      <c r="S128" s="45"/>
      <c r="T128" s="45"/>
      <c r="U128" s="45"/>
      <c r="V128" s="45"/>
      <c r="W128" s="45"/>
      <c r="X128" s="45"/>
      <c r="Y128" s="45"/>
      <c r="Z128" s="45"/>
      <c r="AA128" s="45"/>
      <c r="AB128" s="45"/>
      <c r="AC128" s="45"/>
    </row>
    <row r="129" spans="1:29" s="66" customFormat="1" x14ac:dyDescent="0.25">
      <c r="A129" s="171" t="s">
        <v>338</v>
      </c>
      <c r="B129" s="174" t="s">
        <v>96</v>
      </c>
      <c r="C129" s="192" t="s">
        <v>189</v>
      </c>
      <c r="D129" s="174" t="s">
        <v>8</v>
      </c>
      <c r="E129" s="183">
        <v>0.2</v>
      </c>
      <c r="F129" s="35">
        <v>25.95</v>
      </c>
      <c r="G129" s="296">
        <f t="shared" si="4"/>
        <v>5.19</v>
      </c>
      <c r="H129" s="537"/>
      <c r="I129" s="315"/>
      <c r="J129" s="45"/>
      <c r="K129" s="45"/>
      <c r="L129" s="45"/>
      <c r="M129" s="45"/>
      <c r="N129" s="45"/>
      <c r="O129" s="45"/>
      <c r="P129" s="45"/>
      <c r="Q129" s="45"/>
      <c r="R129" s="45"/>
      <c r="S129" s="45"/>
      <c r="T129" s="45"/>
      <c r="U129" s="45"/>
      <c r="V129" s="45"/>
      <c r="W129" s="45"/>
      <c r="X129" s="45"/>
      <c r="Y129" s="45"/>
      <c r="Z129" s="45"/>
      <c r="AA129" s="45"/>
      <c r="AB129" s="45"/>
      <c r="AC129" s="45"/>
    </row>
    <row r="130" spans="1:29" s="66" customFormat="1" ht="30" x14ac:dyDescent="0.25">
      <c r="A130" s="171" t="s">
        <v>338</v>
      </c>
      <c r="B130" s="174" t="s">
        <v>339</v>
      </c>
      <c r="C130" s="192" t="s">
        <v>213</v>
      </c>
      <c r="D130" s="174" t="s">
        <v>8</v>
      </c>
      <c r="E130" s="183">
        <v>14.7</v>
      </c>
      <c r="F130" s="35">
        <v>25.95</v>
      </c>
      <c r="G130" s="296">
        <f t="shared" si="4"/>
        <v>381.47</v>
      </c>
      <c r="H130" s="537"/>
      <c r="I130" s="315"/>
      <c r="J130" s="45"/>
      <c r="K130" s="45"/>
      <c r="L130" s="45"/>
      <c r="M130" s="45"/>
      <c r="N130" s="45"/>
      <c r="O130" s="45"/>
      <c r="P130" s="45"/>
      <c r="Q130" s="45"/>
      <c r="R130" s="45"/>
      <c r="S130" s="45"/>
      <c r="T130" s="45"/>
      <c r="U130" s="45"/>
      <c r="V130" s="45"/>
      <c r="W130" s="45"/>
      <c r="X130" s="45"/>
      <c r="Y130" s="45"/>
      <c r="Z130" s="45"/>
      <c r="AA130" s="45"/>
      <c r="AB130" s="45"/>
      <c r="AC130" s="45"/>
    </row>
    <row r="131" spans="1:29" s="66" customFormat="1" ht="15.75" thickBot="1" x14ac:dyDescent="0.3">
      <c r="A131" s="171" t="s">
        <v>338</v>
      </c>
      <c r="B131" s="174" t="s">
        <v>340</v>
      </c>
      <c r="C131" s="192" t="s">
        <v>214</v>
      </c>
      <c r="D131" s="174" t="s">
        <v>19</v>
      </c>
      <c r="E131" s="183">
        <v>1</v>
      </c>
      <c r="F131" s="35">
        <v>232.94</v>
      </c>
      <c r="G131" s="296">
        <f t="shared" si="4"/>
        <v>232.94</v>
      </c>
      <c r="H131" s="538"/>
      <c r="I131" s="315"/>
      <c r="J131" s="45"/>
      <c r="K131" s="45"/>
      <c r="L131" s="45"/>
      <c r="M131" s="45"/>
      <c r="N131" s="45"/>
      <c r="O131" s="45"/>
      <c r="P131" s="45"/>
      <c r="Q131" s="45"/>
      <c r="R131" s="45"/>
      <c r="S131" s="45"/>
      <c r="T131" s="45"/>
      <c r="U131" s="45"/>
      <c r="V131" s="45"/>
      <c r="W131" s="45"/>
      <c r="X131" s="45"/>
      <c r="Y131" s="45"/>
      <c r="Z131" s="45"/>
      <c r="AA131" s="45"/>
      <c r="AB131" s="45"/>
      <c r="AC131" s="45"/>
    </row>
    <row r="132" spans="1:29" s="66" customFormat="1" ht="29.25" thickBot="1" x14ac:dyDescent="0.3">
      <c r="A132" s="184" t="s">
        <v>338</v>
      </c>
      <c r="B132" s="187" t="s">
        <v>341</v>
      </c>
      <c r="C132" s="203" t="s">
        <v>215</v>
      </c>
      <c r="D132" s="187" t="s">
        <v>19</v>
      </c>
      <c r="E132" s="188">
        <v>1</v>
      </c>
      <c r="F132" s="52">
        <v>4559.87</v>
      </c>
      <c r="G132" s="303">
        <f t="shared" si="4"/>
        <v>4559.87</v>
      </c>
      <c r="H132" s="314" t="s">
        <v>98</v>
      </c>
      <c r="I132" s="302">
        <f>ROUND(SUM(G124:G132),2)</f>
        <v>8761.4500000000007</v>
      </c>
      <c r="J132" s="45"/>
      <c r="K132" s="45"/>
      <c r="L132" s="45"/>
      <c r="M132" s="45"/>
      <c r="N132" s="45"/>
      <c r="O132" s="45"/>
      <c r="P132" s="45"/>
      <c r="Q132" s="45"/>
      <c r="R132" s="45"/>
      <c r="S132" s="45"/>
      <c r="T132" s="45"/>
      <c r="U132" s="45"/>
      <c r="V132" s="45"/>
      <c r="W132" s="45"/>
      <c r="X132" s="45"/>
      <c r="Y132" s="45"/>
      <c r="Z132" s="45"/>
      <c r="AA132" s="45"/>
      <c r="AB132" s="45"/>
      <c r="AC132" s="45"/>
    </row>
    <row r="133" spans="1:29" s="66" customFormat="1" ht="30" x14ac:dyDescent="0.25">
      <c r="A133" s="134" t="s">
        <v>342</v>
      </c>
      <c r="B133" s="137" t="s">
        <v>107</v>
      </c>
      <c r="C133" s="189" t="s">
        <v>225</v>
      </c>
      <c r="D133" s="137" t="s">
        <v>9</v>
      </c>
      <c r="E133" s="191">
        <v>9.3000000000000007</v>
      </c>
      <c r="F133" s="53">
        <v>25.92</v>
      </c>
      <c r="G133" s="294">
        <f t="shared" si="4"/>
        <v>241.06</v>
      </c>
      <c r="H133" s="539" t="s">
        <v>506</v>
      </c>
      <c r="I133" s="315"/>
      <c r="J133" s="45"/>
      <c r="K133" s="45"/>
      <c r="L133" s="45"/>
      <c r="M133" s="45"/>
      <c r="N133" s="45"/>
      <c r="O133" s="45"/>
      <c r="P133" s="45"/>
      <c r="Q133" s="45"/>
      <c r="R133" s="45"/>
      <c r="S133" s="45"/>
      <c r="T133" s="45"/>
      <c r="U133" s="45"/>
      <c r="V133" s="45"/>
      <c r="W133" s="45"/>
      <c r="X133" s="45"/>
      <c r="Y133" s="45"/>
      <c r="Z133" s="45"/>
      <c r="AA133" s="45"/>
      <c r="AB133" s="45"/>
      <c r="AC133" s="45"/>
    </row>
    <row r="134" spans="1:29" s="66" customFormat="1" ht="30" x14ac:dyDescent="0.25">
      <c r="A134" s="212" t="s">
        <v>342</v>
      </c>
      <c r="B134" s="231" t="s">
        <v>205</v>
      </c>
      <c r="C134" s="220" t="s">
        <v>226</v>
      </c>
      <c r="D134" s="231" t="s">
        <v>9</v>
      </c>
      <c r="E134" s="232">
        <v>9.3000000000000007</v>
      </c>
      <c r="F134" s="96"/>
      <c r="G134" s="312">
        <f t="shared" si="4"/>
        <v>0</v>
      </c>
      <c r="H134" s="540"/>
      <c r="I134" s="315"/>
      <c r="J134" s="45"/>
      <c r="K134" s="45"/>
      <c r="L134" s="45"/>
      <c r="M134" s="45"/>
      <c r="N134" s="45"/>
      <c r="O134" s="45"/>
      <c r="P134" s="45"/>
      <c r="Q134" s="45"/>
      <c r="R134" s="45"/>
      <c r="S134" s="45"/>
      <c r="T134" s="45"/>
      <c r="U134" s="45"/>
      <c r="V134" s="45"/>
      <c r="W134" s="45"/>
      <c r="X134" s="45"/>
      <c r="Y134" s="45"/>
      <c r="Z134" s="45"/>
      <c r="AA134" s="45"/>
      <c r="AB134" s="45"/>
      <c r="AC134" s="45"/>
    </row>
    <row r="135" spans="1:29" s="66" customFormat="1" ht="30" x14ac:dyDescent="0.25">
      <c r="A135" s="171" t="s">
        <v>342</v>
      </c>
      <c r="B135" s="174" t="s">
        <v>206</v>
      </c>
      <c r="C135" s="192" t="s">
        <v>227</v>
      </c>
      <c r="D135" s="174" t="s">
        <v>8</v>
      </c>
      <c r="E135" s="183">
        <v>14.2</v>
      </c>
      <c r="F135" s="35">
        <v>8.68</v>
      </c>
      <c r="G135" s="296">
        <f t="shared" si="4"/>
        <v>123.26</v>
      </c>
      <c r="H135" s="540"/>
      <c r="I135" s="315"/>
      <c r="J135" s="45"/>
      <c r="K135" s="45"/>
      <c r="L135" s="45"/>
      <c r="M135" s="45"/>
      <c r="N135" s="45"/>
      <c r="O135" s="45"/>
      <c r="P135" s="45"/>
      <c r="Q135" s="45"/>
      <c r="R135" s="45"/>
      <c r="S135" s="45"/>
      <c r="T135" s="45"/>
      <c r="U135" s="45"/>
      <c r="V135" s="45"/>
      <c r="W135" s="45"/>
      <c r="X135" s="45"/>
      <c r="Y135" s="45"/>
      <c r="Z135" s="45"/>
      <c r="AA135" s="45"/>
      <c r="AB135" s="45"/>
      <c r="AC135" s="45"/>
    </row>
    <row r="136" spans="1:29" s="66" customFormat="1" ht="30" x14ac:dyDescent="0.25">
      <c r="A136" s="171" t="s">
        <v>342</v>
      </c>
      <c r="B136" s="174" t="s">
        <v>207</v>
      </c>
      <c r="C136" s="192" t="s">
        <v>196</v>
      </c>
      <c r="D136" s="174" t="s">
        <v>8</v>
      </c>
      <c r="E136" s="183">
        <v>17.399999999999999</v>
      </c>
      <c r="F136" s="35">
        <v>3.5</v>
      </c>
      <c r="G136" s="296">
        <f t="shared" si="4"/>
        <v>60.9</v>
      </c>
      <c r="H136" s="540"/>
      <c r="I136" s="315"/>
      <c r="J136" s="45"/>
      <c r="K136" s="45"/>
      <c r="L136" s="45"/>
      <c r="M136" s="45"/>
      <c r="N136" s="45"/>
      <c r="O136" s="45"/>
      <c r="P136" s="45"/>
      <c r="Q136" s="45"/>
      <c r="R136" s="45"/>
      <c r="S136" s="45"/>
      <c r="T136" s="45"/>
      <c r="U136" s="45"/>
      <c r="V136" s="45"/>
      <c r="W136" s="45"/>
      <c r="X136" s="45"/>
      <c r="Y136" s="45"/>
      <c r="Z136" s="45"/>
      <c r="AA136" s="45"/>
      <c r="AB136" s="45"/>
      <c r="AC136" s="45"/>
    </row>
    <row r="137" spans="1:29" s="66" customFormat="1" ht="30.75" thickBot="1" x14ac:dyDescent="0.3">
      <c r="A137" s="171" t="s">
        <v>342</v>
      </c>
      <c r="B137" s="174" t="s">
        <v>208</v>
      </c>
      <c r="C137" s="192" t="s">
        <v>202</v>
      </c>
      <c r="D137" s="174" t="s">
        <v>8</v>
      </c>
      <c r="E137" s="183">
        <v>17.2</v>
      </c>
      <c r="F137" s="35">
        <v>25.84</v>
      </c>
      <c r="G137" s="296">
        <f t="shared" si="4"/>
        <v>444.45</v>
      </c>
      <c r="H137" s="541"/>
      <c r="I137" s="315"/>
      <c r="J137" s="45"/>
      <c r="K137" s="45"/>
      <c r="L137" s="45"/>
      <c r="M137" s="45"/>
      <c r="N137" s="45"/>
      <c r="O137" s="45"/>
      <c r="P137" s="45"/>
      <c r="Q137" s="45"/>
      <c r="R137" s="45"/>
      <c r="S137" s="45"/>
      <c r="T137" s="45"/>
      <c r="U137" s="45"/>
      <c r="V137" s="45"/>
      <c r="W137" s="45"/>
      <c r="X137" s="45"/>
      <c r="Y137" s="45"/>
      <c r="Z137" s="45"/>
      <c r="AA137" s="45"/>
      <c r="AB137" s="45"/>
      <c r="AC137" s="45"/>
    </row>
    <row r="138" spans="1:29" s="66" customFormat="1" ht="30.75" thickBot="1" x14ac:dyDescent="0.3">
      <c r="A138" s="177" t="s">
        <v>342</v>
      </c>
      <c r="B138" s="180" t="s">
        <v>209</v>
      </c>
      <c r="C138" s="194" t="s">
        <v>228</v>
      </c>
      <c r="D138" s="180" t="s">
        <v>8</v>
      </c>
      <c r="E138" s="196">
        <v>0.2</v>
      </c>
      <c r="F138" s="51">
        <v>25.84</v>
      </c>
      <c r="G138" s="298">
        <f t="shared" si="4"/>
        <v>5.17</v>
      </c>
      <c r="H138" s="314" t="s">
        <v>108</v>
      </c>
      <c r="I138" s="302">
        <f>ROUND(SUM(G133:G138),2)</f>
        <v>874.84</v>
      </c>
      <c r="J138" s="45"/>
      <c r="K138" s="45"/>
      <c r="L138" s="45"/>
      <c r="M138" s="45"/>
      <c r="N138" s="45"/>
      <c r="O138" s="45"/>
      <c r="P138" s="45"/>
      <c r="Q138" s="45"/>
      <c r="R138" s="45"/>
      <c r="S138" s="45"/>
      <c r="T138" s="45"/>
      <c r="U138" s="45"/>
      <c r="V138" s="45"/>
      <c r="W138" s="45"/>
      <c r="X138" s="45"/>
      <c r="Y138" s="45"/>
      <c r="Z138" s="45"/>
      <c r="AA138" s="45"/>
      <c r="AB138" s="45"/>
      <c r="AC138" s="45"/>
    </row>
    <row r="139" spans="1:29" s="66" customFormat="1" ht="30" x14ac:dyDescent="0.25">
      <c r="A139" s="166" t="s">
        <v>343</v>
      </c>
      <c r="B139" s="169" t="s">
        <v>217</v>
      </c>
      <c r="C139" s="197" t="s">
        <v>234</v>
      </c>
      <c r="D139" s="169" t="s">
        <v>10</v>
      </c>
      <c r="E139" s="235">
        <v>353.7</v>
      </c>
      <c r="F139" s="36">
        <v>27.09</v>
      </c>
      <c r="G139" s="306">
        <f t="shared" si="4"/>
        <v>9581.73</v>
      </c>
      <c r="H139" s="317"/>
      <c r="I139" s="315"/>
      <c r="J139" s="45"/>
      <c r="K139" s="45"/>
      <c r="L139" s="45"/>
      <c r="M139" s="45"/>
      <c r="N139" s="45"/>
      <c r="O139" s="45"/>
      <c r="P139" s="45"/>
      <c r="Q139" s="45"/>
      <c r="R139" s="45"/>
      <c r="S139" s="45"/>
      <c r="T139" s="45"/>
      <c r="U139" s="45"/>
      <c r="V139" s="45"/>
      <c r="W139" s="45"/>
      <c r="X139" s="45"/>
      <c r="Y139" s="45"/>
      <c r="Z139" s="45"/>
      <c r="AA139" s="45"/>
      <c r="AB139" s="45"/>
      <c r="AC139" s="45"/>
    </row>
    <row r="140" spans="1:29" s="66" customFormat="1" ht="30" x14ac:dyDescent="0.25">
      <c r="A140" s="166" t="s">
        <v>343</v>
      </c>
      <c r="B140" s="174" t="s">
        <v>218</v>
      </c>
      <c r="C140" s="192" t="s">
        <v>235</v>
      </c>
      <c r="D140" s="174" t="s">
        <v>10</v>
      </c>
      <c r="E140" s="236">
        <v>14.8</v>
      </c>
      <c r="F140" s="35">
        <v>26.31</v>
      </c>
      <c r="G140" s="303">
        <f t="shared" si="4"/>
        <v>389.39</v>
      </c>
      <c r="H140" s="317"/>
      <c r="I140" s="315"/>
      <c r="J140" s="45"/>
      <c r="K140" s="45"/>
      <c r="L140" s="45"/>
      <c r="M140" s="45"/>
      <c r="N140" s="45"/>
      <c r="O140" s="45"/>
      <c r="P140" s="45"/>
      <c r="Q140" s="45"/>
      <c r="R140" s="45"/>
      <c r="S140" s="45"/>
      <c r="T140" s="45"/>
      <c r="U140" s="45"/>
      <c r="V140" s="45"/>
      <c r="W140" s="45"/>
      <c r="X140" s="45"/>
      <c r="Y140" s="45"/>
      <c r="Z140" s="45"/>
      <c r="AA140" s="45"/>
      <c r="AB140" s="45"/>
      <c r="AC140" s="45"/>
    </row>
    <row r="141" spans="1:29" s="66" customFormat="1" ht="30.75" thickBot="1" x14ac:dyDescent="0.3">
      <c r="A141" s="166" t="s">
        <v>343</v>
      </c>
      <c r="B141" s="174" t="s">
        <v>219</v>
      </c>
      <c r="C141" s="192" t="s">
        <v>236</v>
      </c>
      <c r="D141" s="174" t="s">
        <v>10</v>
      </c>
      <c r="E141" s="236">
        <v>1139.5</v>
      </c>
      <c r="F141" s="35">
        <v>12.18</v>
      </c>
      <c r="G141" s="303">
        <f t="shared" si="4"/>
        <v>13879.11</v>
      </c>
      <c r="H141" s="317"/>
      <c r="I141" s="315"/>
      <c r="J141" s="45"/>
      <c r="K141" s="45"/>
      <c r="L141" s="45"/>
      <c r="M141" s="45"/>
      <c r="N141" s="45"/>
      <c r="O141" s="45"/>
      <c r="P141" s="45"/>
      <c r="Q141" s="45"/>
      <c r="R141" s="45"/>
      <c r="S141" s="45"/>
      <c r="T141" s="45"/>
      <c r="U141" s="45"/>
      <c r="V141" s="45"/>
      <c r="W141" s="45"/>
      <c r="X141" s="45"/>
      <c r="Y141" s="45"/>
      <c r="Z141" s="45"/>
      <c r="AA141" s="45"/>
      <c r="AB141" s="45"/>
      <c r="AC141" s="45"/>
    </row>
    <row r="142" spans="1:29" s="66" customFormat="1" ht="30.75" thickBot="1" x14ac:dyDescent="0.3">
      <c r="A142" s="201" t="s">
        <v>343</v>
      </c>
      <c r="B142" s="187" t="s">
        <v>220</v>
      </c>
      <c r="C142" s="203" t="s">
        <v>237</v>
      </c>
      <c r="D142" s="187" t="s">
        <v>10</v>
      </c>
      <c r="E142" s="374">
        <v>338.1</v>
      </c>
      <c r="F142" s="52">
        <v>2.67</v>
      </c>
      <c r="G142" s="303">
        <f t="shared" si="4"/>
        <v>902.73</v>
      </c>
      <c r="H142" s="314" t="s">
        <v>238</v>
      </c>
      <c r="I142" s="302">
        <f>ROUND(SUM(G139:G142),2)</f>
        <v>24752.959999999999</v>
      </c>
      <c r="J142" s="45"/>
      <c r="K142" s="45"/>
      <c r="L142" s="45"/>
      <c r="M142" s="45"/>
      <c r="N142" s="45"/>
      <c r="O142" s="45"/>
      <c r="P142" s="45"/>
      <c r="Q142" s="45"/>
      <c r="R142" s="45"/>
      <c r="S142" s="45"/>
      <c r="T142" s="45"/>
      <c r="U142" s="45"/>
      <c r="V142" s="45"/>
      <c r="W142" s="45"/>
      <c r="X142" s="45"/>
      <c r="Y142" s="45"/>
      <c r="Z142" s="45"/>
      <c r="AA142" s="45"/>
      <c r="AB142" s="45"/>
      <c r="AC142" s="45"/>
    </row>
    <row r="143" spans="1:29" s="66" customFormat="1" x14ac:dyDescent="0.25">
      <c r="A143" s="134" t="s">
        <v>344</v>
      </c>
      <c r="B143" s="137" t="s">
        <v>230</v>
      </c>
      <c r="C143" s="262" t="s">
        <v>246</v>
      </c>
      <c r="D143" s="137" t="s">
        <v>9</v>
      </c>
      <c r="E143" s="138">
        <v>8.6</v>
      </c>
      <c r="F143" s="53">
        <v>9.98</v>
      </c>
      <c r="G143" s="294">
        <f t="shared" si="4"/>
        <v>85.83</v>
      </c>
      <c r="H143" s="317"/>
      <c r="I143" s="315"/>
      <c r="J143" s="45"/>
      <c r="K143" s="45"/>
      <c r="L143" s="45"/>
      <c r="M143" s="45"/>
      <c r="N143" s="45"/>
      <c r="O143" s="45"/>
      <c r="P143" s="45"/>
      <c r="Q143" s="45"/>
      <c r="R143" s="45"/>
      <c r="S143" s="45"/>
      <c r="T143" s="45"/>
      <c r="U143" s="45"/>
      <c r="V143" s="45"/>
      <c r="W143" s="45"/>
      <c r="X143" s="45"/>
      <c r="Y143" s="45"/>
      <c r="Z143" s="45"/>
      <c r="AA143" s="45"/>
      <c r="AB143" s="45"/>
      <c r="AC143" s="45"/>
    </row>
    <row r="144" spans="1:29" s="66" customFormat="1" x14ac:dyDescent="0.25">
      <c r="A144" s="171" t="s">
        <v>344</v>
      </c>
      <c r="B144" s="174" t="s">
        <v>231</v>
      </c>
      <c r="C144" s="263" t="s">
        <v>247</v>
      </c>
      <c r="D144" s="174" t="s">
        <v>9</v>
      </c>
      <c r="E144" s="183">
        <v>4.9000000000000004</v>
      </c>
      <c r="F144" s="35">
        <v>54.25</v>
      </c>
      <c r="G144" s="296">
        <f t="shared" si="4"/>
        <v>265.83</v>
      </c>
      <c r="H144" s="317"/>
      <c r="I144" s="315"/>
      <c r="J144" s="45"/>
      <c r="K144" s="45"/>
      <c r="L144" s="45"/>
      <c r="M144" s="45"/>
      <c r="N144" s="45"/>
      <c r="O144" s="45"/>
      <c r="P144" s="45"/>
      <c r="Q144" s="45"/>
      <c r="R144" s="45"/>
      <c r="S144" s="45"/>
      <c r="T144" s="45"/>
      <c r="U144" s="45"/>
      <c r="V144" s="45"/>
      <c r="W144" s="45"/>
      <c r="X144" s="45"/>
      <c r="Y144" s="45"/>
      <c r="Z144" s="45"/>
      <c r="AA144" s="45"/>
      <c r="AB144" s="45"/>
      <c r="AC144" s="45"/>
    </row>
    <row r="145" spans="1:29" s="66" customFormat="1" x14ac:dyDescent="0.25">
      <c r="A145" s="171" t="s">
        <v>344</v>
      </c>
      <c r="B145" s="174" t="s">
        <v>232</v>
      </c>
      <c r="C145" s="263" t="s">
        <v>248</v>
      </c>
      <c r="D145" s="174" t="s">
        <v>9</v>
      </c>
      <c r="E145" s="183">
        <v>1.7</v>
      </c>
      <c r="F145" s="35">
        <v>53.16</v>
      </c>
      <c r="G145" s="296">
        <f t="shared" si="4"/>
        <v>90.37</v>
      </c>
      <c r="H145" s="317"/>
      <c r="I145" s="315"/>
      <c r="J145" s="45"/>
      <c r="K145" s="45"/>
      <c r="L145" s="45"/>
      <c r="M145" s="45"/>
      <c r="N145" s="45"/>
      <c r="O145" s="45"/>
      <c r="P145" s="45"/>
      <c r="Q145" s="45"/>
      <c r="R145" s="45"/>
      <c r="S145" s="45"/>
      <c r="T145" s="45"/>
      <c r="U145" s="45"/>
      <c r="V145" s="45"/>
      <c r="W145" s="45"/>
      <c r="X145" s="45"/>
      <c r="Y145" s="45"/>
      <c r="Z145" s="45"/>
      <c r="AA145" s="45"/>
      <c r="AB145" s="45"/>
      <c r="AC145" s="45"/>
    </row>
    <row r="146" spans="1:29" s="66" customFormat="1" ht="30.75" thickBot="1" x14ac:dyDescent="0.3">
      <c r="A146" s="171" t="s">
        <v>344</v>
      </c>
      <c r="B146" s="174" t="s">
        <v>233</v>
      </c>
      <c r="C146" s="263" t="s">
        <v>249</v>
      </c>
      <c r="D146" s="174" t="s">
        <v>10</v>
      </c>
      <c r="E146" s="183">
        <v>50</v>
      </c>
      <c r="F146" s="35">
        <v>6.85</v>
      </c>
      <c r="G146" s="296">
        <f t="shared" si="4"/>
        <v>342.5</v>
      </c>
      <c r="H146" s="317"/>
      <c r="I146" s="315"/>
      <c r="J146" s="45"/>
      <c r="K146" s="45"/>
      <c r="L146" s="45"/>
      <c r="M146" s="45"/>
      <c r="N146" s="45"/>
      <c r="O146" s="45"/>
      <c r="P146" s="45"/>
      <c r="Q146" s="45"/>
      <c r="R146" s="45"/>
      <c r="S146" s="45"/>
      <c r="T146" s="45"/>
      <c r="U146" s="45"/>
      <c r="V146" s="45"/>
      <c r="W146" s="45"/>
      <c r="X146" s="45"/>
      <c r="Y146" s="45"/>
      <c r="Z146" s="45"/>
      <c r="AA146" s="45"/>
      <c r="AB146" s="45"/>
      <c r="AC146" s="45"/>
    </row>
    <row r="147" spans="1:29" s="66" customFormat="1" ht="29.25" thickBot="1" x14ac:dyDescent="0.3">
      <c r="A147" s="184" t="s">
        <v>344</v>
      </c>
      <c r="B147" s="187" t="s">
        <v>345</v>
      </c>
      <c r="C147" s="207" t="s">
        <v>250</v>
      </c>
      <c r="D147" s="187" t="s">
        <v>8</v>
      </c>
      <c r="E147" s="374">
        <v>77.5</v>
      </c>
      <c r="F147" s="52">
        <v>1.64</v>
      </c>
      <c r="G147" s="303">
        <f t="shared" si="4"/>
        <v>127.1</v>
      </c>
      <c r="H147" s="314" t="s">
        <v>239</v>
      </c>
      <c r="I147" s="302">
        <f>ROUND(SUM(G143:G147),2)</f>
        <v>911.63</v>
      </c>
      <c r="J147" s="45"/>
      <c r="K147" s="45"/>
      <c r="L147" s="45"/>
      <c r="M147" s="45"/>
      <c r="N147" s="45"/>
      <c r="O147" s="45"/>
      <c r="P147" s="45"/>
      <c r="Q147" s="45"/>
      <c r="R147" s="45"/>
      <c r="S147" s="45"/>
      <c r="T147" s="45"/>
      <c r="U147" s="45"/>
      <c r="V147" s="45"/>
      <c r="W147" s="45"/>
      <c r="X147" s="45"/>
      <c r="Y147" s="45"/>
      <c r="Z147" s="45"/>
      <c r="AA147" s="45"/>
      <c r="AB147" s="45"/>
      <c r="AC147" s="45"/>
    </row>
    <row r="148" spans="1:29" s="26" customFormat="1" ht="30" x14ac:dyDescent="0.25">
      <c r="A148" s="134" t="s">
        <v>346</v>
      </c>
      <c r="B148" s="137" t="s">
        <v>241</v>
      </c>
      <c r="C148" s="262" t="s">
        <v>262</v>
      </c>
      <c r="D148" s="137" t="s">
        <v>19</v>
      </c>
      <c r="E148" s="191">
        <v>15</v>
      </c>
      <c r="F148" s="53">
        <v>104.12</v>
      </c>
      <c r="G148" s="294">
        <f t="shared" si="4"/>
        <v>1561.8</v>
      </c>
      <c r="H148" s="317"/>
      <c r="I148" s="315"/>
    </row>
    <row r="149" spans="1:29" s="26" customFormat="1" ht="30" x14ac:dyDescent="0.25">
      <c r="A149" s="171" t="s">
        <v>346</v>
      </c>
      <c r="B149" s="174" t="s">
        <v>242</v>
      </c>
      <c r="C149" s="263" t="s">
        <v>263</v>
      </c>
      <c r="D149" s="174" t="s">
        <v>19</v>
      </c>
      <c r="E149" s="183">
        <v>22</v>
      </c>
      <c r="F149" s="35">
        <v>58.57</v>
      </c>
      <c r="G149" s="296">
        <f t="shared" si="4"/>
        <v>1288.54</v>
      </c>
      <c r="H149" s="317"/>
      <c r="I149" s="315"/>
    </row>
    <row r="150" spans="1:29" s="26" customFormat="1" ht="30" x14ac:dyDescent="0.25">
      <c r="A150" s="171" t="s">
        <v>346</v>
      </c>
      <c r="B150" s="174" t="s">
        <v>243</v>
      </c>
      <c r="C150" s="263" t="s">
        <v>264</v>
      </c>
      <c r="D150" s="174" t="s">
        <v>19</v>
      </c>
      <c r="E150" s="183">
        <v>3</v>
      </c>
      <c r="F150" s="35">
        <v>211.5</v>
      </c>
      <c r="G150" s="296">
        <f t="shared" si="4"/>
        <v>634.5</v>
      </c>
      <c r="H150" s="317"/>
      <c r="I150" s="315"/>
    </row>
    <row r="151" spans="1:29" s="26" customFormat="1" ht="30" x14ac:dyDescent="0.25">
      <c r="A151" s="171" t="s">
        <v>346</v>
      </c>
      <c r="B151" s="174" t="s">
        <v>244</v>
      </c>
      <c r="C151" s="263" t="s">
        <v>265</v>
      </c>
      <c r="D151" s="174" t="s">
        <v>19</v>
      </c>
      <c r="E151" s="183">
        <v>3</v>
      </c>
      <c r="F151" s="35">
        <v>433.84</v>
      </c>
      <c r="G151" s="296">
        <f t="shared" si="4"/>
        <v>1301.52</v>
      </c>
      <c r="H151" s="317"/>
      <c r="I151" s="315"/>
    </row>
    <row r="152" spans="1:29" s="26" customFormat="1" ht="30" x14ac:dyDescent="0.25">
      <c r="A152" s="171" t="s">
        <v>346</v>
      </c>
      <c r="B152" s="174" t="s">
        <v>245</v>
      </c>
      <c r="C152" s="192" t="s">
        <v>266</v>
      </c>
      <c r="D152" s="174" t="s">
        <v>19</v>
      </c>
      <c r="E152" s="352">
        <v>26</v>
      </c>
      <c r="F152" s="35">
        <v>62.47</v>
      </c>
      <c r="G152" s="296">
        <f t="shared" ref="G152:G174" si="5">ROUND((E152*F152),2)</f>
        <v>1624.22</v>
      </c>
      <c r="H152" s="301"/>
      <c r="I152" s="293"/>
    </row>
    <row r="153" spans="1:29" s="26" customFormat="1" ht="30" x14ac:dyDescent="0.25">
      <c r="A153" s="171" t="s">
        <v>346</v>
      </c>
      <c r="B153" s="174" t="s">
        <v>347</v>
      </c>
      <c r="C153" s="263" t="s">
        <v>267</v>
      </c>
      <c r="D153" s="174" t="s">
        <v>10</v>
      </c>
      <c r="E153" s="183">
        <v>97.2</v>
      </c>
      <c r="F153" s="35">
        <v>2.54</v>
      </c>
      <c r="G153" s="296">
        <f t="shared" si="5"/>
        <v>246.89</v>
      </c>
      <c r="H153" s="301"/>
      <c r="I153" s="293"/>
    </row>
    <row r="154" spans="1:29" s="26" customFormat="1" ht="30" x14ac:dyDescent="0.25">
      <c r="A154" s="171" t="s">
        <v>346</v>
      </c>
      <c r="B154" s="174" t="s">
        <v>348</v>
      </c>
      <c r="C154" s="263" t="s">
        <v>269</v>
      </c>
      <c r="D154" s="174" t="s">
        <v>10</v>
      </c>
      <c r="E154" s="183">
        <v>90.4</v>
      </c>
      <c r="F154" s="35">
        <v>1.27</v>
      </c>
      <c r="G154" s="296">
        <f t="shared" si="5"/>
        <v>114.81</v>
      </c>
      <c r="H154" s="301"/>
      <c r="I154" s="293"/>
    </row>
    <row r="155" spans="1:29" s="26" customFormat="1" ht="30" x14ac:dyDescent="0.25">
      <c r="A155" s="171" t="s">
        <v>346</v>
      </c>
      <c r="B155" s="174" t="s">
        <v>349</v>
      </c>
      <c r="C155" s="263" t="s">
        <v>270</v>
      </c>
      <c r="D155" s="174" t="s">
        <v>8</v>
      </c>
      <c r="E155" s="375">
        <v>5.6</v>
      </c>
      <c r="F155" s="35">
        <v>21.15</v>
      </c>
      <c r="G155" s="318">
        <f t="shared" si="5"/>
        <v>118.44</v>
      </c>
      <c r="H155" s="301"/>
      <c r="I155" s="293"/>
    </row>
    <row r="156" spans="1:29" s="26" customFormat="1" ht="30" x14ac:dyDescent="0.25">
      <c r="A156" s="171" t="s">
        <v>346</v>
      </c>
      <c r="B156" s="174" t="s">
        <v>350</v>
      </c>
      <c r="C156" s="263" t="s">
        <v>272</v>
      </c>
      <c r="D156" s="174" t="s">
        <v>8</v>
      </c>
      <c r="E156" s="352">
        <v>17</v>
      </c>
      <c r="F156" s="35">
        <v>21.15</v>
      </c>
      <c r="G156" s="296">
        <f t="shared" si="5"/>
        <v>359.55</v>
      </c>
      <c r="H156" s="293"/>
      <c r="I156" s="293"/>
    </row>
    <row r="157" spans="1:29" s="26" customFormat="1" ht="30" x14ac:dyDescent="0.25">
      <c r="A157" s="171" t="s">
        <v>346</v>
      </c>
      <c r="B157" s="174" t="s">
        <v>351</v>
      </c>
      <c r="C157" s="376" t="s">
        <v>284</v>
      </c>
      <c r="D157" s="174" t="s">
        <v>10</v>
      </c>
      <c r="E157" s="175">
        <v>181.4</v>
      </c>
      <c r="F157" s="35">
        <v>48.48</v>
      </c>
      <c r="G157" s="296">
        <f t="shared" si="5"/>
        <v>8794.27</v>
      </c>
      <c r="H157" s="293"/>
      <c r="I157" s="293"/>
    </row>
    <row r="158" spans="1:29" s="26" customFormat="1" ht="30" x14ac:dyDescent="0.25">
      <c r="A158" s="171" t="s">
        <v>346</v>
      </c>
      <c r="B158" s="174" t="s">
        <v>352</v>
      </c>
      <c r="C158" s="376" t="s">
        <v>358</v>
      </c>
      <c r="D158" s="174" t="s">
        <v>19</v>
      </c>
      <c r="E158" s="377">
        <v>11</v>
      </c>
      <c r="F158" s="35">
        <v>104.12</v>
      </c>
      <c r="G158" s="296">
        <f t="shared" si="5"/>
        <v>1145.32</v>
      </c>
      <c r="H158" s="293"/>
      <c r="I158" s="293"/>
    </row>
    <row r="159" spans="1:29" s="26" customFormat="1" ht="30" x14ac:dyDescent="0.25">
      <c r="A159" s="171" t="s">
        <v>346</v>
      </c>
      <c r="B159" s="174" t="s">
        <v>353</v>
      </c>
      <c r="C159" s="376" t="s">
        <v>359</v>
      </c>
      <c r="D159" s="174" t="s">
        <v>10</v>
      </c>
      <c r="E159" s="175">
        <v>12.1</v>
      </c>
      <c r="F159" s="35">
        <v>47.65</v>
      </c>
      <c r="G159" s="296">
        <f t="shared" si="5"/>
        <v>576.57000000000005</v>
      </c>
      <c r="H159" s="293"/>
      <c r="I159" s="293"/>
    </row>
    <row r="160" spans="1:29" s="26" customFormat="1" ht="30" x14ac:dyDescent="0.25">
      <c r="A160" s="171" t="s">
        <v>346</v>
      </c>
      <c r="B160" s="174" t="s">
        <v>354</v>
      </c>
      <c r="C160" s="355" t="s">
        <v>361</v>
      </c>
      <c r="D160" s="378" t="s">
        <v>19</v>
      </c>
      <c r="E160" s="379">
        <v>1</v>
      </c>
      <c r="F160" s="35">
        <v>413.33</v>
      </c>
      <c r="G160" s="318">
        <f t="shared" si="5"/>
        <v>413.33</v>
      </c>
      <c r="H160" s="317"/>
      <c r="I160" s="315"/>
    </row>
    <row r="161" spans="1:10" s="26" customFormat="1" ht="30" x14ac:dyDescent="0.25">
      <c r="A161" s="171" t="s">
        <v>346</v>
      </c>
      <c r="B161" s="174" t="s">
        <v>355</v>
      </c>
      <c r="C161" s="355" t="s">
        <v>362</v>
      </c>
      <c r="D161" s="378" t="s">
        <v>19</v>
      </c>
      <c r="E161" s="379">
        <v>2</v>
      </c>
      <c r="F161" s="35">
        <v>365.18</v>
      </c>
      <c r="G161" s="318">
        <f t="shared" si="5"/>
        <v>730.36</v>
      </c>
      <c r="H161" s="317"/>
      <c r="I161" s="315"/>
    </row>
    <row r="162" spans="1:10" s="26" customFormat="1" ht="30" x14ac:dyDescent="0.25">
      <c r="A162" s="171" t="s">
        <v>346</v>
      </c>
      <c r="B162" s="174" t="s">
        <v>356</v>
      </c>
      <c r="C162" s="355" t="s">
        <v>363</v>
      </c>
      <c r="D162" s="378" t="s">
        <v>19</v>
      </c>
      <c r="E162" s="379">
        <v>6</v>
      </c>
      <c r="F162" s="35">
        <v>59.42</v>
      </c>
      <c r="G162" s="318">
        <f t="shared" si="5"/>
        <v>356.52</v>
      </c>
      <c r="H162" s="317"/>
      <c r="I162" s="315"/>
    </row>
    <row r="163" spans="1:10" s="26" customFormat="1" ht="30" x14ac:dyDescent="0.25">
      <c r="A163" s="171" t="s">
        <v>346</v>
      </c>
      <c r="B163" s="174" t="s">
        <v>357</v>
      </c>
      <c r="C163" s="355" t="s">
        <v>364</v>
      </c>
      <c r="D163" s="378" t="s">
        <v>19</v>
      </c>
      <c r="E163" s="379">
        <v>1</v>
      </c>
      <c r="F163" s="35">
        <v>469.69</v>
      </c>
      <c r="G163" s="318">
        <f t="shared" si="5"/>
        <v>469.69</v>
      </c>
      <c r="H163" s="317"/>
      <c r="I163" s="315"/>
    </row>
    <row r="164" spans="1:10" s="26" customFormat="1" ht="30" x14ac:dyDescent="0.25">
      <c r="A164" s="171" t="s">
        <v>346</v>
      </c>
      <c r="B164" s="174" t="s">
        <v>371</v>
      </c>
      <c r="C164" s="355" t="s">
        <v>365</v>
      </c>
      <c r="D164" s="378" t="s">
        <v>9</v>
      </c>
      <c r="E164" s="236">
        <v>0.3</v>
      </c>
      <c r="F164" s="35">
        <v>53.66</v>
      </c>
      <c r="G164" s="296">
        <f t="shared" si="5"/>
        <v>16.100000000000001</v>
      </c>
      <c r="H164" s="317"/>
      <c r="I164" s="315"/>
    </row>
    <row r="165" spans="1:10" s="26" customFormat="1" ht="30" x14ac:dyDescent="0.25">
      <c r="A165" s="171" t="s">
        <v>346</v>
      </c>
      <c r="B165" s="174" t="s">
        <v>372</v>
      </c>
      <c r="C165" s="355" t="s">
        <v>366</v>
      </c>
      <c r="D165" s="378" t="s">
        <v>9</v>
      </c>
      <c r="E165" s="236">
        <v>0.4</v>
      </c>
      <c r="F165" s="35">
        <v>57</v>
      </c>
      <c r="G165" s="296">
        <f t="shared" si="5"/>
        <v>22.8</v>
      </c>
      <c r="H165" s="317"/>
      <c r="I165" s="315"/>
    </row>
    <row r="166" spans="1:10" s="26" customFormat="1" ht="30" x14ac:dyDescent="0.25">
      <c r="A166" s="171" t="s">
        <v>346</v>
      </c>
      <c r="B166" s="174" t="s">
        <v>373</v>
      </c>
      <c r="C166" s="355" t="s">
        <v>367</v>
      </c>
      <c r="D166" s="378" t="s">
        <v>9</v>
      </c>
      <c r="E166" s="236">
        <v>0.3</v>
      </c>
      <c r="F166" s="35">
        <v>237.62</v>
      </c>
      <c r="G166" s="296">
        <f t="shared" si="5"/>
        <v>71.290000000000006</v>
      </c>
      <c r="H166" s="317"/>
      <c r="I166" s="315"/>
    </row>
    <row r="167" spans="1:10" s="26" customFormat="1" ht="30" x14ac:dyDescent="0.25">
      <c r="A167" s="171" t="s">
        <v>346</v>
      </c>
      <c r="B167" s="174" t="s">
        <v>374</v>
      </c>
      <c r="C167" s="355" t="s">
        <v>368</v>
      </c>
      <c r="D167" s="378" t="s">
        <v>8</v>
      </c>
      <c r="E167" s="236">
        <v>0.4</v>
      </c>
      <c r="F167" s="35">
        <v>11.04</v>
      </c>
      <c r="G167" s="296">
        <f t="shared" si="5"/>
        <v>4.42</v>
      </c>
      <c r="H167" s="317"/>
      <c r="I167" s="315"/>
    </row>
    <row r="168" spans="1:10" s="26" customFormat="1" ht="30.75" thickBot="1" x14ac:dyDescent="0.3">
      <c r="A168" s="171" t="s">
        <v>346</v>
      </c>
      <c r="B168" s="174" t="s">
        <v>375</v>
      </c>
      <c r="C168" s="355" t="s">
        <v>369</v>
      </c>
      <c r="D168" s="378" t="s">
        <v>8</v>
      </c>
      <c r="E168" s="236">
        <v>0.4</v>
      </c>
      <c r="F168" s="35">
        <v>35.270000000000003</v>
      </c>
      <c r="G168" s="296">
        <f t="shared" si="5"/>
        <v>14.11</v>
      </c>
      <c r="H168" s="317"/>
      <c r="I168" s="315"/>
    </row>
    <row r="169" spans="1:10" s="26" customFormat="1" ht="30.75" thickBot="1" x14ac:dyDescent="0.3">
      <c r="A169" s="184" t="s">
        <v>346</v>
      </c>
      <c r="B169" s="187" t="s">
        <v>376</v>
      </c>
      <c r="C169" s="357" t="s">
        <v>370</v>
      </c>
      <c r="D169" s="380" t="s">
        <v>10</v>
      </c>
      <c r="E169" s="374">
        <v>3.2</v>
      </c>
      <c r="F169" s="52">
        <v>17.510000000000002</v>
      </c>
      <c r="G169" s="303">
        <f t="shared" si="5"/>
        <v>56.03</v>
      </c>
      <c r="H169" s="314" t="s">
        <v>251</v>
      </c>
      <c r="I169" s="302">
        <f>ROUND(SUM(G148:G169),2)</f>
        <v>19921.080000000002</v>
      </c>
    </row>
    <row r="170" spans="1:10" s="26" customFormat="1" x14ac:dyDescent="0.25">
      <c r="A170" s="267" t="s">
        <v>377</v>
      </c>
      <c r="B170" s="268" t="s">
        <v>254</v>
      </c>
      <c r="C170" s="381"/>
      <c r="D170" s="268"/>
      <c r="E170" s="382"/>
      <c r="F170" s="105"/>
      <c r="G170" s="319">
        <f t="shared" si="5"/>
        <v>0</v>
      </c>
      <c r="H170" s="301"/>
      <c r="I170" s="293"/>
    </row>
    <row r="171" spans="1:10" s="26" customFormat="1" ht="30" x14ac:dyDescent="0.25">
      <c r="A171" s="171" t="s">
        <v>377</v>
      </c>
      <c r="B171" s="174" t="s">
        <v>378</v>
      </c>
      <c r="C171" s="263" t="s">
        <v>288</v>
      </c>
      <c r="D171" s="174" t="s">
        <v>19</v>
      </c>
      <c r="E171" s="236">
        <v>6</v>
      </c>
      <c r="F171" s="35">
        <v>317.95999999999998</v>
      </c>
      <c r="G171" s="296">
        <f t="shared" si="5"/>
        <v>1907.76</v>
      </c>
      <c r="H171" s="301"/>
      <c r="I171" s="293"/>
    </row>
    <row r="172" spans="1:10" s="26" customFormat="1" ht="30.75" thickBot="1" x14ac:dyDescent="0.3">
      <c r="A172" s="171" t="s">
        <v>377</v>
      </c>
      <c r="B172" s="174" t="s">
        <v>379</v>
      </c>
      <c r="C172" s="263" t="s">
        <v>289</v>
      </c>
      <c r="D172" s="174" t="s">
        <v>19</v>
      </c>
      <c r="E172" s="236">
        <v>3</v>
      </c>
      <c r="F172" s="35">
        <v>317.95999999999998</v>
      </c>
      <c r="G172" s="296">
        <f t="shared" si="5"/>
        <v>953.88</v>
      </c>
      <c r="H172" s="301"/>
      <c r="I172" s="293"/>
    </row>
    <row r="173" spans="1:10" s="45" customFormat="1" ht="29.25" thickBot="1" x14ac:dyDescent="0.3">
      <c r="A173" s="383" t="s">
        <v>377</v>
      </c>
      <c r="B173" s="384" t="s">
        <v>380</v>
      </c>
      <c r="C173" s="385" t="s">
        <v>290</v>
      </c>
      <c r="D173" s="386" t="s">
        <v>19</v>
      </c>
      <c r="E173" s="387"/>
      <c r="F173" s="35">
        <v>105.21</v>
      </c>
      <c r="G173" s="403">
        <f t="shared" si="5"/>
        <v>0</v>
      </c>
      <c r="H173" s="404" t="s">
        <v>255</v>
      </c>
      <c r="I173" s="405">
        <f>ROUND(SUM(G170:G173),2)</f>
        <v>2861.64</v>
      </c>
    </row>
    <row r="174" spans="1:10" s="26" customFormat="1" ht="63" customHeight="1" thickBot="1" x14ac:dyDescent="0.3">
      <c r="A174" s="277" t="s">
        <v>381</v>
      </c>
      <c r="B174" s="388" t="s">
        <v>257</v>
      </c>
      <c r="C174" s="389" t="s">
        <v>11</v>
      </c>
      <c r="D174" s="390" t="s">
        <v>7</v>
      </c>
      <c r="E174" s="391">
        <v>1</v>
      </c>
      <c r="F174" s="62">
        <v>1409.07</v>
      </c>
      <c r="G174" s="406">
        <f t="shared" si="5"/>
        <v>1409.07</v>
      </c>
      <c r="H174" s="299" t="s">
        <v>286</v>
      </c>
      <c r="I174" s="302">
        <f>ROUND(SUM(G174),2)</f>
        <v>1409.07</v>
      </c>
    </row>
    <row r="175" spans="1:10" ht="43.5" thickBot="1" x14ac:dyDescent="0.3">
      <c r="A175" s="278"/>
      <c r="B175" s="279"/>
      <c r="C175" s="280"/>
      <c r="D175" s="279"/>
      <c r="E175" s="281"/>
      <c r="F175" s="327" t="s">
        <v>109</v>
      </c>
      <c r="G175" s="323">
        <f>SUM(G5:G174)</f>
        <v>231311.86</v>
      </c>
      <c r="H175" s="297"/>
      <c r="I175" s="315"/>
      <c r="J175" s="67"/>
    </row>
    <row r="176" spans="1:10" ht="13.9" x14ac:dyDescent="0.25">
      <c r="A176" s="278"/>
      <c r="B176" s="392"/>
      <c r="C176" s="392"/>
      <c r="D176" s="392"/>
      <c r="E176" s="393"/>
      <c r="F176" s="392"/>
      <c r="G176" s="407"/>
    </row>
    <row r="177" spans="1:6" ht="13.9" x14ac:dyDescent="0.25">
      <c r="A177" s="285" t="s">
        <v>512</v>
      </c>
      <c r="B177" s="286"/>
      <c r="C177" s="287"/>
      <c r="D177" s="286"/>
      <c r="E177" s="288"/>
      <c r="F177" s="408"/>
    </row>
    <row r="178" spans="1:6" ht="54.6" customHeight="1" x14ac:dyDescent="0.25">
      <c r="A178" s="519" t="s">
        <v>513</v>
      </c>
      <c r="B178" s="519"/>
      <c r="C178" s="519"/>
      <c r="D178" s="519"/>
      <c r="E178" s="519"/>
      <c r="F178" s="408"/>
    </row>
  </sheetData>
  <sheetProtection algorithmName="SHA-512" hashValue="W6TmPvlHgZ04UQ3sFHCHerimMwTDjWql6RYFVlfM+7PcTMU/wmFfSvcJgkZAAKzlTg5nLJ+4nbyfGtX415dCuQ==" saltValue="6V4Rh+Oe7kWhARTe9zkXYQ==" spinCount="100000" sheet="1" objects="1" scenarios="1"/>
  <mergeCells count="8">
    <mergeCell ref="H53:H77"/>
    <mergeCell ref="A178:E178"/>
    <mergeCell ref="H124:H131"/>
    <mergeCell ref="H133:H137"/>
    <mergeCell ref="H90:H97"/>
    <mergeCell ref="H99:H108"/>
    <mergeCell ref="H110:H114"/>
    <mergeCell ref="H116:H122"/>
  </mergeCells>
  <phoneticPr fontId="9" type="noConversion"/>
  <pageMargins left="0.7" right="0.7" top="0.75" bottom="0.75" header="0.3" footer="0.3"/>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2"/>
  <sheetViews>
    <sheetView view="pageBreakPreview" topLeftCell="A37" zoomScale="60" zoomScaleNormal="85" workbookViewId="0">
      <selection activeCell="H68" sqref="H68"/>
    </sheetView>
  </sheetViews>
  <sheetFormatPr defaultColWidth="9.140625" defaultRowHeight="15" x14ac:dyDescent="0.25"/>
  <cols>
    <col min="1" max="1" width="39.7109375" style="289" customWidth="1"/>
    <col min="2" max="2" width="10.5703125" style="286" customWidth="1"/>
    <col min="3" max="3" width="71.7109375" style="287" customWidth="1"/>
    <col min="4" max="4" width="9.140625" style="286"/>
    <col min="5" max="5" width="16.28515625" style="288" customWidth="1"/>
    <col min="6" max="6" width="17.7109375" style="5" customWidth="1"/>
    <col min="7" max="7" width="14.7109375" style="286" customWidth="1"/>
    <col min="8" max="8" width="21.5703125" style="290" customWidth="1"/>
    <col min="9" max="9" width="16.140625" style="286" customWidth="1"/>
    <col min="10" max="16384" width="9.140625" style="3"/>
  </cols>
  <sheetData>
    <row r="1" spans="1:9" ht="39.950000000000003" customHeight="1" thickBot="1" x14ac:dyDescent="0.3">
      <c r="A1" s="128" t="s">
        <v>500</v>
      </c>
      <c r="B1" s="409"/>
      <c r="C1" s="409"/>
      <c r="D1" s="409"/>
      <c r="E1" s="409"/>
      <c r="F1" s="409"/>
      <c r="G1" s="410"/>
    </row>
    <row r="2" spans="1:9" ht="21.75" customHeight="1" thickBot="1" x14ac:dyDescent="0.3">
      <c r="A2" s="1"/>
      <c r="B2" s="1"/>
      <c r="C2" s="1"/>
      <c r="D2" s="1"/>
      <c r="E2" s="7"/>
      <c r="F2" s="1"/>
      <c r="G2" s="1"/>
    </row>
    <row r="3" spans="1:9" ht="15" customHeight="1" thickBot="1" x14ac:dyDescent="0.3">
      <c r="A3" s="411" t="s">
        <v>501</v>
      </c>
      <c r="B3" s="412"/>
      <c r="C3" s="412"/>
      <c r="D3" s="412"/>
      <c r="E3" s="412"/>
      <c r="F3" s="412"/>
      <c r="G3" s="413"/>
    </row>
    <row r="4" spans="1:9" ht="43.5" thickBot="1" x14ac:dyDescent="0.3">
      <c r="A4" s="414" t="s">
        <v>46</v>
      </c>
      <c r="B4" s="21" t="s">
        <v>0</v>
      </c>
      <c r="C4" s="21" t="s">
        <v>1</v>
      </c>
      <c r="D4" s="21" t="s">
        <v>2</v>
      </c>
      <c r="E4" s="22" t="s">
        <v>3</v>
      </c>
      <c r="F4" s="23" t="s">
        <v>4</v>
      </c>
      <c r="G4" s="24" t="s">
        <v>5</v>
      </c>
    </row>
    <row r="5" spans="1:9" x14ac:dyDescent="0.25">
      <c r="A5" s="415" t="s">
        <v>382</v>
      </c>
      <c r="B5" s="70" t="s">
        <v>13</v>
      </c>
      <c r="C5" s="416" t="s">
        <v>383</v>
      </c>
      <c r="D5" s="417" t="s">
        <v>386</v>
      </c>
      <c r="E5" s="417">
        <v>6</v>
      </c>
      <c r="F5" s="8">
        <v>9.76</v>
      </c>
      <c r="G5" s="431">
        <f t="shared" ref="G5:G13" si="0">ROUND((E5*F5),2)</f>
        <v>58.56</v>
      </c>
    </row>
    <row r="6" spans="1:9" ht="15.75" thickBot="1" x14ac:dyDescent="0.3">
      <c r="A6" s="418" t="s">
        <v>382</v>
      </c>
      <c r="B6" s="125" t="s">
        <v>14</v>
      </c>
      <c r="C6" s="419" t="s">
        <v>384</v>
      </c>
      <c r="D6" s="265" t="s">
        <v>7</v>
      </c>
      <c r="E6" s="265">
        <v>3</v>
      </c>
      <c r="F6" s="2">
        <v>159.44</v>
      </c>
      <c r="G6" s="432">
        <f t="shared" si="0"/>
        <v>478.32</v>
      </c>
    </row>
    <row r="7" spans="1:9" ht="38.450000000000003" customHeight="1" thickBot="1" x14ac:dyDescent="0.3">
      <c r="A7" s="420" t="s">
        <v>382</v>
      </c>
      <c r="B7" s="72" t="s">
        <v>72</v>
      </c>
      <c r="C7" s="421" t="s">
        <v>385</v>
      </c>
      <c r="D7" s="422" t="s">
        <v>82</v>
      </c>
      <c r="E7" s="422">
        <v>3.8</v>
      </c>
      <c r="F7" s="73">
        <v>43.38</v>
      </c>
      <c r="G7" s="433">
        <f t="shared" si="0"/>
        <v>164.84</v>
      </c>
      <c r="H7" s="434" t="s">
        <v>47</v>
      </c>
      <c r="I7" s="435">
        <f>ROUND(SUM(G5:G7),2)</f>
        <v>701.72</v>
      </c>
    </row>
    <row r="8" spans="1:9" ht="26.25" customHeight="1" x14ac:dyDescent="0.25">
      <c r="A8" s="415" t="s">
        <v>55</v>
      </c>
      <c r="B8" s="70" t="s">
        <v>20</v>
      </c>
      <c r="C8" s="416" t="s">
        <v>387</v>
      </c>
      <c r="D8" s="417" t="s">
        <v>393</v>
      </c>
      <c r="E8" s="417">
        <v>115</v>
      </c>
      <c r="F8" s="8">
        <v>9.76</v>
      </c>
      <c r="G8" s="431">
        <f t="shared" si="0"/>
        <v>1122.4000000000001</v>
      </c>
    </row>
    <row r="9" spans="1:9" x14ac:dyDescent="0.25">
      <c r="A9" s="418" t="s">
        <v>55</v>
      </c>
      <c r="B9" s="125" t="s">
        <v>21</v>
      </c>
      <c r="C9" s="419" t="s">
        <v>388</v>
      </c>
      <c r="D9" s="264" t="s">
        <v>393</v>
      </c>
      <c r="E9" s="264">
        <v>1670</v>
      </c>
      <c r="F9" s="2">
        <v>2.71</v>
      </c>
      <c r="G9" s="432">
        <f t="shared" si="0"/>
        <v>4525.7</v>
      </c>
    </row>
    <row r="10" spans="1:9" x14ac:dyDescent="0.25">
      <c r="A10" s="418" t="s">
        <v>55</v>
      </c>
      <c r="B10" s="125" t="s">
        <v>22</v>
      </c>
      <c r="C10" s="419" t="s">
        <v>389</v>
      </c>
      <c r="D10" s="264" t="s">
        <v>393</v>
      </c>
      <c r="E10" s="264">
        <v>1</v>
      </c>
      <c r="F10" s="2">
        <v>47.72</v>
      </c>
      <c r="G10" s="432">
        <f t="shared" si="0"/>
        <v>47.72</v>
      </c>
    </row>
    <row r="11" spans="1:9" x14ac:dyDescent="0.25">
      <c r="A11" s="418" t="s">
        <v>55</v>
      </c>
      <c r="B11" s="125" t="s">
        <v>23</v>
      </c>
      <c r="C11" s="419" t="s">
        <v>390</v>
      </c>
      <c r="D11" s="264" t="s">
        <v>393</v>
      </c>
      <c r="E11" s="264">
        <v>103</v>
      </c>
      <c r="F11" s="2">
        <v>34.71</v>
      </c>
      <c r="G11" s="432">
        <f t="shared" si="0"/>
        <v>3575.13</v>
      </c>
    </row>
    <row r="12" spans="1:9" ht="15.75" thickBot="1" x14ac:dyDescent="0.3">
      <c r="A12" s="418" t="s">
        <v>55</v>
      </c>
      <c r="B12" s="125" t="s">
        <v>24</v>
      </c>
      <c r="C12" s="419" t="s">
        <v>391</v>
      </c>
      <c r="D12" s="264" t="s">
        <v>393</v>
      </c>
      <c r="E12" s="264">
        <v>543</v>
      </c>
      <c r="F12" s="2">
        <v>5.42</v>
      </c>
      <c r="G12" s="432">
        <f t="shared" si="0"/>
        <v>2943.06</v>
      </c>
    </row>
    <row r="13" spans="1:9" ht="29.25" thickBot="1" x14ac:dyDescent="0.3">
      <c r="A13" s="423" t="s">
        <v>55</v>
      </c>
      <c r="B13" s="71" t="s">
        <v>25</v>
      </c>
      <c r="C13" s="424" t="s">
        <v>392</v>
      </c>
      <c r="D13" s="425" t="s">
        <v>393</v>
      </c>
      <c r="E13" s="425">
        <v>1024</v>
      </c>
      <c r="F13" s="20">
        <v>5.42</v>
      </c>
      <c r="G13" s="436">
        <f t="shared" si="0"/>
        <v>5550.08</v>
      </c>
      <c r="H13" s="434" t="s">
        <v>48</v>
      </c>
      <c r="I13" s="435">
        <f>ROUND(SUM(G8:G13),2)</f>
        <v>17764.09</v>
      </c>
    </row>
    <row r="14" spans="1:9" ht="30" x14ac:dyDescent="0.25">
      <c r="A14" s="426" t="s">
        <v>394</v>
      </c>
      <c r="B14" s="549" t="s">
        <v>41</v>
      </c>
      <c r="C14" s="427" t="s">
        <v>395</v>
      </c>
      <c r="D14" s="428" t="s">
        <v>7</v>
      </c>
      <c r="E14" s="428">
        <v>30</v>
      </c>
      <c r="F14" s="69">
        <v>956.62</v>
      </c>
      <c r="G14" s="437">
        <f>ROUND((E14*F14),2)</f>
        <v>28698.6</v>
      </c>
      <c r="H14" s="438"/>
      <c r="I14" s="439"/>
    </row>
    <row r="15" spans="1:9" x14ac:dyDescent="0.25">
      <c r="A15" s="418" t="s">
        <v>394</v>
      </c>
      <c r="B15" s="548"/>
      <c r="C15" s="429" t="s">
        <v>518</v>
      </c>
      <c r="D15" s="265" t="s">
        <v>393</v>
      </c>
      <c r="E15" s="265">
        <v>6.6</v>
      </c>
      <c r="F15" s="2">
        <v>379.61</v>
      </c>
      <c r="G15" s="433">
        <f t="shared" ref="G15:G71" si="1">ROUND((E15*F15),2)</f>
        <v>2505.4299999999998</v>
      </c>
      <c r="H15" s="438"/>
      <c r="I15" s="439"/>
    </row>
    <row r="16" spans="1:9" x14ac:dyDescent="0.25">
      <c r="A16" s="418" t="s">
        <v>394</v>
      </c>
      <c r="B16" s="548"/>
      <c r="C16" s="429" t="s">
        <v>519</v>
      </c>
      <c r="D16" s="265" t="s">
        <v>7</v>
      </c>
      <c r="E16" s="265">
        <v>22</v>
      </c>
      <c r="F16" s="2">
        <v>228.85</v>
      </c>
      <c r="G16" s="433">
        <f t="shared" si="1"/>
        <v>5034.7</v>
      </c>
      <c r="H16" s="438"/>
      <c r="I16" s="439"/>
    </row>
    <row r="17" spans="1:10" x14ac:dyDescent="0.25">
      <c r="A17" s="418" t="s">
        <v>394</v>
      </c>
      <c r="B17" s="548"/>
      <c r="C17" s="429" t="s">
        <v>520</v>
      </c>
      <c r="D17" s="265" t="s">
        <v>7</v>
      </c>
      <c r="E17" s="265">
        <v>8</v>
      </c>
      <c r="F17" s="2">
        <v>126.9</v>
      </c>
      <c r="G17" s="433">
        <f t="shared" si="1"/>
        <v>1015.2</v>
      </c>
      <c r="H17" s="438"/>
      <c r="I17" s="439"/>
    </row>
    <row r="18" spans="1:10" ht="30" x14ac:dyDescent="0.25">
      <c r="A18" s="418" t="s">
        <v>394</v>
      </c>
      <c r="B18" s="548" t="s">
        <v>42</v>
      </c>
      <c r="C18" s="419" t="s">
        <v>396</v>
      </c>
      <c r="D18" s="265" t="s">
        <v>7</v>
      </c>
      <c r="E18" s="265">
        <v>1</v>
      </c>
      <c r="F18" s="2">
        <v>1090.02</v>
      </c>
      <c r="G18" s="433">
        <f t="shared" si="1"/>
        <v>1090.02</v>
      </c>
      <c r="H18" s="438"/>
      <c r="I18" s="439"/>
    </row>
    <row r="19" spans="1:10" x14ac:dyDescent="0.25">
      <c r="A19" s="418" t="s">
        <v>394</v>
      </c>
      <c r="B19" s="548"/>
      <c r="C19" s="429" t="s">
        <v>518</v>
      </c>
      <c r="D19" s="264" t="s">
        <v>393</v>
      </c>
      <c r="E19" s="264">
        <v>0.6</v>
      </c>
      <c r="F19" s="2">
        <v>379.61</v>
      </c>
      <c r="G19" s="433">
        <f t="shared" si="1"/>
        <v>227.77</v>
      </c>
      <c r="H19" s="438"/>
      <c r="I19" s="439"/>
    </row>
    <row r="20" spans="1:10" x14ac:dyDescent="0.25">
      <c r="A20" s="418" t="s">
        <v>394</v>
      </c>
      <c r="B20" s="548"/>
      <c r="C20" s="429" t="s">
        <v>520</v>
      </c>
      <c r="D20" s="264" t="s">
        <v>7</v>
      </c>
      <c r="E20" s="264">
        <v>1</v>
      </c>
      <c r="F20" s="2">
        <v>126.9</v>
      </c>
      <c r="G20" s="433">
        <f t="shared" si="1"/>
        <v>126.9</v>
      </c>
      <c r="H20" s="438"/>
      <c r="I20" s="439"/>
    </row>
    <row r="21" spans="1:10" ht="30" x14ac:dyDescent="0.25">
      <c r="A21" s="418" t="s">
        <v>394</v>
      </c>
      <c r="B21" s="548" t="s">
        <v>43</v>
      </c>
      <c r="C21" s="419" t="s">
        <v>397</v>
      </c>
      <c r="D21" s="264" t="s">
        <v>7</v>
      </c>
      <c r="E21" s="264">
        <v>7</v>
      </c>
      <c r="F21" s="2">
        <v>59.65</v>
      </c>
      <c r="G21" s="433">
        <f t="shared" si="1"/>
        <v>417.55</v>
      </c>
      <c r="H21" s="438"/>
      <c r="I21" s="439"/>
    </row>
    <row r="22" spans="1:10" ht="30" x14ac:dyDescent="0.25">
      <c r="A22" s="418" t="s">
        <v>394</v>
      </c>
      <c r="B22" s="548"/>
      <c r="C22" s="429" t="s">
        <v>521</v>
      </c>
      <c r="D22" s="264" t="s">
        <v>19</v>
      </c>
      <c r="E22" s="264">
        <v>7</v>
      </c>
      <c r="F22" s="2">
        <v>86.77</v>
      </c>
      <c r="G22" s="433">
        <f t="shared" si="1"/>
        <v>607.39</v>
      </c>
      <c r="H22" s="438"/>
      <c r="I22" s="439"/>
      <c r="J22" s="91"/>
    </row>
    <row r="23" spans="1:10" x14ac:dyDescent="0.25">
      <c r="A23" s="418" t="s">
        <v>394</v>
      </c>
      <c r="B23" s="548"/>
      <c r="C23" s="429" t="s">
        <v>522</v>
      </c>
      <c r="D23" s="264" t="s">
        <v>10</v>
      </c>
      <c r="E23" s="264">
        <v>7</v>
      </c>
      <c r="F23" s="2">
        <v>20.61</v>
      </c>
      <c r="G23" s="433">
        <f t="shared" si="1"/>
        <v>144.27000000000001</v>
      </c>
      <c r="H23" s="438"/>
      <c r="I23" s="439"/>
    </row>
    <row r="24" spans="1:10" x14ac:dyDescent="0.25">
      <c r="A24" s="418" t="s">
        <v>394</v>
      </c>
      <c r="B24" s="548"/>
      <c r="C24" s="429" t="s">
        <v>523</v>
      </c>
      <c r="D24" s="264" t="s">
        <v>19</v>
      </c>
      <c r="E24" s="264">
        <v>7</v>
      </c>
      <c r="F24" s="2">
        <v>21.69</v>
      </c>
      <c r="G24" s="433">
        <f t="shared" si="1"/>
        <v>151.83000000000001</v>
      </c>
      <c r="H24" s="438"/>
      <c r="I24" s="439"/>
    </row>
    <row r="25" spans="1:10" ht="30" x14ac:dyDescent="0.25">
      <c r="A25" s="418" t="s">
        <v>394</v>
      </c>
      <c r="B25" s="548" t="s">
        <v>44</v>
      </c>
      <c r="C25" s="337" t="s">
        <v>398</v>
      </c>
      <c r="D25" s="338" t="s">
        <v>7</v>
      </c>
      <c r="E25" s="338">
        <v>54</v>
      </c>
      <c r="F25" s="2">
        <v>130.15</v>
      </c>
      <c r="G25" s="433">
        <f t="shared" si="1"/>
        <v>7028.1</v>
      </c>
      <c r="H25" s="438"/>
      <c r="I25" s="439"/>
    </row>
    <row r="26" spans="1:10" ht="30" x14ac:dyDescent="0.25">
      <c r="A26" s="418" t="s">
        <v>394</v>
      </c>
      <c r="B26" s="548"/>
      <c r="C26" s="430" t="s">
        <v>524</v>
      </c>
      <c r="D26" s="338" t="s">
        <v>19</v>
      </c>
      <c r="E26" s="338">
        <v>0</v>
      </c>
      <c r="F26" s="2">
        <v>141</v>
      </c>
      <c r="G26" s="433">
        <f t="shared" si="1"/>
        <v>0</v>
      </c>
      <c r="H26" s="438"/>
      <c r="I26" s="439"/>
    </row>
    <row r="27" spans="1:10" ht="30" x14ac:dyDescent="0.25">
      <c r="A27" s="418" t="s">
        <v>394</v>
      </c>
      <c r="B27" s="548"/>
      <c r="C27" s="430" t="s">
        <v>525</v>
      </c>
      <c r="D27" s="338" t="s">
        <v>19</v>
      </c>
      <c r="E27" s="338">
        <v>6</v>
      </c>
      <c r="F27" s="2">
        <v>141</v>
      </c>
      <c r="G27" s="433">
        <f t="shared" si="1"/>
        <v>846</v>
      </c>
      <c r="H27" s="438"/>
      <c r="I27" s="439"/>
    </row>
    <row r="28" spans="1:10" ht="30" x14ac:dyDescent="0.25">
      <c r="A28" s="418" t="s">
        <v>394</v>
      </c>
      <c r="B28" s="548"/>
      <c r="C28" s="430" t="s">
        <v>526</v>
      </c>
      <c r="D28" s="338" t="s">
        <v>19</v>
      </c>
      <c r="E28" s="338">
        <v>48</v>
      </c>
      <c r="F28" s="2">
        <v>460.95</v>
      </c>
      <c r="G28" s="433">
        <f t="shared" si="1"/>
        <v>22125.599999999999</v>
      </c>
      <c r="H28" s="438"/>
      <c r="I28" s="439"/>
    </row>
    <row r="29" spans="1:10" x14ac:dyDescent="0.25">
      <c r="A29" s="418" t="s">
        <v>394</v>
      </c>
      <c r="B29" s="548"/>
      <c r="C29" s="430" t="s">
        <v>527</v>
      </c>
      <c r="D29" s="338" t="s">
        <v>10</v>
      </c>
      <c r="E29" s="338">
        <v>89</v>
      </c>
      <c r="F29" s="2">
        <v>37.96</v>
      </c>
      <c r="G29" s="433">
        <f t="shared" si="1"/>
        <v>3378.44</v>
      </c>
      <c r="H29" s="438"/>
      <c r="I29" s="439"/>
    </row>
    <row r="30" spans="1:10" x14ac:dyDescent="0.25">
      <c r="A30" s="418" t="s">
        <v>394</v>
      </c>
      <c r="B30" s="548"/>
      <c r="C30" s="430" t="s">
        <v>528</v>
      </c>
      <c r="D30" s="338" t="s">
        <v>19</v>
      </c>
      <c r="E30" s="338">
        <v>54</v>
      </c>
      <c r="F30" s="2">
        <v>34.71</v>
      </c>
      <c r="G30" s="433">
        <f t="shared" si="1"/>
        <v>1874.34</v>
      </c>
      <c r="H30" s="438"/>
      <c r="I30" s="439"/>
    </row>
    <row r="31" spans="1:10" ht="30" x14ac:dyDescent="0.25">
      <c r="A31" s="418" t="s">
        <v>394</v>
      </c>
      <c r="B31" s="548" t="s">
        <v>83</v>
      </c>
      <c r="C31" s="419" t="s">
        <v>399</v>
      </c>
      <c r="D31" s="264" t="s">
        <v>7</v>
      </c>
      <c r="E31" s="264">
        <v>3</v>
      </c>
      <c r="F31" s="2">
        <v>131.24</v>
      </c>
      <c r="G31" s="433">
        <f t="shared" si="1"/>
        <v>393.72</v>
      </c>
      <c r="H31" s="438"/>
      <c r="I31" s="439"/>
    </row>
    <row r="32" spans="1:10" ht="30" x14ac:dyDescent="0.25">
      <c r="A32" s="418" t="s">
        <v>394</v>
      </c>
      <c r="B32" s="548"/>
      <c r="C32" s="429" t="s">
        <v>529</v>
      </c>
      <c r="D32" s="264" t="s">
        <v>19</v>
      </c>
      <c r="E32" s="264">
        <v>3</v>
      </c>
      <c r="F32" s="2">
        <v>385.03</v>
      </c>
      <c r="G32" s="433">
        <f t="shared" si="1"/>
        <v>1155.0899999999999</v>
      </c>
      <c r="H32" s="438"/>
      <c r="I32" s="439"/>
    </row>
    <row r="33" spans="1:9" x14ac:dyDescent="0.25">
      <c r="A33" s="418" t="s">
        <v>394</v>
      </c>
      <c r="B33" s="548"/>
      <c r="C33" s="429" t="s">
        <v>530</v>
      </c>
      <c r="D33" s="264" t="s">
        <v>10</v>
      </c>
      <c r="E33" s="264">
        <v>4</v>
      </c>
      <c r="F33" s="2">
        <v>121.48</v>
      </c>
      <c r="G33" s="433">
        <f t="shared" si="1"/>
        <v>485.92</v>
      </c>
      <c r="H33" s="438"/>
      <c r="I33" s="439"/>
    </row>
    <row r="34" spans="1:9" x14ac:dyDescent="0.25">
      <c r="A34" s="418" t="s">
        <v>394</v>
      </c>
      <c r="B34" s="548"/>
      <c r="C34" s="429" t="s">
        <v>531</v>
      </c>
      <c r="D34" s="264" t="s">
        <v>19</v>
      </c>
      <c r="E34" s="264">
        <v>3</v>
      </c>
      <c r="F34" s="2">
        <v>304.77</v>
      </c>
      <c r="G34" s="433">
        <f t="shared" si="1"/>
        <v>914.31</v>
      </c>
      <c r="H34" s="438"/>
      <c r="I34" s="439"/>
    </row>
    <row r="35" spans="1:9" ht="30" x14ac:dyDescent="0.25">
      <c r="A35" s="418" t="s">
        <v>394</v>
      </c>
      <c r="B35" s="125" t="s">
        <v>99</v>
      </c>
      <c r="C35" s="419" t="s">
        <v>400</v>
      </c>
      <c r="D35" s="264" t="s">
        <v>19</v>
      </c>
      <c r="E35" s="264">
        <v>1</v>
      </c>
      <c r="F35" s="2">
        <v>31.45</v>
      </c>
      <c r="G35" s="433">
        <f t="shared" si="1"/>
        <v>31.45</v>
      </c>
      <c r="H35" s="438"/>
      <c r="I35" s="439"/>
    </row>
    <row r="36" spans="1:9" ht="30" x14ac:dyDescent="0.25">
      <c r="A36" s="418" t="s">
        <v>394</v>
      </c>
      <c r="B36" s="125" t="s">
        <v>139</v>
      </c>
      <c r="C36" s="419" t="s">
        <v>401</v>
      </c>
      <c r="D36" s="264" t="s">
        <v>19</v>
      </c>
      <c r="E36" s="264">
        <v>64</v>
      </c>
      <c r="F36" s="2">
        <v>34.71</v>
      </c>
      <c r="G36" s="433">
        <f t="shared" si="1"/>
        <v>2221.44</v>
      </c>
      <c r="H36" s="438"/>
      <c r="I36" s="439"/>
    </row>
    <row r="37" spans="1:9" ht="30" x14ac:dyDescent="0.25">
      <c r="A37" s="418" t="s">
        <v>394</v>
      </c>
      <c r="B37" s="125" t="s">
        <v>140</v>
      </c>
      <c r="C37" s="419" t="s">
        <v>402</v>
      </c>
      <c r="D37" s="264" t="s">
        <v>19</v>
      </c>
      <c r="E37" s="264">
        <v>29</v>
      </c>
      <c r="F37" s="2">
        <v>41.21</v>
      </c>
      <c r="G37" s="433">
        <f t="shared" si="1"/>
        <v>1195.0899999999999</v>
      </c>
      <c r="H37" s="438"/>
      <c r="I37" s="439"/>
    </row>
    <row r="38" spans="1:9" ht="30" x14ac:dyDescent="0.25">
      <c r="A38" s="418" t="s">
        <v>394</v>
      </c>
      <c r="B38" s="125" t="s">
        <v>141</v>
      </c>
      <c r="C38" s="419" t="s">
        <v>403</v>
      </c>
      <c r="D38" s="264" t="s">
        <v>19</v>
      </c>
      <c r="E38" s="264">
        <v>24</v>
      </c>
      <c r="F38" s="2">
        <v>45.55</v>
      </c>
      <c r="G38" s="433">
        <f t="shared" si="1"/>
        <v>1093.2</v>
      </c>
      <c r="H38" s="438"/>
      <c r="I38" s="439"/>
    </row>
    <row r="39" spans="1:9" x14ac:dyDescent="0.25">
      <c r="A39" s="418" t="s">
        <v>394</v>
      </c>
      <c r="B39" s="125" t="s">
        <v>142</v>
      </c>
      <c r="C39" s="419" t="s">
        <v>404</v>
      </c>
      <c r="D39" s="264" t="s">
        <v>386</v>
      </c>
      <c r="E39" s="264">
        <v>2</v>
      </c>
      <c r="F39" s="2">
        <v>9.76</v>
      </c>
      <c r="G39" s="433">
        <f t="shared" si="1"/>
        <v>19.52</v>
      </c>
      <c r="H39" s="438"/>
      <c r="I39" s="439"/>
    </row>
    <row r="40" spans="1:9" x14ac:dyDescent="0.25">
      <c r="A40" s="418" t="s">
        <v>394</v>
      </c>
      <c r="B40" s="125" t="s">
        <v>143</v>
      </c>
      <c r="C40" s="419" t="s">
        <v>405</v>
      </c>
      <c r="D40" s="264" t="s">
        <v>386</v>
      </c>
      <c r="E40" s="264">
        <v>370</v>
      </c>
      <c r="F40" s="2">
        <v>18.440000000000001</v>
      </c>
      <c r="G40" s="433">
        <f t="shared" si="1"/>
        <v>6822.8</v>
      </c>
      <c r="H40" s="438"/>
      <c r="I40" s="439"/>
    </row>
    <row r="41" spans="1:9" x14ac:dyDescent="0.25">
      <c r="A41" s="418" t="s">
        <v>394</v>
      </c>
      <c r="B41" s="125" t="s">
        <v>144</v>
      </c>
      <c r="C41" s="419" t="s">
        <v>406</v>
      </c>
      <c r="D41" s="264" t="s">
        <v>10</v>
      </c>
      <c r="E41" s="264">
        <v>561</v>
      </c>
      <c r="F41" s="2">
        <v>37.96</v>
      </c>
      <c r="G41" s="433">
        <f t="shared" si="1"/>
        <v>21295.56</v>
      </c>
      <c r="H41" s="438"/>
      <c r="I41" s="439"/>
    </row>
    <row r="42" spans="1:9" x14ac:dyDescent="0.25">
      <c r="A42" s="418" t="s">
        <v>394</v>
      </c>
      <c r="B42" s="125" t="s">
        <v>145</v>
      </c>
      <c r="C42" s="419" t="s">
        <v>407</v>
      </c>
      <c r="D42" s="264" t="s">
        <v>10</v>
      </c>
      <c r="E42" s="264">
        <v>360</v>
      </c>
      <c r="F42" s="2">
        <v>56.4</v>
      </c>
      <c r="G42" s="433">
        <f t="shared" si="1"/>
        <v>20304</v>
      </c>
      <c r="H42" s="438"/>
      <c r="I42" s="439"/>
    </row>
    <row r="43" spans="1:9" ht="30" x14ac:dyDescent="0.25">
      <c r="A43" s="418" t="s">
        <v>394</v>
      </c>
      <c r="B43" s="125" t="s">
        <v>146</v>
      </c>
      <c r="C43" s="419" t="s">
        <v>408</v>
      </c>
      <c r="D43" s="264" t="s">
        <v>10</v>
      </c>
      <c r="E43" s="264">
        <v>29</v>
      </c>
      <c r="F43" s="2">
        <v>97.61</v>
      </c>
      <c r="G43" s="433">
        <f t="shared" si="1"/>
        <v>2830.69</v>
      </c>
      <c r="H43" s="438"/>
      <c r="I43" s="439"/>
    </row>
    <row r="44" spans="1:9" x14ac:dyDescent="0.25">
      <c r="A44" s="418" t="s">
        <v>394</v>
      </c>
      <c r="B44" s="548" t="s">
        <v>313</v>
      </c>
      <c r="C44" s="419" t="s">
        <v>409</v>
      </c>
      <c r="D44" s="264" t="s">
        <v>7</v>
      </c>
      <c r="E44" s="264">
        <v>9</v>
      </c>
      <c r="F44" s="2">
        <v>147.51</v>
      </c>
      <c r="G44" s="433">
        <f t="shared" si="1"/>
        <v>1327.59</v>
      </c>
      <c r="H44" s="438"/>
      <c r="I44" s="439"/>
    </row>
    <row r="45" spans="1:9" x14ac:dyDescent="0.25">
      <c r="A45" s="418" t="s">
        <v>394</v>
      </c>
      <c r="B45" s="548"/>
      <c r="C45" s="429" t="s">
        <v>532</v>
      </c>
      <c r="D45" s="264" t="s">
        <v>386</v>
      </c>
      <c r="E45" s="264">
        <v>11</v>
      </c>
      <c r="F45" s="2">
        <v>34.71</v>
      </c>
      <c r="G45" s="433">
        <f t="shared" si="1"/>
        <v>381.81</v>
      </c>
      <c r="H45" s="438"/>
      <c r="I45" s="439"/>
    </row>
    <row r="46" spans="1:9" x14ac:dyDescent="0.25">
      <c r="A46" s="418" t="s">
        <v>394</v>
      </c>
      <c r="B46" s="548"/>
      <c r="C46" s="429" t="s">
        <v>533</v>
      </c>
      <c r="D46" s="264" t="s">
        <v>19</v>
      </c>
      <c r="E46" s="264">
        <v>9</v>
      </c>
      <c r="F46" s="2">
        <v>35.79</v>
      </c>
      <c r="G46" s="433">
        <f t="shared" si="1"/>
        <v>322.11</v>
      </c>
      <c r="H46" s="438"/>
      <c r="I46" s="439"/>
    </row>
    <row r="47" spans="1:9" x14ac:dyDescent="0.25">
      <c r="A47" s="418" t="s">
        <v>394</v>
      </c>
      <c r="B47" s="548"/>
      <c r="C47" s="429" t="s">
        <v>534</v>
      </c>
      <c r="D47" s="264" t="s">
        <v>19</v>
      </c>
      <c r="E47" s="264">
        <v>27</v>
      </c>
      <c r="F47" s="2">
        <v>20.61</v>
      </c>
      <c r="G47" s="433">
        <f t="shared" si="1"/>
        <v>556.47</v>
      </c>
      <c r="H47" s="438"/>
      <c r="I47" s="439"/>
    </row>
    <row r="48" spans="1:9" x14ac:dyDescent="0.25">
      <c r="A48" s="418" t="s">
        <v>394</v>
      </c>
      <c r="B48" s="125" t="s">
        <v>314</v>
      </c>
      <c r="C48" s="419" t="s">
        <v>410</v>
      </c>
      <c r="D48" s="264" t="s">
        <v>7</v>
      </c>
      <c r="E48" s="264">
        <v>2</v>
      </c>
      <c r="F48" s="2">
        <v>452.28</v>
      </c>
      <c r="G48" s="433">
        <f t="shared" si="1"/>
        <v>904.56</v>
      </c>
      <c r="H48" s="438"/>
      <c r="I48" s="439"/>
    </row>
    <row r="49" spans="1:9" ht="33" x14ac:dyDescent="0.25">
      <c r="A49" s="418" t="s">
        <v>394</v>
      </c>
      <c r="B49" s="125" t="s">
        <v>315</v>
      </c>
      <c r="C49" s="419" t="s">
        <v>547</v>
      </c>
      <c r="D49" s="264" t="s">
        <v>7</v>
      </c>
      <c r="E49" s="264">
        <v>1</v>
      </c>
      <c r="F49" s="2">
        <v>6892.62</v>
      </c>
      <c r="G49" s="433">
        <f t="shared" si="1"/>
        <v>6892.62</v>
      </c>
      <c r="H49" s="438"/>
      <c r="I49" s="439"/>
    </row>
    <row r="50" spans="1:9" x14ac:dyDescent="0.25">
      <c r="A50" s="418" t="s">
        <v>394</v>
      </c>
      <c r="B50" s="548" t="s">
        <v>316</v>
      </c>
      <c r="C50" s="419" t="s">
        <v>411</v>
      </c>
      <c r="D50" s="264" t="s">
        <v>7</v>
      </c>
      <c r="E50" s="264">
        <v>2</v>
      </c>
      <c r="F50" s="2">
        <v>1548.81</v>
      </c>
      <c r="G50" s="433">
        <f t="shared" si="1"/>
        <v>3097.62</v>
      </c>
      <c r="H50" s="438"/>
      <c r="I50" s="439"/>
    </row>
    <row r="51" spans="1:9" x14ac:dyDescent="0.25">
      <c r="A51" s="418" t="s">
        <v>394</v>
      </c>
      <c r="B51" s="548"/>
      <c r="C51" s="429" t="s">
        <v>535</v>
      </c>
      <c r="D51" s="264" t="s">
        <v>393</v>
      </c>
      <c r="E51" s="264">
        <v>390</v>
      </c>
      <c r="F51" s="2">
        <v>9.76</v>
      </c>
      <c r="G51" s="433">
        <f t="shared" si="1"/>
        <v>3806.4</v>
      </c>
      <c r="H51" s="438"/>
      <c r="I51" s="439"/>
    </row>
    <row r="52" spans="1:9" x14ac:dyDescent="0.25">
      <c r="A52" s="418" t="s">
        <v>394</v>
      </c>
      <c r="B52" s="548"/>
      <c r="C52" s="429" t="s">
        <v>536</v>
      </c>
      <c r="D52" s="264" t="s">
        <v>393</v>
      </c>
      <c r="E52" s="264">
        <v>12</v>
      </c>
      <c r="F52" s="2">
        <v>47.72</v>
      </c>
      <c r="G52" s="433">
        <f t="shared" si="1"/>
        <v>572.64</v>
      </c>
      <c r="H52" s="438"/>
      <c r="I52" s="439"/>
    </row>
    <row r="53" spans="1:9" ht="30" x14ac:dyDescent="0.25">
      <c r="A53" s="418" t="s">
        <v>394</v>
      </c>
      <c r="B53" s="548"/>
      <c r="C53" s="429" t="s">
        <v>537</v>
      </c>
      <c r="D53" s="264" t="s">
        <v>7</v>
      </c>
      <c r="E53" s="264">
        <v>1</v>
      </c>
      <c r="F53" s="2">
        <v>13190.89</v>
      </c>
      <c r="G53" s="433">
        <f t="shared" si="1"/>
        <v>13190.89</v>
      </c>
      <c r="H53" s="438"/>
      <c r="I53" s="439"/>
    </row>
    <row r="54" spans="1:9" ht="33" x14ac:dyDescent="0.25">
      <c r="A54" s="418" t="s">
        <v>394</v>
      </c>
      <c r="B54" s="548"/>
      <c r="C54" s="429" t="s">
        <v>548</v>
      </c>
      <c r="D54" s="264" t="s">
        <v>7</v>
      </c>
      <c r="E54" s="264">
        <v>1</v>
      </c>
      <c r="F54" s="2">
        <v>8517.35</v>
      </c>
      <c r="G54" s="433">
        <f t="shared" si="1"/>
        <v>8517.35</v>
      </c>
      <c r="H54" s="438"/>
      <c r="I54" s="439"/>
    </row>
    <row r="55" spans="1:9" x14ac:dyDescent="0.25">
      <c r="A55" s="418" t="s">
        <v>394</v>
      </c>
      <c r="B55" s="548"/>
      <c r="C55" s="429" t="s">
        <v>538</v>
      </c>
      <c r="D55" s="264" t="s">
        <v>420</v>
      </c>
      <c r="E55" s="264">
        <v>740</v>
      </c>
      <c r="F55" s="2">
        <v>2.17</v>
      </c>
      <c r="G55" s="433">
        <f t="shared" si="1"/>
        <v>1605.8</v>
      </c>
      <c r="H55" s="438"/>
      <c r="I55" s="439"/>
    </row>
    <row r="56" spans="1:9" x14ac:dyDescent="0.25">
      <c r="A56" s="418" t="s">
        <v>394</v>
      </c>
      <c r="B56" s="548"/>
      <c r="C56" s="429" t="s">
        <v>539</v>
      </c>
      <c r="D56" s="264" t="s">
        <v>420</v>
      </c>
      <c r="E56" s="264">
        <v>370</v>
      </c>
      <c r="F56" s="2">
        <v>11.93</v>
      </c>
      <c r="G56" s="433">
        <f t="shared" si="1"/>
        <v>4414.1000000000004</v>
      </c>
      <c r="H56" s="438"/>
      <c r="I56" s="439"/>
    </row>
    <row r="57" spans="1:9" x14ac:dyDescent="0.25">
      <c r="A57" s="418" t="s">
        <v>394</v>
      </c>
      <c r="B57" s="548"/>
      <c r="C57" s="429" t="s">
        <v>540</v>
      </c>
      <c r="D57" s="264" t="s">
        <v>393</v>
      </c>
      <c r="E57" s="264">
        <v>310</v>
      </c>
      <c r="F57" s="2">
        <v>14.1</v>
      </c>
      <c r="G57" s="433">
        <f t="shared" si="1"/>
        <v>4371</v>
      </c>
      <c r="H57" s="438"/>
      <c r="I57" s="439"/>
    </row>
    <row r="58" spans="1:9" x14ac:dyDescent="0.25">
      <c r="A58" s="418" t="s">
        <v>394</v>
      </c>
      <c r="B58" s="548" t="s">
        <v>317</v>
      </c>
      <c r="C58" s="419" t="s">
        <v>412</v>
      </c>
      <c r="D58" s="264" t="s">
        <v>7</v>
      </c>
      <c r="E58" s="264">
        <v>1</v>
      </c>
      <c r="F58" s="2">
        <v>3796.1</v>
      </c>
      <c r="G58" s="433">
        <f t="shared" si="1"/>
        <v>3796.1</v>
      </c>
      <c r="H58" s="438"/>
      <c r="I58" s="439"/>
    </row>
    <row r="59" spans="1:9" x14ac:dyDescent="0.25">
      <c r="A59" s="418" t="s">
        <v>394</v>
      </c>
      <c r="B59" s="548"/>
      <c r="C59" s="429" t="s">
        <v>535</v>
      </c>
      <c r="D59" s="264" t="s">
        <v>393</v>
      </c>
      <c r="E59" s="264">
        <v>906</v>
      </c>
      <c r="F59" s="2">
        <v>9.76</v>
      </c>
      <c r="G59" s="433">
        <f t="shared" si="1"/>
        <v>8842.56</v>
      </c>
      <c r="H59" s="438"/>
      <c r="I59" s="439"/>
    </row>
    <row r="60" spans="1:9" x14ac:dyDescent="0.25">
      <c r="A60" s="418" t="s">
        <v>394</v>
      </c>
      <c r="B60" s="548"/>
      <c r="C60" s="429" t="s">
        <v>541</v>
      </c>
      <c r="D60" s="264" t="s">
        <v>393</v>
      </c>
      <c r="E60" s="264">
        <v>52</v>
      </c>
      <c r="F60" s="2">
        <v>47.72</v>
      </c>
      <c r="G60" s="433">
        <f t="shared" si="1"/>
        <v>2481.44</v>
      </c>
      <c r="H60" s="438"/>
      <c r="I60" s="439"/>
    </row>
    <row r="61" spans="1:9" ht="30" x14ac:dyDescent="0.25">
      <c r="A61" s="418" t="s">
        <v>394</v>
      </c>
      <c r="B61" s="548"/>
      <c r="C61" s="429" t="s">
        <v>542</v>
      </c>
      <c r="D61" s="264" t="s">
        <v>7</v>
      </c>
      <c r="E61" s="264">
        <v>1</v>
      </c>
      <c r="F61" s="2">
        <v>28588.94</v>
      </c>
      <c r="G61" s="433">
        <f t="shared" si="1"/>
        <v>28588.94</v>
      </c>
      <c r="H61" s="438"/>
      <c r="I61" s="439"/>
    </row>
    <row r="62" spans="1:9" x14ac:dyDescent="0.25">
      <c r="A62" s="418" t="s">
        <v>394</v>
      </c>
      <c r="B62" s="548"/>
      <c r="C62" s="429" t="s">
        <v>538</v>
      </c>
      <c r="D62" s="264" t="s">
        <v>420</v>
      </c>
      <c r="E62" s="264">
        <v>465</v>
      </c>
      <c r="F62" s="2">
        <v>2.17</v>
      </c>
      <c r="G62" s="433">
        <f t="shared" si="1"/>
        <v>1009.05</v>
      </c>
      <c r="H62" s="438"/>
      <c r="I62" s="439"/>
    </row>
    <row r="63" spans="1:9" x14ac:dyDescent="0.25">
      <c r="A63" s="418" t="s">
        <v>394</v>
      </c>
      <c r="B63" s="548"/>
      <c r="C63" s="429" t="s">
        <v>543</v>
      </c>
      <c r="D63" s="264" t="s">
        <v>393</v>
      </c>
      <c r="E63" s="264">
        <v>747</v>
      </c>
      <c r="F63" s="2">
        <v>14.1</v>
      </c>
      <c r="G63" s="433">
        <f t="shared" si="1"/>
        <v>10532.7</v>
      </c>
      <c r="H63" s="438"/>
      <c r="I63" s="439"/>
    </row>
    <row r="64" spans="1:9" x14ac:dyDescent="0.25">
      <c r="A64" s="418" t="s">
        <v>394</v>
      </c>
      <c r="B64" s="548" t="s">
        <v>318</v>
      </c>
      <c r="C64" s="419" t="s">
        <v>413</v>
      </c>
      <c r="D64" s="264"/>
      <c r="E64" s="264"/>
      <c r="F64" s="2">
        <v>0</v>
      </c>
      <c r="G64" s="433">
        <f t="shared" si="1"/>
        <v>0</v>
      </c>
      <c r="H64" s="438"/>
      <c r="I64" s="439"/>
    </row>
    <row r="65" spans="1:9" x14ac:dyDescent="0.25">
      <c r="A65" s="418" t="s">
        <v>394</v>
      </c>
      <c r="B65" s="548"/>
      <c r="C65" s="429" t="s">
        <v>544</v>
      </c>
      <c r="D65" s="264" t="s">
        <v>19</v>
      </c>
      <c r="E65" s="264">
        <v>1</v>
      </c>
      <c r="F65" s="2">
        <v>75.92</v>
      </c>
      <c r="G65" s="433">
        <f t="shared" si="1"/>
        <v>75.92</v>
      </c>
      <c r="H65" s="438"/>
      <c r="I65" s="439"/>
    </row>
    <row r="66" spans="1:9" x14ac:dyDescent="0.25">
      <c r="A66" s="418" t="s">
        <v>394</v>
      </c>
      <c r="B66" s="548"/>
      <c r="C66" s="429" t="s">
        <v>545</v>
      </c>
      <c r="D66" s="264" t="s">
        <v>420</v>
      </c>
      <c r="E66" s="264">
        <v>1.5</v>
      </c>
      <c r="F66" s="2">
        <v>116.05</v>
      </c>
      <c r="G66" s="433">
        <f t="shared" si="1"/>
        <v>174.08</v>
      </c>
      <c r="H66" s="438"/>
      <c r="I66" s="439"/>
    </row>
    <row r="67" spans="1:9" x14ac:dyDescent="0.25">
      <c r="A67" s="418" t="s">
        <v>394</v>
      </c>
      <c r="B67" s="548"/>
      <c r="C67" s="429" t="s">
        <v>546</v>
      </c>
      <c r="D67" s="264" t="s">
        <v>420</v>
      </c>
      <c r="E67" s="264">
        <v>1.5</v>
      </c>
      <c r="F67" s="2">
        <v>70.5</v>
      </c>
      <c r="G67" s="433">
        <f t="shared" si="1"/>
        <v>105.75</v>
      </c>
      <c r="H67" s="438"/>
      <c r="I67" s="439"/>
    </row>
    <row r="68" spans="1:9" x14ac:dyDescent="0.25">
      <c r="A68" s="418" t="s">
        <v>394</v>
      </c>
      <c r="B68" s="125" t="s">
        <v>417</v>
      </c>
      <c r="C68" s="419" t="s">
        <v>414</v>
      </c>
      <c r="D68" s="264" t="s">
        <v>10</v>
      </c>
      <c r="E68" s="264">
        <v>1322</v>
      </c>
      <c r="F68" s="2">
        <v>2.71</v>
      </c>
      <c r="G68" s="433">
        <f t="shared" si="1"/>
        <v>3582.62</v>
      </c>
      <c r="H68" s="438"/>
      <c r="I68" s="439"/>
    </row>
    <row r="69" spans="1:9" ht="15.75" thickBot="1" x14ac:dyDescent="0.3">
      <c r="A69" s="418" t="s">
        <v>394</v>
      </c>
      <c r="B69" s="125" t="s">
        <v>418</v>
      </c>
      <c r="C69" s="419" t="s">
        <v>415</v>
      </c>
      <c r="D69" s="264" t="s">
        <v>10</v>
      </c>
      <c r="E69" s="264">
        <v>950</v>
      </c>
      <c r="F69" s="2">
        <v>3.25</v>
      </c>
      <c r="G69" s="433">
        <f t="shared" si="1"/>
        <v>3087.5</v>
      </c>
      <c r="H69" s="438"/>
      <c r="I69" s="439"/>
    </row>
    <row r="70" spans="1:9" ht="29.25" thickBot="1" x14ac:dyDescent="0.3">
      <c r="A70" s="423" t="s">
        <v>394</v>
      </c>
      <c r="B70" s="71" t="s">
        <v>419</v>
      </c>
      <c r="C70" s="424" t="s">
        <v>416</v>
      </c>
      <c r="D70" s="19" t="s">
        <v>19</v>
      </c>
      <c r="E70" s="425">
        <v>35</v>
      </c>
      <c r="F70" s="20">
        <v>55.31</v>
      </c>
      <c r="G70" s="433">
        <f t="shared" si="1"/>
        <v>1935.85</v>
      </c>
      <c r="H70" s="434" t="s">
        <v>49</v>
      </c>
      <c r="I70" s="435">
        <f>ROUND(SUM(G14:G70),2)</f>
        <v>248208.4</v>
      </c>
    </row>
    <row r="71" spans="1:9" s="26" customFormat="1" ht="60.75" thickBot="1" x14ac:dyDescent="0.3">
      <c r="A71" s="277" t="s">
        <v>499</v>
      </c>
      <c r="B71" s="388" t="s">
        <v>29</v>
      </c>
      <c r="C71" s="389" t="s">
        <v>11</v>
      </c>
      <c r="D71" s="390" t="s">
        <v>7</v>
      </c>
      <c r="E71" s="391">
        <v>1</v>
      </c>
      <c r="F71" s="62">
        <v>4028.2</v>
      </c>
      <c r="G71" s="406">
        <f t="shared" si="1"/>
        <v>4028.2</v>
      </c>
      <c r="H71" s="299" t="s">
        <v>50</v>
      </c>
      <c r="I71" s="302">
        <f>ROUND(SUM(G71),2)</f>
        <v>4028.2</v>
      </c>
    </row>
    <row r="72" spans="1:9" ht="43.5" thickBot="1" x14ac:dyDescent="0.3">
      <c r="F72" s="441" t="s">
        <v>111</v>
      </c>
      <c r="G72" s="440">
        <f>SUM(G5:G71)</f>
        <v>270702.40999999997</v>
      </c>
    </row>
  </sheetData>
  <sheetProtection algorithmName="SHA-512" hashValue="J2Hsu6truVI/bwdD5XKAZYs2WwNcr+7yrX/QpQz3SSZitmULky7dYP76WM+KDsOnI8xuooiY3BrwP56oO5NZfw==" saltValue="jtY4ErpnPZHhxU1uZhwpWA==" spinCount="100000" sheet="1" objects="1" scenarios="1"/>
  <mergeCells count="9">
    <mergeCell ref="B44:B47"/>
    <mergeCell ref="B50:B57"/>
    <mergeCell ref="B64:B67"/>
    <mergeCell ref="B58:B63"/>
    <mergeCell ref="B14:B17"/>
    <mergeCell ref="B18:B20"/>
    <mergeCell ref="B21:B24"/>
    <mergeCell ref="B25:B30"/>
    <mergeCell ref="B31:B34"/>
  </mergeCells>
  <phoneticPr fontId="9" type="noConversion"/>
  <pageMargins left="0.7" right="0.7" top="0.75" bottom="0.75" header="0.3" footer="0.3"/>
  <pageSetup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69"/>
  <sheetViews>
    <sheetView view="pageBreakPreview" topLeftCell="A31" zoomScale="70" zoomScaleNormal="85" zoomScaleSheetLayoutView="70" workbookViewId="0">
      <selection activeCell="C61" sqref="C61"/>
    </sheetView>
  </sheetViews>
  <sheetFormatPr defaultColWidth="9.140625" defaultRowHeight="15" x14ac:dyDescent="0.25"/>
  <cols>
    <col min="1" max="1" width="39.7109375" style="289" customWidth="1"/>
    <col min="2" max="2" width="10.5703125" style="286" customWidth="1"/>
    <col min="3" max="3" width="71.7109375" style="287" customWidth="1"/>
    <col min="4" max="4" width="9.140625" style="471"/>
    <col min="5" max="5" width="16.28515625" style="472" customWidth="1"/>
    <col min="6" max="6" width="17.7109375" style="5" customWidth="1"/>
    <col min="7" max="7" width="14.7109375" style="286" customWidth="1"/>
    <col min="8" max="8" width="21.5703125" style="290" customWidth="1"/>
    <col min="9" max="9" width="16.140625" style="286" customWidth="1"/>
    <col min="10" max="16384" width="9.140625" style="3"/>
  </cols>
  <sheetData>
    <row r="1" spans="1:44" ht="31.15" customHeight="1" thickBot="1" x14ac:dyDescent="0.3">
      <c r="A1" s="128" t="s">
        <v>500</v>
      </c>
      <c r="B1" s="409"/>
      <c r="C1" s="409"/>
      <c r="D1" s="409"/>
      <c r="E1" s="409"/>
      <c r="F1" s="409"/>
      <c r="G1" s="410"/>
    </row>
    <row r="2" spans="1:44" ht="21.75" customHeight="1" thickBot="1" x14ac:dyDescent="0.3">
      <c r="A2" s="1"/>
      <c r="B2" s="1"/>
      <c r="C2" s="1"/>
      <c r="D2" s="1"/>
      <c r="E2" s="7"/>
      <c r="F2" s="1"/>
      <c r="G2" s="1"/>
    </row>
    <row r="3" spans="1:44" ht="15" customHeight="1" thickBot="1" x14ac:dyDescent="0.3">
      <c r="A3" s="411" t="s">
        <v>581</v>
      </c>
      <c r="B3" s="412"/>
      <c r="C3" s="412"/>
      <c r="D3" s="412"/>
      <c r="E3" s="412"/>
      <c r="F3" s="412"/>
      <c r="G3" s="413"/>
    </row>
    <row r="4" spans="1:44" ht="43.5" thickBot="1" x14ac:dyDescent="0.3">
      <c r="A4" s="442" t="s">
        <v>46</v>
      </c>
      <c r="B4" s="21" t="s">
        <v>0</v>
      </c>
      <c r="C4" s="21" t="s">
        <v>1</v>
      </c>
      <c r="D4" s="21" t="s">
        <v>2</v>
      </c>
      <c r="E4" s="22" t="s">
        <v>3</v>
      </c>
      <c r="F4" s="76" t="s">
        <v>132</v>
      </c>
      <c r="G4" s="77" t="s">
        <v>5</v>
      </c>
    </row>
    <row r="5" spans="1:44" x14ac:dyDescent="0.25">
      <c r="A5" s="443" t="s">
        <v>421</v>
      </c>
      <c r="B5" s="78" t="s">
        <v>13</v>
      </c>
      <c r="C5" s="136" t="s">
        <v>112</v>
      </c>
      <c r="D5" s="79" t="s">
        <v>7</v>
      </c>
      <c r="E5" s="80">
        <v>1</v>
      </c>
      <c r="F5" s="27">
        <v>379.61</v>
      </c>
      <c r="G5" s="294">
        <f t="shared" ref="G5:G61" si="0">ROUND((E5*F5),2)</f>
        <v>379.61</v>
      </c>
    </row>
    <row r="6" spans="1:44" s="107" customFormat="1" ht="15.75" thickBot="1" x14ac:dyDescent="0.3">
      <c r="A6" s="444" t="s">
        <v>421</v>
      </c>
      <c r="B6" s="106" t="s">
        <v>14</v>
      </c>
      <c r="C6" s="214" t="s">
        <v>428</v>
      </c>
      <c r="D6" s="445" t="s">
        <v>10</v>
      </c>
      <c r="E6" s="445">
        <v>135</v>
      </c>
      <c r="F6" s="110">
        <v>6.51</v>
      </c>
      <c r="G6" s="321">
        <f t="shared" si="0"/>
        <v>878.85</v>
      </c>
      <c r="H6" s="290"/>
      <c r="I6" s="286"/>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row>
    <row r="7" spans="1:44" s="107" customFormat="1" x14ac:dyDescent="0.25">
      <c r="A7" s="444" t="s">
        <v>421</v>
      </c>
      <c r="B7" s="100" t="s">
        <v>72</v>
      </c>
      <c r="C7" s="214" t="s">
        <v>429</v>
      </c>
      <c r="D7" s="445" t="s">
        <v>10</v>
      </c>
      <c r="E7" s="445">
        <v>135</v>
      </c>
      <c r="F7" s="110">
        <v>2.17</v>
      </c>
      <c r="G7" s="321">
        <f t="shared" si="0"/>
        <v>292.95</v>
      </c>
      <c r="H7" s="290"/>
      <c r="I7" s="286"/>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4" s="107" customFormat="1" ht="15.75" thickBot="1" x14ac:dyDescent="0.3">
      <c r="A8" s="444" t="s">
        <v>421</v>
      </c>
      <c r="B8" s="106" t="s">
        <v>15</v>
      </c>
      <c r="C8" s="214" t="s">
        <v>430</v>
      </c>
      <c r="D8" s="445" t="s">
        <v>10</v>
      </c>
      <c r="E8" s="445">
        <v>1702</v>
      </c>
      <c r="F8" s="110">
        <v>3.8</v>
      </c>
      <c r="G8" s="321">
        <f t="shared" si="0"/>
        <v>6467.6</v>
      </c>
      <c r="H8" s="290"/>
      <c r="I8" s="286"/>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row>
    <row r="9" spans="1:44" s="107" customFormat="1" x14ac:dyDescent="0.25">
      <c r="A9" s="444" t="s">
        <v>421</v>
      </c>
      <c r="B9" s="100" t="s">
        <v>16</v>
      </c>
      <c r="C9" s="214" t="s">
        <v>431</v>
      </c>
      <c r="D9" s="445" t="s">
        <v>10</v>
      </c>
      <c r="E9" s="445">
        <v>1702</v>
      </c>
      <c r="F9" s="110">
        <v>1.63</v>
      </c>
      <c r="G9" s="321">
        <f t="shared" si="0"/>
        <v>2774.26</v>
      </c>
      <c r="H9" s="290"/>
      <c r="I9" s="286"/>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row>
    <row r="10" spans="1:44" ht="18.75" thickBot="1" x14ac:dyDescent="0.3">
      <c r="A10" s="446" t="s">
        <v>421</v>
      </c>
      <c r="B10" s="83" t="s">
        <v>17</v>
      </c>
      <c r="C10" s="263" t="s">
        <v>432</v>
      </c>
      <c r="D10" s="447" t="s">
        <v>498</v>
      </c>
      <c r="E10" s="447">
        <v>29</v>
      </c>
      <c r="F10" s="110">
        <v>24.67</v>
      </c>
      <c r="G10" s="296">
        <f t="shared" si="0"/>
        <v>715.43</v>
      </c>
    </row>
    <row r="11" spans="1:44" ht="18" x14ac:dyDescent="0.25">
      <c r="A11" s="446" t="s">
        <v>421</v>
      </c>
      <c r="B11" s="78" t="s">
        <v>73</v>
      </c>
      <c r="C11" s="263" t="s">
        <v>433</v>
      </c>
      <c r="D11" s="447" t="s">
        <v>498</v>
      </c>
      <c r="E11" s="447">
        <v>29</v>
      </c>
      <c r="F11" s="110">
        <v>3.52</v>
      </c>
      <c r="G11" s="296">
        <f t="shared" si="0"/>
        <v>102.08</v>
      </c>
    </row>
    <row r="12" spans="1:44" s="107" customFormat="1" ht="15.75" thickBot="1" x14ac:dyDescent="0.3">
      <c r="A12" s="444" t="s">
        <v>421</v>
      </c>
      <c r="B12" s="106" t="s">
        <v>18</v>
      </c>
      <c r="C12" s="214" t="s">
        <v>434</v>
      </c>
      <c r="D12" s="445" t="s">
        <v>10</v>
      </c>
      <c r="E12" s="448">
        <v>256</v>
      </c>
      <c r="F12" s="110">
        <v>1.03</v>
      </c>
      <c r="G12" s="321">
        <f t="shared" si="0"/>
        <v>263.68</v>
      </c>
      <c r="H12" s="290"/>
      <c r="I12" s="286"/>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row>
    <row r="13" spans="1:44" s="107" customFormat="1" x14ac:dyDescent="0.25">
      <c r="A13" s="444" t="s">
        <v>421</v>
      </c>
      <c r="B13" s="100" t="s">
        <v>75</v>
      </c>
      <c r="C13" s="214" t="s">
        <v>611</v>
      </c>
      <c r="D13" s="445" t="s">
        <v>10</v>
      </c>
      <c r="E13" s="448">
        <v>4</v>
      </c>
      <c r="F13" s="110">
        <v>1.03</v>
      </c>
      <c r="G13" s="321">
        <f t="shared" si="0"/>
        <v>4.12</v>
      </c>
      <c r="H13" s="290"/>
      <c r="I13" s="286"/>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row>
    <row r="14" spans="1:44" s="107" customFormat="1" ht="15.75" thickBot="1" x14ac:dyDescent="0.3">
      <c r="A14" s="444" t="s">
        <v>421</v>
      </c>
      <c r="B14" s="106" t="s">
        <v>76</v>
      </c>
      <c r="C14" s="214" t="s">
        <v>435</v>
      </c>
      <c r="D14" s="445" t="s">
        <v>10</v>
      </c>
      <c r="E14" s="448">
        <v>799</v>
      </c>
      <c r="F14" s="110">
        <v>0.81</v>
      </c>
      <c r="G14" s="321">
        <f t="shared" si="0"/>
        <v>647.19000000000005</v>
      </c>
      <c r="H14" s="290"/>
      <c r="I14" s="286"/>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row>
    <row r="15" spans="1:44" s="107" customFormat="1" x14ac:dyDescent="0.25">
      <c r="A15" s="444" t="s">
        <v>421</v>
      </c>
      <c r="B15" s="100" t="s">
        <v>56</v>
      </c>
      <c r="C15" s="214" t="s">
        <v>436</v>
      </c>
      <c r="D15" s="445" t="s">
        <v>10</v>
      </c>
      <c r="E15" s="448">
        <v>1837</v>
      </c>
      <c r="F15" s="110">
        <v>0.7</v>
      </c>
      <c r="G15" s="321">
        <f t="shared" si="0"/>
        <v>1285.9000000000001</v>
      </c>
      <c r="H15" s="290"/>
      <c r="I15" s="286"/>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row>
    <row r="16" spans="1:44" s="107" customFormat="1" ht="15.75" thickBot="1" x14ac:dyDescent="0.3">
      <c r="A16" s="444" t="s">
        <v>421</v>
      </c>
      <c r="B16" s="106" t="s">
        <v>77</v>
      </c>
      <c r="C16" s="214" t="s">
        <v>437</v>
      </c>
      <c r="D16" s="445" t="s">
        <v>10</v>
      </c>
      <c r="E16" s="448">
        <v>1837</v>
      </c>
      <c r="F16" s="110">
        <v>0.6</v>
      </c>
      <c r="G16" s="321">
        <f t="shared" si="0"/>
        <v>1102.2</v>
      </c>
      <c r="H16" s="290"/>
      <c r="I16" s="286"/>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row>
    <row r="17" spans="1:44" s="107" customFormat="1" x14ac:dyDescent="0.25">
      <c r="A17" s="444" t="s">
        <v>421</v>
      </c>
      <c r="B17" s="100" t="s">
        <v>57</v>
      </c>
      <c r="C17" s="214" t="s">
        <v>612</v>
      </c>
      <c r="D17" s="445" t="s">
        <v>7</v>
      </c>
      <c r="E17" s="448">
        <v>1</v>
      </c>
      <c r="F17" s="110">
        <v>488.07</v>
      </c>
      <c r="G17" s="321">
        <f t="shared" si="0"/>
        <v>488.07</v>
      </c>
      <c r="H17" s="290"/>
      <c r="I17" s="286"/>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row>
    <row r="18" spans="1:44" s="107" customFormat="1" ht="18.75" thickBot="1" x14ac:dyDescent="0.3">
      <c r="A18" s="444" t="s">
        <v>421</v>
      </c>
      <c r="B18" s="106" t="s">
        <v>58</v>
      </c>
      <c r="C18" s="214" t="s">
        <v>613</v>
      </c>
      <c r="D18" s="445" t="s">
        <v>614</v>
      </c>
      <c r="E18" s="448">
        <v>92</v>
      </c>
      <c r="F18" s="110">
        <v>40.130000000000003</v>
      </c>
      <c r="G18" s="321">
        <f t="shared" si="0"/>
        <v>3691.96</v>
      </c>
      <c r="H18" s="290"/>
      <c r="I18" s="286"/>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row>
    <row r="19" spans="1:44" s="107" customFormat="1" ht="18" x14ac:dyDescent="0.25">
      <c r="A19" s="444" t="s">
        <v>421</v>
      </c>
      <c r="B19" s="100" t="s">
        <v>78</v>
      </c>
      <c r="C19" s="214" t="s">
        <v>438</v>
      </c>
      <c r="D19" s="445" t="s">
        <v>450</v>
      </c>
      <c r="E19" s="448">
        <v>918</v>
      </c>
      <c r="F19" s="110">
        <v>4.07</v>
      </c>
      <c r="G19" s="321">
        <f t="shared" si="0"/>
        <v>3736.26</v>
      </c>
      <c r="H19" s="290"/>
      <c r="I19" s="286"/>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row>
    <row r="20" spans="1:44" s="107" customFormat="1" ht="18.75" thickBot="1" x14ac:dyDescent="0.3">
      <c r="A20" s="444" t="s">
        <v>421</v>
      </c>
      <c r="B20" s="106" t="s">
        <v>59</v>
      </c>
      <c r="C20" s="214" t="s">
        <v>439</v>
      </c>
      <c r="D20" s="445" t="s">
        <v>450</v>
      </c>
      <c r="E20" s="448">
        <v>918</v>
      </c>
      <c r="F20" s="110">
        <v>7.86</v>
      </c>
      <c r="G20" s="321">
        <f t="shared" si="0"/>
        <v>7215.48</v>
      </c>
      <c r="H20" s="290"/>
      <c r="I20" s="286"/>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row>
    <row r="21" spans="1:44" s="107" customFormat="1" x14ac:dyDescent="0.25">
      <c r="A21" s="444" t="s">
        <v>421</v>
      </c>
      <c r="B21" s="100" t="s">
        <v>60</v>
      </c>
      <c r="C21" s="214" t="s">
        <v>440</v>
      </c>
      <c r="D21" s="445" t="s">
        <v>10</v>
      </c>
      <c r="E21" s="448">
        <v>1837</v>
      </c>
      <c r="F21" s="110">
        <v>0.38</v>
      </c>
      <c r="G21" s="321">
        <f t="shared" si="0"/>
        <v>698.06</v>
      </c>
      <c r="H21" s="290"/>
      <c r="I21" s="286"/>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row>
    <row r="22" spans="1:44" s="107" customFormat="1" ht="15.75" thickBot="1" x14ac:dyDescent="0.3">
      <c r="A22" s="444" t="s">
        <v>421</v>
      </c>
      <c r="B22" s="106" t="s">
        <v>422</v>
      </c>
      <c r="C22" s="214" t="s">
        <v>441</v>
      </c>
      <c r="D22" s="445" t="s">
        <v>19</v>
      </c>
      <c r="E22" s="448">
        <v>128</v>
      </c>
      <c r="F22" s="110">
        <v>24.62</v>
      </c>
      <c r="G22" s="321">
        <f t="shared" si="0"/>
        <v>3151.36</v>
      </c>
      <c r="H22" s="290"/>
      <c r="I22" s="286"/>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row>
    <row r="23" spans="1:44" s="107" customFormat="1" x14ac:dyDescent="0.25">
      <c r="A23" s="444" t="s">
        <v>421</v>
      </c>
      <c r="B23" s="100" t="s">
        <v>423</v>
      </c>
      <c r="C23" s="214" t="s">
        <v>442</v>
      </c>
      <c r="D23" s="445" t="s">
        <v>7</v>
      </c>
      <c r="E23" s="448">
        <v>61</v>
      </c>
      <c r="F23" s="110">
        <v>160.52000000000001</v>
      </c>
      <c r="G23" s="321">
        <f t="shared" si="0"/>
        <v>9791.7199999999993</v>
      </c>
      <c r="H23" s="290"/>
      <c r="I23" s="286"/>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row>
    <row r="24" spans="1:44" s="107" customFormat="1" ht="15.75" thickBot="1" x14ac:dyDescent="0.3">
      <c r="A24" s="444" t="s">
        <v>421</v>
      </c>
      <c r="B24" s="106" t="s">
        <v>424</v>
      </c>
      <c r="C24" s="214" t="s">
        <v>443</v>
      </c>
      <c r="D24" s="445" t="s">
        <v>7</v>
      </c>
      <c r="E24" s="448">
        <v>67</v>
      </c>
      <c r="F24" s="110">
        <v>29.83</v>
      </c>
      <c r="G24" s="321">
        <f t="shared" si="0"/>
        <v>1998.61</v>
      </c>
      <c r="H24" s="290"/>
      <c r="I24" s="286"/>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row>
    <row r="25" spans="1:44" s="107" customFormat="1" x14ac:dyDescent="0.25">
      <c r="A25" s="444" t="s">
        <v>421</v>
      </c>
      <c r="B25" s="100" t="s">
        <v>425</v>
      </c>
      <c r="C25" s="214" t="s">
        <v>615</v>
      </c>
      <c r="D25" s="445" t="s">
        <v>19</v>
      </c>
      <c r="E25" s="448">
        <v>6</v>
      </c>
      <c r="F25" s="110">
        <v>18.440000000000001</v>
      </c>
      <c r="G25" s="321">
        <f t="shared" si="0"/>
        <v>110.64</v>
      </c>
      <c r="H25" s="290"/>
      <c r="I25" s="286"/>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row>
    <row r="26" spans="1:44" s="107" customFormat="1" ht="15.75" thickBot="1" x14ac:dyDescent="0.3">
      <c r="A26" s="444" t="s">
        <v>421</v>
      </c>
      <c r="B26" s="106" t="s">
        <v>426</v>
      </c>
      <c r="C26" s="214" t="s">
        <v>616</v>
      </c>
      <c r="D26" s="445" t="s">
        <v>7</v>
      </c>
      <c r="E26" s="448">
        <v>1</v>
      </c>
      <c r="F26" s="110">
        <v>60.74</v>
      </c>
      <c r="G26" s="321">
        <f t="shared" si="0"/>
        <v>60.74</v>
      </c>
      <c r="H26" s="290"/>
      <c r="I26" s="286"/>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row>
    <row r="27" spans="1:44" s="107" customFormat="1" x14ac:dyDescent="0.25">
      <c r="A27" s="444" t="s">
        <v>421</v>
      </c>
      <c r="B27" s="100" t="s">
        <v>427</v>
      </c>
      <c r="C27" s="214" t="s">
        <v>444</v>
      </c>
      <c r="D27" s="445" t="s">
        <v>7</v>
      </c>
      <c r="E27" s="448">
        <v>61</v>
      </c>
      <c r="F27" s="110">
        <v>52.06</v>
      </c>
      <c r="G27" s="321">
        <f t="shared" si="0"/>
        <v>3175.66</v>
      </c>
      <c r="H27" s="290"/>
      <c r="I27" s="286"/>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row>
    <row r="28" spans="1:44" s="107" customFormat="1" ht="15.75" thickBot="1" x14ac:dyDescent="0.3">
      <c r="A28" s="444" t="s">
        <v>421</v>
      </c>
      <c r="B28" s="106" t="s">
        <v>486</v>
      </c>
      <c r="C28" s="214" t="s">
        <v>445</v>
      </c>
      <c r="D28" s="445" t="s">
        <v>7</v>
      </c>
      <c r="E28" s="448">
        <v>62</v>
      </c>
      <c r="F28" s="110">
        <v>16.27</v>
      </c>
      <c r="G28" s="321">
        <f t="shared" si="0"/>
        <v>1008.74</v>
      </c>
      <c r="H28" s="290"/>
      <c r="I28" s="286"/>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row>
    <row r="29" spans="1:44" x14ac:dyDescent="0.25">
      <c r="A29" s="446" t="s">
        <v>421</v>
      </c>
      <c r="B29" s="78" t="s">
        <v>487</v>
      </c>
      <c r="C29" s="263" t="s">
        <v>446</v>
      </c>
      <c r="D29" s="447" t="s">
        <v>7</v>
      </c>
      <c r="E29" s="447">
        <v>2</v>
      </c>
      <c r="F29" s="110">
        <v>16.489999999999998</v>
      </c>
      <c r="G29" s="296">
        <f t="shared" si="0"/>
        <v>32.979999999999997</v>
      </c>
    </row>
    <row r="30" spans="1:44" ht="15.75" thickBot="1" x14ac:dyDescent="0.3">
      <c r="A30" s="446" t="s">
        <v>421</v>
      </c>
      <c r="B30" s="83" t="s">
        <v>488</v>
      </c>
      <c r="C30" s="263" t="s">
        <v>447</v>
      </c>
      <c r="D30" s="447" t="s">
        <v>19</v>
      </c>
      <c r="E30" s="447">
        <v>6</v>
      </c>
      <c r="F30" s="110">
        <v>22.78</v>
      </c>
      <c r="G30" s="296">
        <f t="shared" si="0"/>
        <v>136.68</v>
      </c>
    </row>
    <row r="31" spans="1:44" ht="15.75" thickBot="1" x14ac:dyDescent="0.3">
      <c r="A31" s="446" t="s">
        <v>421</v>
      </c>
      <c r="B31" s="78" t="s">
        <v>489</v>
      </c>
      <c r="C31" s="263" t="s">
        <v>448</v>
      </c>
      <c r="D31" s="447" t="s">
        <v>7</v>
      </c>
      <c r="E31" s="447">
        <v>1</v>
      </c>
      <c r="F31" s="110">
        <v>515.17999999999995</v>
      </c>
      <c r="G31" s="296">
        <f t="shared" si="0"/>
        <v>515.17999999999995</v>
      </c>
    </row>
    <row r="32" spans="1:44" ht="29.25" thickBot="1" x14ac:dyDescent="0.3">
      <c r="A32" s="449" t="s">
        <v>421</v>
      </c>
      <c r="B32" s="115" t="s">
        <v>490</v>
      </c>
      <c r="C32" s="450" t="s">
        <v>449</v>
      </c>
      <c r="D32" s="451" t="s">
        <v>7</v>
      </c>
      <c r="E32" s="451">
        <v>1</v>
      </c>
      <c r="F32" s="116">
        <v>406.72</v>
      </c>
      <c r="G32" s="298">
        <f>ROUND((E32*F32),2)</f>
        <v>406.72</v>
      </c>
      <c r="H32" s="434" t="s">
        <v>47</v>
      </c>
      <c r="I32" s="435">
        <f>ROUND(SUM(G5:G32),2)</f>
        <v>51132.73</v>
      </c>
    </row>
    <row r="33" spans="1:44" s="107" customFormat="1" ht="15.75" thickBot="1" x14ac:dyDescent="0.3">
      <c r="A33" s="452" t="s">
        <v>451</v>
      </c>
      <c r="B33" s="108" t="s">
        <v>20</v>
      </c>
      <c r="C33" s="453" t="s">
        <v>617</v>
      </c>
      <c r="D33" s="454" t="s">
        <v>7</v>
      </c>
      <c r="E33" s="455">
        <v>1</v>
      </c>
      <c r="F33" s="111">
        <v>1518.44</v>
      </c>
      <c r="G33" s="473">
        <f t="shared" si="0"/>
        <v>1518.44</v>
      </c>
      <c r="H33" s="474"/>
      <c r="I33" s="475"/>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row>
    <row r="34" spans="1:44" s="107" customFormat="1" ht="18" x14ac:dyDescent="0.25">
      <c r="A34" s="452" t="s">
        <v>451</v>
      </c>
      <c r="B34" s="103" t="s">
        <v>21</v>
      </c>
      <c r="C34" s="456" t="s">
        <v>582</v>
      </c>
      <c r="D34" s="457" t="s">
        <v>10</v>
      </c>
      <c r="E34" s="455">
        <v>2097</v>
      </c>
      <c r="F34" s="112">
        <v>2.98</v>
      </c>
      <c r="G34" s="476">
        <f>ROUND((E34*F34),2)</f>
        <v>6249.06</v>
      </c>
      <c r="H34" s="290"/>
      <c r="I34" s="286"/>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row>
    <row r="35" spans="1:44" s="107" customFormat="1" ht="18.75" thickBot="1" x14ac:dyDescent="0.3">
      <c r="A35" s="458" t="s">
        <v>451</v>
      </c>
      <c r="B35" s="108" t="s">
        <v>22</v>
      </c>
      <c r="C35" s="160" t="s">
        <v>583</v>
      </c>
      <c r="D35" s="459" t="s">
        <v>10</v>
      </c>
      <c r="E35" s="448">
        <v>799</v>
      </c>
      <c r="F35" s="113">
        <v>0.78</v>
      </c>
      <c r="G35" s="477">
        <f t="shared" si="0"/>
        <v>623.22</v>
      </c>
      <c r="H35" s="290"/>
      <c r="I35" s="286"/>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row>
    <row r="36" spans="1:44" s="107" customFormat="1" ht="22.15" customHeight="1" x14ac:dyDescent="0.25">
      <c r="A36" s="458" t="s">
        <v>451</v>
      </c>
      <c r="B36" s="103" t="s">
        <v>23</v>
      </c>
      <c r="C36" s="160" t="s">
        <v>462</v>
      </c>
      <c r="D36" s="459" t="s">
        <v>10</v>
      </c>
      <c r="E36" s="448">
        <v>1837</v>
      </c>
      <c r="F36" s="113">
        <v>1.46</v>
      </c>
      <c r="G36" s="477">
        <f t="shared" si="0"/>
        <v>2682.02</v>
      </c>
      <c r="H36" s="286"/>
      <c r="I36" s="286"/>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row>
    <row r="37" spans="1:44" s="107" customFormat="1" ht="18.75" thickBot="1" x14ac:dyDescent="0.3">
      <c r="A37" s="458" t="s">
        <v>451</v>
      </c>
      <c r="B37" s="108" t="s">
        <v>24</v>
      </c>
      <c r="C37" s="160" t="s">
        <v>584</v>
      </c>
      <c r="D37" s="459" t="s">
        <v>10</v>
      </c>
      <c r="E37" s="448">
        <v>128</v>
      </c>
      <c r="F37" s="113">
        <v>6.39</v>
      </c>
      <c r="G37" s="477">
        <f t="shared" si="0"/>
        <v>817.92</v>
      </c>
      <c r="H37" s="290"/>
      <c r="I37" s="286"/>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row>
    <row r="38" spans="1:44" s="107" customFormat="1" x14ac:dyDescent="0.25">
      <c r="A38" s="458" t="s">
        <v>451</v>
      </c>
      <c r="B38" s="103" t="s">
        <v>25</v>
      </c>
      <c r="C38" s="460" t="s">
        <v>639</v>
      </c>
      <c r="D38" s="459" t="s">
        <v>10</v>
      </c>
      <c r="E38" s="448">
        <v>44</v>
      </c>
      <c r="F38" s="113">
        <v>907.81</v>
      </c>
      <c r="G38" s="477">
        <f t="shared" si="0"/>
        <v>39943.64</v>
      </c>
      <c r="H38" s="474"/>
      <c r="I38" s="475"/>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row>
    <row r="39" spans="1:44" s="107" customFormat="1" ht="15.75" thickBot="1" x14ac:dyDescent="0.3">
      <c r="A39" s="458" t="s">
        <v>451</v>
      </c>
      <c r="B39" s="108" t="s">
        <v>26</v>
      </c>
      <c r="C39" s="460" t="s">
        <v>640</v>
      </c>
      <c r="D39" s="459" t="s">
        <v>10</v>
      </c>
      <c r="E39" s="448">
        <v>17</v>
      </c>
      <c r="F39" s="113">
        <v>745.12</v>
      </c>
      <c r="G39" s="477">
        <f t="shared" si="0"/>
        <v>12667.04</v>
      </c>
      <c r="H39" s="290"/>
      <c r="I39" s="286"/>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row>
    <row r="40" spans="1:44" s="107" customFormat="1" x14ac:dyDescent="0.25">
      <c r="A40" s="458" t="s">
        <v>451</v>
      </c>
      <c r="B40" s="103" t="s">
        <v>27</v>
      </c>
      <c r="C40" s="460" t="s">
        <v>636</v>
      </c>
      <c r="D40" s="459" t="s">
        <v>19</v>
      </c>
      <c r="E40" s="448">
        <v>17</v>
      </c>
      <c r="F40" s="113">
        <v>106.29</v>
      </c>
      <c r="G40" s="477">
        <f t="shared" si="0"/>
        <v>1806.93</v>
      </c>
      <c r="H40" s="290"/>
      <c r="I40" s="286"/>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row>
    <row r="41" spans="1:44" s="107" customFormat="1" ht="15.75" thickBot="1" x14ac:dyDescent="0.3">
      <c r="A41" s="458"/>
      <c r="B41" s="108" t="s">
        <v>28</v>
      </c>
      <c r="C41" s="460" t="s">
        <v>637</v>
      </c>
      <c r="D41" s="459" t="s">
        <v>19</v>
      </c>
      <c r="E41" s="448">
        <v>44</v>
      </c>
      <c r="F41" s="113">
        <v>124.73</v>
      </c>
      <c r="G41" s="477">
        <f t="shared" si="0"/>
        <v>5488.12</v>
      </c>
      <c r="H41" s="290"/>
      <c r="I41" s="286"/>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row>
    <row r="42" spans="1:44" s="107" customFormat="1" ht="16.899999999999999" customHeight="1" x14ac:dyDescent="0.25">
      <c r="A42" s="458" t="s">
        <v>451</v>
      </c>
      <c r="B42" s="103" t="s">
        <v>84</v>
      </c>
      <c r="C42" s="160" t="s">
        <v>463</v>
      </c>
      <c r="D42" s="459" t="s">
        <v>19</v>
      </c>
      <c r="E42" s="448">
        <v>44</v>
      </c>
      <c r="F42" s="113">
        <v>208.24</v>
      </c>
      <c r="G42" s="477">
        <f t="shared" si="0"/>
        <v>9162.56</v>
      </c>
      <c r="H42" s="290"/>
      <c r="I42" s="286"/>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row>
    <row r="43" spans="1:44" s="107" customFormat="1" ht="18.600000000000001" customHeight="1" thickBot="1" x14ac:dyDescent="0.3">
      <c r="A43" s="458" t="s">
        <v>451</v>
      </c>
      <c r="B43" s="108" t="s">
        <v>85</v>
      </c>
      <c r="C43" s="160" t="s">
        <v>464</v>
      </c>
      <c r="D43" s="459" t="s">
        <v>19</v>
      </c>
      <c r="E43" s="448">
        <v>23</v>
      </c>
      <c r="F43" s="113">
        <v>220.17</v>
      </c>
      <c r="G43" s="477">
        <f t="shared" si="0"/>
        <v>5063.91</v>
      </c>
      <c r="H43" s="290"/>
      <c r="I43" s="286"/>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row>
    <row r="44" spans="1:44" s="107" customFormat="1" x14ac:dyDescent="0.25">
      <c r="A44" s="458" t="s">
        <v>451</v>
      </c>
      <c r="B44" s="103" t="s">
        <v>86</v>
      </c>
      <c r="C44" s="160" t="s">
        <v>618</v>
      </c>
      <c r="D44" s="459" t="s">
        <v>19</v>
      </c>
      <c r="E44" s="461">
        <v>6</v>
      </c>
      <c r="F44" s="113">
        <v>90.02</v>
      </c>
      <c r="G44" s="477">
        <f t="shared" si="0"/>
        <v>540.12</v>
      </c>
      <c r="H44" s="290"/>
      <c r="I44" s="286"/>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row>
    <row r="45" spans="1:44" s="107" customFormat="1" ht="15.75" thickBot="1" x14ac:dyDescent="0.3">
      <c r="A45" s="458" t="s">
        <v>451</v>
      </c>
      <c r="B45" s="108" t="s">
        <v>309</v>
      </c>
      <c r="C45" s="160" t="s">
        <v>465</v>
      </c>
      <c r="D45" s="459" t="s">
        <v>19</v>
      </c>
      <c r="E45" s="461">
        <v>67</v>
      </c>
      <c r="F45" s="113">
        <v>20.34</v>
      </c>
      <c r="G45" s="477">
        <f t="shared" si="0"/>
        <v>1362.78</v>
      </c>
      <c r="H45" s="290"/>
      <c r="I45" s="286"/>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row>
    <row r="46" spans="1:44" s="107" customFormat="1" x14ac:dyDescent="0.25">
      <c r="A46" s="458" t="s">
        <v>451</v>
      </c>
      <c r="B46" s="103" t="s">
        <v>452</v>
      </c>
      <c r="C46" s="160" t="s">
        <v>619</v>
      </c>
      <c r="D46" s="459" t="s">
        <v>7</v>
      </c>
      <c r="E46" s="462">
        <f>SUM(E33)</f>
        <v>1</v>
      </c>
      <c r="F46" s="113">
        <v>154.38999999999999</v>
      </c>
      <c r="G46" s="477">
        <f t="shared" si="0"/>
        <v>154.38999999999999</v>
      </c>
      <c r="H46" s="290"/>
      <c r="I46" s="286"/>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row>
    <row r="47" spans="1:44" s="107" customFormat="1" ht="15.75" thickBot="1" x14ac:dyDescent="0.3">
      <c r="A47" s="458" t="s">
        <v>451</v>
      </c>
      <c r="B47" s="108" t="s">
        <v>453</v>
      </c>
      <c r="C47" s="160" t="s">
        <v>620</v>
      </c>
      <c r="D47" s="459" t="s">
        <v>10</v>
      </c>
      <c r="E47" s="462">
        <f>SUM(E46)*2</f>
        <v>2</v>
      </c>
      <c r="F47" s="500"/>
      <c r="G47" s="477">
        <f t="shared" si="0"/>
        <v>0</v>
      </c>
      <c r="H47" s="290"/>
      <c r="I47" s="286"/>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row>
    <row r="48" spans="1:44" s="107" customFormat="1" x14ac:dyDescent="0.25">
      <c r="A48" s="458" t="s">
        <v>451</v>
      </c>
      <c r="B48" s="103" t="s">
        <v>454</v>
      </c>
      <c r="C48" s="160" t="s">
        <v>468</v>
      </c>
      <c r="D48" s="459" t="s">
        <v>19</v>
      </c>
      <c r="E48" s="463">
        <f>SUM(E46)*10</f>
        <v>10</v>
      </c>
      <c r="F48" s="500"/>
      <c r="G48" s="477">
        <f>ROUND((E48*F48),2)</f>
        <v>0</v>
      </c>
      <c r="H48" s="290"/>
      <c r="I48" s="286"/>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row>
    <row r="49" spans="1:44" s="107" customFormat="1" ht="15.75" thickBot="1" x14ac:dyDescent="0.3">
      <c r="A49" s="458" t="s">
        <v>451</v>
      </c>
      <c r="B49" s="108" t="s">
        <v>455</v>
      </c>
      <c r="C49" s="160" t="s">
        <v>469</v>
      </c>
      <c r="D49" s="459" t="s">
        <v>19</v>
      </c>
      <c r="E49" s="463">
        <f>SUM(E46)*9</f>
        <v>9</v>
      </c>
      <c r="F49" s="500"/>
      <c r="G49" s="477">
        <f t="shared" si="0"/>
        <v>0</v>
      </c>
      <c r="H49" s="290"/>
      <c r="I49" s="286"/>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row>
    <row r="50" spans="1:44" s="107" customFormat="1" x14ac:dyDescent="0.25">
      <c r="A50" s="458" t="s">
        <v>451</v>
      </c>
      <c r="B50" s="103" t="s">
        <v>456</v>
      </c>
      <c r="C50" s="160" t="s">
        <v>470</v>
      </c>
      <c r="D50" s="459" t="s">
        <v>19</v>
      </c>
      <c r="E50" s="464">
        <v>1</v>
      </c>
      <c r="F50" s="500"/>
      <c r="G50" s="477">
        <f t="shared" si="0"/>
        <v>0</v>
      </c>
      <c r="H50" s="290"/>
      <c r="I50" s="286"/>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row>
    <row r="51" spans="1:44" s="107" customFormat="1" ht="15.75" thickBot="1" x14ac:dyDescent="0.3">
      <c r="A51" s="458" t="s">
        <v>451</v>
      </c>
      <c r="B51" s="108" t="s">
        <v>457</v>
      </c>
      <c r="C51" s="160" t="s">
        <v>471</v>
      </c>
      <c r="D51" s="459" t="s">
        <v>19</v>
      </c>
      <c r="E51" s="464">
        <v>1</v>
      </c>
      <c r="F51" s="500"/>
      <c r="G51" s="477">
        <f t="shared" si="0"/>
        <v>0</v>
      </c>
      <c r="H51" s="290"/>
      <c r="I51" s="286"/>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row>
    <row r="52" spans="1:44" s="107" customFormat="1" x14ac:dyDescent="0.25">
      <c r="A52" s="458" t="s">
        <v>451</v>
      </c>
      <c r="B52" s="103" t="s">
        <v>458</v>
      </c>
      <c r="C52" s="160" t="s">
        <v>472</v>
      </c>
      <c r="D52" s="459" t="s">
        <v>19</v>
      </c>
      <c r="E52" s="464">
        <v>1</v>
      </c>
      <c r="F52" s="500"/>
      <c r="G52" s="477">
        <f t="shared" si="0"/>
        <v>0</v>
      </c>
      <c r="H52" s="290"/>
      <c r="I52" s="286"/>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row>
    <row r="53" spans="1:44" s="107" customFormat="1" ht="15.75" thickBot="1" x14ac:dyDescent="0.3">
      <c r="A53" s="458" t="s">
        <v>451</v>
      </c>
      <c r="B53" s="108" t="s">
        <v>459</v>
      </c>
      <c r="C53" s="160" t="s">
        <v>466</v>
      </c>
      <c r="D53" s="459" t="s">
        <v>7</v>
      </c>
      <c r="E53" s="461">
        <v>61</v>
      </c>
      <c r="F53" s="113">
        <v>108.03</v>
      </c>
      <c r="G53" s="477">
        <f t="shared" si="0"/>
        <v>6589.83</v>
      </c>
      <c r="H53" s="290"/>
      <c r="I53" s="286"/>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row>
    <row r="54" spans="1:44" s="107" customFormat="1" x14ac:dyDescent="0.25">
      <c r="A54" s="458" t="s">
        <v>451</v>
      </c>
      <c r="B54" s="103" t="s">
        <v>460</v>
      </c>
      <c r="C54" s="160" t="s">
        <v>467</v>
      </c>
      <c r="D54" s="459" t="s">
        <v>10</v>
      </c>
      <c r="E54" s="461">
        <v>122</v>
      </c>
      <c r="F54" s="500"/>
      <c r="G54" s="477">
        <f t="shared" si="0"/>
        <v>0</v>
      </c>
      <c r="H54" s="290"/>
      <c r="I54" s="286"/>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row>
    <row r="55" spans="1:44" s="107" customFormat="1" ht="15.75" thickBot="1" x14ac:dyDescent="0.3">
      <c r="A55" s="458" t="s">
        <v>451</v>
      </c>
      <c r="B55" s="108" t="s">
        <v>461</v>
      </c>
      <c r="C55" s="160" t="s">
        <v>468</v>
      </c>
      <c r="D55" s="459" t="s">
        <v>19</v>
      </c>
      <c r="E55" s="465">
        <v>427</v>
      </c>
      <c r="F55" s="500"/>
      <c r="G55" s="477">
        <f>ROUND((E55*F55),2)</f>
        <v>0</v>
      </c>
      <c r="H55" s="290"/>
      <c r="I55" s="286"/>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row>
    <row r="56" spans="1:44" s="107" customFormat="1" x14ac:dyDescent="0.25">
      <c r="A56" s="458" t="s">
        <v>451</v>
      </c>
      <c r="B56" s="103" t="s">
        <v>621</v>
      </c>
      <c r="C56" s="160" t="s">
        <v>469</v>
      </c>
      <c r="D56" s="459" t="s">
        <v>19</v>
      </c>
      <c r="E56" s="465">
        <v>366</v>
      </c>
      <c r="F56" s="500"/>
      <c r="G56" s="477">
        <f t="shared" si="0"/>
        <v>0</v>
      </c>
      <c r="H56" s="290"/>
      <c r="I56" s="286"/>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row>
    <row r="57" spans="1:44" s="107" customFormat="1" ht="15.75" thickBot="1" x14ac:dyDescent="0.3">
      <c r="A57" s="458" t="s">
        <v>451</v>
      </c>
      <c r="B57" s="108" t="s">
        <v>622</v>
      </c>
      <c r="C57" s="160" t="s">
        <v>470</v>
      </c>
      <c r="D57" s="459" t="s">
        <v>19</v>
      </c>
      <c r="E57" s="461">
        <v>61</v>
      </c>
      <c r="F57" s="500"/>
      <c r="G57" s="477">
        <f t="shared" si="0"/>
        <v>0</v>
      </c>
      <c r="H57" s="290"/>
      <c r="I57" s="286"/>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row>
    <row r="58" spans="1:44" s="107" customFormat="1" x14ac:dyDescent="0.25">
      <c r="A58" s="458" t="s">
        <v>451</v>
      </c>
      <c r="B58" s="103" t="s">
        <v>623</v>
      </c>
      <c r="C58" s="160" t="s">
        <v>471</v>
      </c>
      <c r="D58" s="459" t="s">
        <v>19</v>
      </c>
      <c r="E58" s="461">
        <v>61</v>
      </c>
      <c r="F58" s="500"/>
      <c r="G58" s="477">
        <f t="shared" si="0"/>
        <v>0</v>
      </c>
      <c r="H58" s="290"/>
      <c r="I58" s="286"/>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row>
    <row r="59" spans="1:44" s="107" customFormat="1" ht="15.75" thickBot="1" x14ac:dyDescent="0.3">
      <c r="A59" s="458" t="s">
        <v>451</v>
      </c>
      <c r="B59" s="108" t="s">
        <v>624</v>
      </c>
      <c r="C59" s="160" t="s">
        <v>472</v>
      </c>
      <c r="D59" s="459" t="s">
        <v>19</v>
      </c>
      <c r="E59" s="461">
        <v>61</v>
      </c>
      <c r="F59" s="500"/>
      <c r="G59" s="477">
        <f t="shared" si="0"/>
        <v>0</v>
      </c>
      <c r="H59" s="290"/>
      <c r="I59" s="286"/>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row>
    <row r="60" spans="1:44" s="107" customFormat="1" x14ac:dyDescent="0.25">
      <c r="A60" s="458" t="s">
        <v>451</v>
      </c>
      <c r="B60" s="103" t="s">
        <v>625</v>
      </c>
      <c r="C60" s="160" t="s">
        <v>473</v>
      </c>
      <c r="D60" s="459" t="s">
        <v>19</v>
      </c>
      <c r="E60" s="461">
        <v>1837</v>
      </c>
      <c r="F60" s="113">
        <v>0.49</v>
      </c>
      <c r="G60" s="477">
        <f t="shared" si="0"/>
        <v>900.13</v>
      </c>
      <c r="H60" s="290"/>
      <c r="I60" s="286"/>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row>
    <row r="61" spans="1:44" ht="15.75" thickBot="1" x14ac:dyDescent="0.3">
      <c r="A61" s="418" t="s">
        <v>451</v>
      </c>
      <c r="B61" s="108" t="s">
        <v>626</v>
      </c>
      <c r="C61" s="255" t="s">
        <v>474</v>
      </c>
      <c r="D61" s="466" t="s">
        <v>476</v>
      </c>
      <c r="E61" s="466">
        <v>10</v>
      </c>
      <c r="F61" s="113">
        <v>8.1300000000000008</v>
      </c>
      <c r="G61" s="432">
        <f t="shared" si="0"/>
        <v>81.3</v>
      </c>
    </row>
    <row r="62" spans="1:44" ht="15.75" thickBot="1" x14ac:dyDescent="0.3">
      <c r="A62" s="418" t="s">
        <v>451</v>
      </c>
      <c r="B62" s="103" t="s">
        <v>627</v>
      </c>
      <c r="C62" s="467" t="s">
        <v>475</v>
      </c>
      <c r="D62" s="468" t="s">
        <v>7</v>
      </c>
      <c r="E62" s="468">
        <v>1</v>
      </c>
      <c r="F62" s="113">
        <v>130.15</v>
      </c>
      <c r="G62" s="432">
        <f>ROUND((E62*F62),2)</f>
        <v>130.15</v>
      </c>
    </row>
    <row r="63" spans="1:44" s="109" customFormat="1" ht="30.6" customHeight="1" thickBot="1" x14ac:dyDescent="0.3">
      <c r="A63" s="458" t="s">
        <v>451</v>
      </c>
      <c r="B63" s="108" t="s">
        <v>628</v>
      </c>
      <c r="C63" s="469" t="s">
        <v>629</v>
      </c>
      <c r="D63" s="445" t="s">
        <v>614</v>
      </c>
      <c r="E63" s="470">
        <v>92</v>
      </c>
      <c r="F63" s="114">
        <v>13.83</v>
      </c>
      <c r="G63" s="477">
        <f>ROUND((E63*F63),2)</f>
        <v>1272.3599999999999</v>
      </c>
      <c r="H63" s="299" t="s">
        <v>48</v>
      </c>
      <c r="I63" s="435">
        <f>ROUND(SUM(G33:G63),2)</f>
        <v>97053.92</v>
      </c>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row>
    <row r="64" spans="1:44" ht="43.5" thickBot="1" x14ac:dyDescent="0.3">
      <c r="E64" s="471"/>
      <c r="F64" s="441" t="s">
        <v>477</v>
      </c>
      <c r="G64" s="440">
        <f>SUM(G5:G63)</f>
        <v>148186.64999999997</v>
      </c>
    </row>
    <row r="65" spans="5:5" x14ac:dyDescent="0.25">
      <c r="E65" s="471"/>
    </row>
    <row r="66" spans="5:5" x14ac:dyDescent="0.25">
      <c r="E66" s="471"/>
    </row>
    <row r="67" spans="5:5" x14ac:dyDescent="0.25">
      <c r="E67" s="471"/>
    </row>
    <row r="68" spans="5:5" x14ac:dyDescent="0.25">
      <c r="E68" s="471"/>
    </row>
    <row r="69" spans="5:5" x14ac:dyDescent="0.25">
      <c r="E69" s="471"/>
    </row>
  </sheetData>
  <sheetProtection algorithmName="SHA-512" hashValue="7eCoZrs06WISuksXcgRi1xTlgXiGw2vqTzGHpGpsihRPbcsg9NJ8ltnbT8qJZydqD2+1NuKHc0jWpCVs623J1g==" saltValue="TPEWLge2syXVT+ab8nBBcg==" spinCount="100000" sheet="1" objects="1" scenarios="1"/>
  <phoneticPr fontId="9" type="noConversion"/>
  <pageMargins left="0.7" right="0.7" top="0.75" bottom="0.75" header="0.3" footer="0.3"/>
  <pageSetup paperSize="261" scale="4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3"/>
  <sheetViews>
    <sheetView view="pageBreakPreview" zoomScale="60" zoomScaleNormal="100" workbookViewId="0">
      <selection activeCell="F28" sqref="F28"/>
    </sheetView>
  </sheetViews>
  <sheetFormatPr defaultColWidth="9.140625" defaultRowHeight="15" x14ac:dyDescent="0.25"/>
  <cols>
    <col min="1" max="1" width="39.7109375" style="289" customWidth="1"/>
    <col min="2" max="2" width="10.5703125" style="286" customWidth="1"/>
    <col min="3" max="3" width="71.7109375" style="287" customWidth="1"/>
    <col min="4" max="4" width="9.140625" style="471"/>
    <col min="5" max="5" width="16.28515625" style="472" customWidth="1"/>
    <col min="6" max="6" width="17.7109375" style="5" customWidth="1"/>
    <col min="7" max="7" width="14.7109375" style="286" customWidth="1"/>
    <col min="8" max="8" width="21.5703125" style="290" customWidth="1"/>
    <col min="9" max="9" width="16.140625" style="286" customWidth="1"/>
    <col min="10" max="16384" width="9.140625" style="3"/>
  </cols>
  <sheetData>
    <row r="1" spans="1:9" ht="26.45" customHeight="1" thickBot="1" x14ac:dyDescent="0.3">
      <c r="A1" s="128" t="s">
        <v>500</v>
      </c>
      <c r="B1" s="409"/>
      <c r="C1" s="409"/>
      <c r="D1" s="409"/>
      <c r="E1" s="409"/>
      <c r="F1" s="409"/>
      <c r="G1" s="410"/>
    </row>
    <row r="2" spans="1:9" ht="14.45" thickBot="1" x14ac:dyDescent="0.3">
      <c r="A2" s="1"/>
      <c r="B2" s="1"/>
      <c r="C2" s="1"/>
      <c r="D2" s="1"/>
      <c r="E2" s="7"/>
      <c r="F2" s="1"/>
      <c r="G2" s="1"/>
    </row>
    <row r="3" spans="1:9" ht="15.75" thickBot="1" x14ac:dyDescent="0.3">
      <c r="A3" s="411" t="s">
        <v>585</v>
      </c>
      <c r="B3" s="412"/>
      <c r="C3" s="412"/>
      <c r="D3" s="412"/>
      <c r="E3" s="412"/>
      <c r="F3" s="412"/>
      <c r="G3" s="413"/>
    </row>
    <row r="4" spans="1:9" ht="43.5" thickBot="1" x14ac:dyDescent="0.3">
      <c r="A4" s="442" t="s">
        <v>46</v>
      </c>
      <c r="B4" s="21" t="s">
        <v>0</v>
      </c>
      <c r="C4" s="21" t="s">
        <v>1</v>
      </c>
      <c r="D4" s="21" t="s">
        <v>2</v>
      </c>
      <c r="E4" s="22" t="s">
        <v>3</v>
      </c>
      <c r="F4" s="76" t="s">
        <v>132</v>
      </c>
      <c r="G4" s="77" t="s">
        <v>5</v>
      </c>
    </row>
    <row r="5" spans="1:9" ht="30" x14ac:dyDescent="0.25">
      <c r="A5" s="478" t="s">
        <v>479</v>
      </c>
      <c r="B5" s="100" t="s">
        <v>13</v>
      </c>
      <c r="C5" s="479" t="s">
        <v>480</v>
      </c>
      <c r="D5" s="101" t="s">
        <v>10</v>
      </c>
      <c r="E5" s="102">
        <v>1238</v>
      </c>
      <c r="F5" s="27">
        <v>12.74</v>
      </c>
      <c r="G5" s="294">
        <f t="shared" ref="G5:G10" si="0">ROUND((E5*F5),2)</f>
        <v>15772.12</v>
      </c>
    </row>
    <row r="6" spans="1:9" x14ac:dyDescent="0.25">
      <c r="A6" s="446" t="s">
        <v>479</v>
      </c>
      <c r="B6" s="83" t="s">
        <v>14</v>
      </c>
      <c r="C6" s="192" t="s">
        <v>597</v>
      </c>
      <c r="D6" s="447" t="s">
        <v>19</v>
      </c>
      <c r="E6" s="447">
        <v>13</v>
      </c>
      <c r="F6" s="28">
        <v>271.14999999999998</v>
      </c>
      <c r="G6" s="296">
        <f t="shared" si="0"/>
        <v>3524.95</v>
      </c>
    </row>
    <row r="7" spans="1:9" ht="15.75" thickBot="1" x14ac:dyDescent="0.3">
      <c r="A7" s="480" t="s">
        <v>479</v>
      </c>
      <c r="B7" s="99" t="s">
        <v>72</v>
      </c>
      <c r="C7" s="481" t="s">
        <v>596</v>
      </c>
      <c r="D7" s="482" t="s">
        <v>10</v>
      </c>
      <c r="E7" s="482">
        <v>66</v>
      </c>
      <c r="F7" s="29">
        <v>16.27</v>
      </c>
      <c r="G7" s="303">
        <f t="shared" si="0"/>
        <v>1073.82</v>
      </c>
    </row>
    <row r="8" spans="1:9" ht="29.25" thickBot="1" x14ac:dyDescent="0.3">
      <c r="A8" s="483" t="s">
        <v>479</v>
      </c>
      <c r="B8" s="82" t="s">
        <v>15</v>
      </c>
      <c r="C8" s="203" t="s">
        <v>481</v>
      </c>
      <c r="D8" s="484" t="s">
        <v>19</v>
      </c>
      <c r="E8" s="484">
        <v>1</v>
      </c>
      <c r="F8" s="29">
        <v>488.07</v>
      </c>
      <c r="G8" s="303">
        <f t="shared" ref="G8" si="1">ROUND((E8*F8),2)</f>
        <v>488.07</v>
      </c>
      <c r="H8" s="434" t="s">
        <v>47</v>
      </c>
      <c r="I8" s="435">
        <f>ROUND(SUM(G5:G8),2)</f>
        <v>20858.96</v>
      </c>
    </row>
    <row r="9" spans="1:9" x14ac:dyDescent="0.25">
      <c r="A9" s="485" t="s">
        <v>451</v>
      </c>
      <c r="B9" s="103" t="s">
        <v>20</v>
      </c>
      <c r="C9" s="486" t="s">
        <v>482</v>
      </c>
      <c r="D9" s="487" t="s">
        <v>10</v>
      </c>
      <c r="E9" s="488">
        <v>1238</v>
      </c>
      <c r="F9" s="8">
        <v>11.93</v>
      </c>
      <c r="G9" s="431">
        <f>ROUND((E9*F9),2)</f>
        <v>14769.34</v>
      </c>
    </row>
    <row r="10" spans="1:9" x14ac:dyDescent="0.25">
      <c r="A10" s="418" t="s">
        <v>451</v>
      </c>
      <c r="B10" s="501" t="s">
        <v>21</v>
      </c>
      <c r="C10" s="192" t="s">
        <v>483</v>
      </c>
      <c r="D10" s="489" t="s">
        <v>19</v>
      </c>
      <c r="E10" s="447">
        <v>7</v>
      </c>
      <c r="F10" s="2">
        <v>25.49</v>
      </c>
      <c r="G10" s="432">
        <f t="shared" si="0"/>
        <v>178.43</v>
      </c>
    </row>
    <row r="11" spans="1:9" ht="15.75" thickBot="1" x14ac:dyDescent="0.3">
      <c r="A11" s="418" t="s">
        <v>451</v>
      </c>
      <c r="B11" s="501" t="s">
        <v>22</v>
      </c>
      <c r="C11" s="192" t="s">
        <v>598</v>
      </c>
      <c r="D11" s="489" t="s">
        <v>19</v>
      </c>
      <c r="E11" s="447">
        <v>6</v>
      </c>
      <c r="F11" s="2">
        <v>41.93</v>
      </c>
      <c r="G11" s="432">
        <f t="shared" ref="G11" si="2">ROUND((E11*F11),2)</f>
        <v>251.58</v>
      </c>
    </row>
    <row r="12" spans="1:9" ht="29.25" thickBot="1" x14ac:dyDescent="0.3">
      <c r="A12" s="490" t="s">
        <v>451</v>
      </c>
      <c r="B12" s="104" t="s">
        <v>23</v>
      </c>
      <c r="C12" s="491" t="s">
        <v>638</v>
      </c>
      <c r="D12" s="492" t="s">
        <v>19</v>
      </c>
      <c r="E12" s="493">
        <v>13</v>
      </c>
      <c r="F12" s="20">
        <v>292.83999999999997</v>
      </c>
      <c r="G12" s="436">
        <f t="shared" ref="G12" si="3">ROUND((E12*F12),2)</f>
        <v>3806.92</v>
      </c>
      <c r="H12" s="434" t="s">
        <v>48</v>
      </c>
      <c r="I12" s="435">
        <f>ROUND(SUM(G9:G12),2)</f>
        <v>19006.27</v>
      </c>
    </row>
    <row r="13" spans="1:9" ht="43.5" thickBot="1" x14ac:dyDescent="0.3">
      <c r="F13" s="441" t="s">
        <v>478</v>
      </c>
      <c r="G13" s="440">
        <f>SUM(G5:G12)</f>
        <v>39865.230000000003</v>
      </c>
    </row>
  </sheetData>
  <sheetProtection algorithmName="SHA-512" hashValue="qq7jwvtBgA6TXLAO0t3xezAOTrIi9qi/PzWsFuyPNDx9FC5SKViTFRTi5ScdqMCH0nry3gaW8C6hkMxZ+NTJBg==" saltValue="/sYCvhHeHdlyqXGx1i7M8w==" spinCount="100000" sheet="1" objects="1" scenarios="1"/>
  <phoneticPr fontId="9" type="noConversion"/>
  <pageMargins left="0.7" right="0.7" top="0.75" bottom="0.75" header="0.3" footer="0.3"/>
  <pageSetup scale="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4AAFA-782E-49DB-8C3E-5DD5D3E5B8F5}">
  <dimension ref="A1:I10"/>
  <sheetViews>
    <sheetView view="pageBreakPreview" topLeftCell="B1" zoomScale="60" zoomScaleNormal="100" workbookViewId="0">
      <selection activeCell="E42" sqref="E42"/>
    </sheetView>
  </sheetViews>
  <sheetFormatPr defaultColWidth="9.140625" defaultRowHeight="15" x14ac:dyDescent="0.25"/>
  <cols>
    <col min="1" max="1" width="39.7109375" style="289" customWidth="1"/>
    <col min="2" max="2" width="10.5703125" style="286" customWidth="1"/>
    <col min="3" max="3" width="71.7109375" style="287" customWidth="1"/>
    <col min="4" max="4" width="9.140625" style="471"/>
    <col min="5" max="5" width="16.28515625" style="472" customWidth="1"/>
    <col min="6" max="6" width="17.7109375" style="5" customWidth="1"/>
    <col min="7" max="7" width="14.7109375" style="286" customWidth="1"/>
    <col min="8" max="8" width="21.5703125" style="6" customWidth="1"/>
    <col min="9" max="9" width="16.140625" style="3" customWidth="1"/>
    <col min="10" max="16384" width="9.140625" style="3"/>
  </cols>
  <sheetData>
    <row r="1" spans="1:9" ht="26.45" customHeight="1" thickBot="1" x14ac:dyDescent="0.3">
      <c r="A1" s="550" t="s">
        <v>500</v>
      </c>
      <c r="B1" s="551"/>
      <c r="C1" s="551"/>
      <c r="D1" s="551"/>
      <c r="E1" s="551"/>
      <c r="F1" s="551"/>
      <c r="G1" s="552"/>
    </row>
    <row r="2" spans="1:9" ht="14.45" thickBot="1" x14ac:dyDescent="0.3">
      <c r="A2" s="1"/>
      <c r="B2" s="1"/>
      <c r="C2" s="1"/>
      <c r="D2" s="1"/>
      <c r="E2" s="7"/>
      <c r="F2" s="1"/>
      <c r="G2" s="1"/>
    </row>
    <row r="3" spans="1:9" ht="15.75" thickBot="1" x14ac:dyDescent="0.3">
      <c r="A3" s="553" t="s">
        <v>632</v>
      </c>
      <c r="B3" s="554"/>
      <c r="C3" s="554"/>
      <c r="D3" s="554"/>
      <c r="E3" s="554"/>
      <c r="F3" s="554"/>
      <c r="G3" s="555"/>
    </row>
    <row r="4" spans="1:9" ht="55.9" customHeight="1" thickBot="1" x14ac:dyDescent="0.3">
      <c r="A4" s="442" t="s">
        <v>46</v>
      </c>
      <c r="B4" s="21" t="s">
        <v>0</v>
      </c>
      <c r="C4" s="21" t="s">
        <v>1</v>
      </c>
      <c r="D4" s="21" t="s">
        <v>2</v>
      </c>
      <c r="E4" s="22" t="s">
        <v>3</v>
      </c>
      <c r="F4" s="76" t="s">
        <v>634</v>
      </c>
      <c r="G4" s="77" t="s">
        <v>5</v>
      </c>
    </row>
    <row r="5" spans="1:9" x14ac:dyDescent="0.25">
      <c r="A5" s="494" t="s">
        <v>479</v>
      </c>
      <c r="B5" s="122" t="s">
        <v>13</v>
      </c>
      <c r="C5" s="269" t="s">
        <v>610</v>
      </c>
      <c r="D5" s="268" t="s">
        <v>7</v>
      </c>
      <c r="E5" s="382">
        <v>6</v>
      </c>
      <c r="F5" s="27"/>
      <c r="G5" s="294"/>
    </row>
    <row r="6" spans="1:9" ht="30" x14ac:dyDescent="0.25">
      <c r="A6" s="495" t="s">
        <v>479</v>
      </c>
      <c r="B6" s="123" t="s">
        <v>14</v>
      </c>
      <c r="C6" s="160" t="s">
        <v>608</v>
      </c>
      <c r="D6" s="231" t="s">
        <v>7</v>
      </c>
      <c r="E6" s="232">
        <v>1</v>
      </c>
      <c r="F6" s="28"/>
      <c r="G6" s="296"/>
    </row>
    <row r="7" spans="1:9" ht="15.75" thickBot="1" x14ac:dyDescent="0.3">
      <c r="A7" s="496" t="s">
        <v>479</v>
      </c>
      <c r="B7" s="124" t="s">
        <v>72</v>
      </c>
      <c r="C7" s="275" t="s">
        <v>609</v>
      </c>
      <c r="D7" s="274" t="s">
        <v>7</v>
      </c>
      <c r="E7" s="497">
        <v>3</v>
      </c>
      <c r="F7" s="81"/>
      <c r="G7" s="298"/>
      <c r="H7" s="74"/>
      <c r="I7" s="75"/>
    </row>
    <row r="8" spans="1:9" ht="43.5" thickBot="1" x14ac:dyDescent="0.3">
      <c r="F8" s="441" t="s">
        <v>631</v>
      </c>
      <c r="G8" s="440"/>
    </row>
    <row r="10" spans="1:9" ht="27.6" customHeight="1" x14ac:dyDescent="0.25">
      <c r="C10" s="556" t="s">
        <v>635</v>
      </c>
      <c r="D10" s="556"/>
    </row>
  </sheetData>
  <sheetProtection algorithmName="SHA-512" hashValue="x+2/fpqJKAX3OSYkgoEEr0hgzBgebzJ7U/Ey6+nDeMA8ljmyH2tRKFn/4fUjlp9vjqZg7d2pXhgug+H2fOxPEw==" saltValue="AwbPXe6i2cMMUstWESe4mA==" spinCount="100000" sheet="1" objects="1" scenarios="1"/>
  <mergeCells count="3">
    <mergeCell ref="A1:G1"/>
    <mergeCell ref="A3:G3"/>
    <mergeCell ref="C10:D10"/>
  </mergeCells>
  <pageMargins left="0.7" right="0.7" top="0.75" bottom="0.75" header="0.3" footer="0.3"/>
  <pageSetup paperSize="9" scale="4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C24"/>
  <sheetViews>
    <sheetView tabSelected="1" view="pageBreakPreview" zoomScaleNormal="100" zoomScaleSheetLayoutView="100" workbookViewId="0">
      <selection activeCell="A20" sqref="A20:C20"/>
    </sheetView>
  </sheetViews>
  <sheetFormatPr defaultColWidth="9.140625" defaultRowHeight="15" x14ac:dyDescent="0.25"/>
  <cols>
    <col min="1" max="1" width="11.7109375" customWidth="1"/>
    <col min="2" max="2" width="65.7109375" customWidth="1"/>
    <col min="3" max="3" width="15.7109375" customWidth="1"/>
  </cols>
  <sheetData>
    <row r="1" spans="1:3" s="10" customFormat="1" ht="45.6" customHeight="1" x14ac:dyDescent="0.2">
      <c r="A1" s="559" t="s">
        <v>500</v>
      </c>
      <c r="B1" s="560"/>
      <c r="C1" s="561"/>
    </row>
    <row r="2" spans="1:3" s="10" customFormat="1" ht="12.75" x14ac:dyDescent="0.2">
      <c r="A2" s="562" t="s">
        <v>63</v>
      </c>
      <c r="B2" s="563"/>
      <c r="C2" s="564"/>
    </row>
    <row r="3" spans="1:3" s="10" customFormat="1" ht="25.5" x14ac:dyDescent="0.2">
      <c r="A3" s="11" t="s">
        <v>64</v>
      </c>
      <c r="B3" s="11" t="s">
        <v>65</v>
      </c>
      <c r="C3" s="11" t="s">
        <v>66</v>
      </c>
    </row>
    <row r="4" spans="1:3" s="10" customFormat="1" ht="20.100000000000001" customHeight="1" x14ac:dyDescent="0.2">
      <c r="A4" s="12">
        <v>1</v>
      </c>
      <c r="B4" s="13" t="s">
        <v>514</v>
      </c>
      <c r="C4" s="14">
        <f>DKŽ_1!G177</f>
        <v>1132320.6299999999</v>
      </c>
    </row>
    <row r="5" spans="1:3" s="10" customFormat="1" ht="20.100000000000001" customHeight="1" x14ac:dyDescent="0.2">
      <c r="A5" s="12">
        <v>2</v>
      </c>
      <c r="B5" s="13" t="s">
        <v>515</v>
      </c>
      <c r="C5" s="14">
        <f>DKŽ_2!G175</f>
        <v>231311.86</v>
      </c>
    </row>
    <row r="6" spans="1:3" s="10" customFormat="1" ht="20.100000000000001" customHeight="1" x14ac:dyDescent="0.2">
      <c r="A6" s="12">
        <v>3</v>
      </c>
      <c r="B6" s="13" t="s">
        <v>517</v>
      </c>
      <c r="C6" s="14">
        <f>DKŽ_3!G72</f>
        <v>270702.40999999997</v>
      </c>
    </row>
    <row r="7" spans="1:3" s="10" customFormat="1" ht="20.100000000000001" customHeight="1" x14ac:dyDescent="0.2">
      <c r="A7" s="12">
        <v>4</v>
      </c>
      <c r="B7" s="13" t="s">
        <v>549</v>
      </c>
      <c r="C7" s="14">
        <f>DKŽ_4!G64</f>
        <v>148186.64999999997</v>
      </c>
    </row>
    <row r="8" spans="1:3" s="10" customFormat="1" ht="20.100000000000001" customHeight="1" x14ac:dyDescent="0.2">
      <c r="A8" s="12">
        <v>5</v>
      </c>
      <c r="B8" s="13" t="s">
        <v>550</v>
      </c>
      <c r="C8" s="14">
        <f>DKŽ_5!G13</f>
        <v>39865.230000000003</v>
      </c>
    </row>
    <row r="9" spans="1:3" s="10" customFormat="1" ht="32.450000000000003" customHeight="1" x14ac:dyDescent="0.2">
      <c r="A9" s="121">
        <v>6</v>
      </c>
      <c r="B9" s="118" t="s">
        <v>633</v>
      </c>
      <c r="C9" s="117">
        <v>7391.49</v>
      </c>
    </row>
    <row r="10" spans="1:3" s="10" customFormat="1" ht="27" customHeight="1" x14ac:dyDescent="0.2">
      <c r="A10" s="12">
        <v>7</v>
      </c>
      <c r="B10" s="119" t="s">
        <v>630</v>
      </c>
      <c r="C10" s="120">
        <v>6455.35</v>
      </c>
    </row>
    <row r="11" spans="1:3" s="10" customFormat="1" ht="38.25" x14ac:dyDescent="0.2">
      <c r="A11" s="11" t="s">
        <v>67</v>
      </c>
      <c r="B11" s="15" t="s">
        <v>68</v>
      </c>
      <c r="C11" s="14">
        <f>ROUND(SUM(C4:C10),2)</f>
        <v>1836233.62</v>
      </c>
    </row>
    <row r="12" spans="1:3" s="10" customFormat="1" ht="12.75" x14ac:dyDescent="0.2"/>
    <row r="13" spans="1:3" s="10" customFormat="1" ht="12.75" x14ac:dyDescent="0.2"/>
    <row r="14" spans="1:3" s="10" customFormat="1" ht="12.75" x14ac:dyDescent="0.2">
      <c r="A14" s="16"/>
      <c r="B14" s="16"/>
      <c r="C14" s="16"/>
    </row>
    <row r="15" spans="1:3" s="127" customFormat="1" ht="68.25" customHeight="1" x14ac:dyDescent="0.25">
      <c r="A15" s="565" t="s">
        <v>586</v>
      </c>
      <c r="B15" s="565"/>
      <c r="C15" s="565"/>
    </row>
    <row r="16" spans="1:3" s="127" customFormat="1" ht="68.25" customHeight="1" x14ac:dyDescent="0.25">
      <c r="A16" s="565" t="s">
        <v>110</v>
      </c>
      <c r="B16" s="565"/>
      <c r="C16" s="565"/>
    </row>
    <row r="17" spans="1:3" s="127" customFormat="1" ht="12.75" x14ac:dyDescent="0.25">
      <c r="A17" s="126"/>
      <c r="B17" s="126"/>
      <c r="C17" s="126"/>
    </row>
    <row r="18" spans="1:3" s="10" customFormat="1" ht="12.75" x14ac:dyDescent="0.2">
      <c r="C18" s="17" t="s">
        <v>69</v>
      </c>
    </row>
    <row r="19" spans="1:3" s="10" customFormat="1" ht="12.75" x14ac:dyDescent="0.2"/>
    <row r="20" spans="1:3" s="10" customFormat="1" ht="198" customHeight="1" x14ac:dyDescent="0.2">
      <c r="A20" s="566" t="s">
        <v>551</v>
      </c>
      <c r="B20" s="567"/>
      <c r="C20" s="567"/>
    </row>
    <row r="21" spans="1:3" s="10" customFormat="1" ht="121.5" customHeight="1" x14ac:dyDescent="0.2">
      <c r="A21" s="566" t="s">
        <v>70</v>
      </c>
      <c r="B21" s="567"/>
      <c r="C21" s="567"/>
    </row>
    <row r="22" spans="1:3" s="10" customFormat="1" ht="66.75" customHeight="1" x14ac:dyDescent="0.2">
      <c r="A22" s="566" t="s">
        <v>71</v>
      </c>
      <c r="B22" s="567"/>
      <c r="C22" s="567"/>
    </row>
    <row r="24" spans="1:3" ht="35.25" customHeight="1" x14ac:dyDescent="0.25">
      <c r="A24" s="557"/>
      <c r="B24" s="558"/>
      <c r="C24" s="558"/>
    </row>
  </sheetData>
  <sheetProtection algorithmName="SHA-512" hashValue="A4KMPnYZ5FsnJDakPoY0Vf0ATJcMSKyZ1vEFjCMa/SdrAOVILhbbh2bTbRERmxwInE1ksv/cEHfEGGOsump4pQ==" saltValue="KgEqDSikV2AubH7FXE3x8w==" spinCount="100000" sheet="1" objects="1" scenarios="1"/>
  <mergeCells count="8">
    <mergeCell ref="A24:C24"/>
    <mergeCell ref="A1:C1"/>
    <mergeCell ref="A2:C2"/>
    <mergeCell ref="A15:C15"/>
    <mergeCell ref="A20:C20"/>
    <mergeCell ref="A21:C21"/>
    <mergeCell ref="A22:C22"/>
    <mergeCell ref="A16:C16"/>
  </mergeCells>
  <pageMargins left="0.7" right="0.7" top="0.75" bottom="0.75" header="0.3" footer="0.3"/>
  <pageSetup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DKŽ_1</vt:lpstr>
      <vt:lpstr>DKŽ_2</vt:lpstr>
      <vt:lpstr>DKŽ_3</vt:lpstr>
      <vt:lpstr>DKŽ_4</vt:lpstr>
      <vt:lpstr>DKŽ_5</vt:lpstr>
      <vt:lpstr>DKŽ_6</vt:lpstr>
      <vt:lpstr>santrauka</vt:lpstr>
      <vt:lpstr>DKŽ_1!Print_Area</vt:lpstr>
      <vt:lpstr>DKŽ_2!Print_Area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Vytautas Trakimas</cp:lastModifiedBy>
  <dcterms:created xsi:type="dcterms:W3CDTF">2020-10-05T14:48:34Z</dcterms:created>
  <dcterms:modified xsi:type="dcterms:W3CDTF">2022-04-15T04:54:37Z</dcterms:modified>
</cp:coreProperties>
</file>