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GPS\Skyriaus\1-9\9 KONKURSAI\158 2025-10-03 Tiltas per Ūlą (Eglė)\"/>
    </mc:Choice>
  </mc:AlternateContent>
  <xr:revisionPtr revIDLastSave="0" documentId="13_ncr:1_{2E33E7D1-E33D-41CD-834B-2158A78504A9}" xr6:coauthVersionLast="47" xr6:coauthVersionMax="47" xr10:uidLastSave="{00000000-0000-0000-0000-000000000000}"/>
  <bookViews>
    <workbookView xWindow="28680" yWindow="-120" windowWidth="29040" windowHeight="15720" activeTab="2" xr2:uid="{596DCCE9-7770-46AE-B142-10CEB73C5463}"/>
  </bookViews>
  <sheets>
    <sheet name="DKŽ-SK Nr.1" sheetId="1" r:id="rId1"/>
    <sheet name="DKŽ-S Nr. 2" sheetId="2"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3" i="2"/>
  <c r="G22" i="2"/>
  <c r="G21" i="2"/>
  <c r="G140" i="1" l="1"/>
  <c r="G141" i="1"/>
  <c r="G142" i="1"/>
  <c r="G134" i="1"/>
  <c r="G118" i="1"/>
  <c r="G117" i="1"/>
  <c r="G109" i="1"/>
  <c r="G110" i="1"/>
  <c r="G111" i="1"/>
  <c r="G112" i="1"/>
  <c r="G101" i="1"/>
  <c r="G94" i="1"/>
  <c r="G87" i="1"/>
  <c r="G88" i="1"/>
  <c r="G74" i="1"/>
  <c r="G67" i="1"/>
  <c r="G77" i="1"/>
  <c r="G75" i="1"/>
  <c r="G72" i="1"/>
  <c r="G66" i="1"/>
  <c r="G41" i="1"/>
  <c r="G42" i="1"/>
  <c r="G40" i="1"/>
  <c r="G50" i="1" l="1"/>
  <c r="G53" i="1"/>
  <c r="G57" i="1"/>
  <c r="G43" i="1"/>
  <c r="G23" i="1"/>
  <c r="G19" i="1"/>
  <c r="G6" i="1"/>
  <c r="G7" i="1"/>
  <c r="G8" i="1"/>
  <c r="G9" i="1"/>
  <c r="G10" i="1"/>
  <c r="G11" i="1"/>
  <c r="G12" i="1"/>
  <c r="G13" i="1"/>
  <c r="G14" i="1"/>
  <c r="G15" i="1"/>
  <c r="G16" i="1"/>
  <c r="G5" i="1"/>
  <c r="G147" i="1"/>
  <c r="I147" i="1" s="1"/>
  <c r="G38" i="2"/>
  <c r="G37" i="2"/>
  <c r="G36" i="2"/>
  <c r="G30" i="2"/>
  <c r="G29" i="2"/>
  <c r="G15" i="2"/>
  <c r="I38" i="2" l="1"/>
  <c r="G43" i="2"/>
  <c r="G42" i="2"/>
  <c r="G41" i="2"/>
  <c r="G40" i="2"/>
  <c r="G39" i="2"/>
  <c r="I40" i="2" s="1"/>
  <c r="G35" i="2"/>
  <c r="G34" i="2"/>
  <c r="G33" i="2"/>
  <c r="G32" i="2"/>
  <c r="G31" i="2"/>
  <c r="I32" i="2" s="1"/>
  <c r="G28" i="2"/>
  <c r="G27" i="2"/>
  <c r="G26" i="2"/>
  <c r="G25" i="2"/>
  <c r="G24" i="2"/>
  <c r="G20" i="2"/>
  <c r="G19" i="2"/>
  <c r="G18" i="2"/>
  <c r="G17" i="2"/>
  <c r="G16" i="2"/>
  <c r="G14" i="2"/>
  <c r="G13" i="2"/>
  <c r="G12" i="2"/>
  <c r="G11" i="2"/>
  <c r="G10" i="2"/>
  <c r="G9" i="2"/>
  <c r="G8" i="2"/>
  <c r="G7" i="2"/>
  <c r="G6" i="2"/>
  <c r="G5" i="2"/>
  <c r="I16" i="2" l="1"/>
  <c r="I35" i="2"/>
  <c r="I10" i="2"/>
  <c r="I30" i="2"/>
  <c r="I43" i="2"/>
  <c r="G44" i="2"/>
  <c r="D7" i="3" s="1"/>
  <c r="G121" i="1" l="1"/>
  <c r="G119" i="1"/>
  <c r="G115" i="1"/>
  <c r="G116" i="1"/>
  <c r="G120" i="1"/>
  <c r="G83" i="1"/>
  <c r="G64" i="1"/>
  <c r="G65" i="1"/>
  <c r="G146" i="1" l="1"/>
  <c r="G145" i="1"/>
  <c r="G144" i="1"/>
  <c r="G143" i="1"/>
  <c r="G139" i="1"/>
  <c r="G138" i="1"/>
  <c r="G137" i="1"/>
  <c r="G136" i="1"/>
  <c r="G135" i="1"/>
  <c r="G133" i="1"/>
  <c r="G132" i="1"/>
  <c r="G131" i="1"/>
  <c r="G130" i="1"/>
  <c r="G129" i="1"/>
  <c r="G128" i="1"/>
  <c r="G127" i="1"/>
  <c r="G126" i="1"/>
  <c r="G125" i="1"/>
  <c r="G124" i="1"/>
  <c r="G123" i="1"/>
  <c r="G122" i="1"/>
  <c r="G114" i="1"/>
  <c r="G113" i="1"/>
  <c r="G108" i="1"/>
  <c r="G107" i="1"/>
  <c r="G106" i="1"/>
  <c r="G105" i="1"/>
  <c r="G104" i="1"/>
  <c r="G103" i="1"/>
  <c r="G102" i="1"/>
  <c r="G100" i="1"/>
  <c r="G99" i="1"/>
  <c r="G98" i="1"/>
  <c r="G97" i="1"/>
  <c r="G96" i="1"/>
  <c r="G95" i="1"/>
  <c r="G93" i="1"/>
  <c r="G92" i="1"/>
  <c r="G91" i="1"/>
  <c r="G90" i="1"/>
  <c r="G89" i="1"/>
  <c r="G86" i="1"/>
  <c r="G85" i="1"/>
  <c r="G84" i="1"/>
  <c r="G82" i="1"/>
  <c r="G81" i="1"/>
  <c r="G80" i="1"/>
  <c r="G79" i="1"/>
  <c r="G78" i="1"/>
  <c r="G76" i="1"/>
  <c r="G73" i="1"/>
  <c r="G71" i="1"/>
  <c r="G70" i="1"/>
  <c r="G69" i="1"/>
  <c r="G68" i="1"/>
  <c r="G63" i="1"/>
  <c r="G62" i="1"/>
  <c r="G61" i="1"/>
  <c r="G60" i="1"/>
  <c r="G59" i="1"/>
  <c r="G58" i="1"/>
  <c r="G56" i="1"/>
  <c r="G55" i="1"/>
  <c r="G54" i="1"/>
  <c r="G52" i="1"/>
  <c r="G51" i="1"/>
  <c r="G49" i="1"/>
  <c r="G48" i="1"/>
  <c r="G47" i="1"/>
  <c r="G46" i="1"/>
  <c r="G45" i="1"/>
  <c r="G44" i="1"/>
  <c r="G39" i="1"/>
  <c r="G38" i="1"/>
  <c r="G37" i="1"/>
  <c r="G36" i="1"/>
  <c r="G35" i="1"/>
  <c r="G34" i="1"/>
  <c r="G33" i="1"/>
  <c r="G32" i="1"/>
  <c r="G31" i="1"/>
  <c r="G29" i="1"/>
  <c r="G28" i="1"/>
  <c r="G27" i="1"/>
  <c r="G26" i="1"/>
  <c r="G25" i="1"/>
  <c r="G24" i="1"/>
  <c r="G22" i="1"/>
  <c r="G21" i="1"/>
  <c r="G20" i="1"/>
  <c r="G18" i="1"/>
  <c r="G17" i="1"/>
  <c r="I143" i="1" l="1"/>
  <c r="I146" i="1"/>
  <c r="G148" i="1"/>
  <c r="D6" i="3" s="1"/>
  <c r="D8" i="3" s="1"/>
  <c r="I121" i="1"/>
  <c r="I84" i="1"/>
  <c r="I66" i="1"/>
  <c r="I32" i="1"/>
  <c r="I16" i="1"/>
</calcChain>
</file>

<file path=xl/sharedStrings.xml><?xml version="1.0" encoding="utf-8"?>
<sst xmlns="http://schemas.openxmlformats.org/spreadsheetml/2006/main" count="779" uniqueCount="368">
  <si>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</si>
  <si>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</si>
  <si>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</si>
  <si>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</si>
  <si>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</si>
  <si>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</si>
  <si>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</si>
  <si>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</si>
  <si>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</si>
  <si>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</si>
  <si>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</si>
  <si>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</si>
  <si>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Vandens pašalinimas iš tranšėjų ir iškasų siurbliais</t>
  </si>
  <si>
    <t>h</t>
  </si>
  <si>
    <t>1.5</t>
  </si>
  <si>
    <t>vnt.</t>
  </si>
  <si>
    <t>Iš viso skyriuje 1, Eur be PVM</t>
  </si>
  <si>
    <t>2. Esamų konstrukcijų išardymas</t>
  </si>
  <si>
    <t>2.1</t>
  </si>
  <si>
    <t>kg</t>
  </si>
  <si>
    <t>2.2</t>
  </si>
  <si>
    <t>2.3</t>
  </si>
  <si>
    <t>2.4</t>
  </si>
  <si>
    <t>2.5</t>
  </si>
  <si>
    <t>2.6</t>
  </si>
  <si>
    <t>2.7</t>
  </si>
  <si>
    <t>2.8</t>
  </si>
  <si>
    <t>2.9</t>
  </si>
  <si>
    <t>2.10</t>
  </si>
  <si>
    <t>2.11</t>
  </si>
  <si>
    <t>2.12</t>
  </si>
  <si>
    <t>2.13</t>
  </si>
  <si>
    <t>2.14</t>
  </si>
  <si>
    <t>2.15</t>
  </si>
  <si>
    <t>t</t>
  </si>
  <si>
    <t>Iš viso skyriuje 2, Eur be PVM</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</si>
  <si>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</si>
  <si>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</si>
  <si>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</si>
  <si>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</si>
  <si>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</si>
  <si>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</si>
  <si>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</si>
  <si>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</si>
  <si>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</si>
  <si>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</si>
  <si>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</si>
  <si>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</si>
  <si>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</si>
  <si>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</si>
  <si>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</si>
  <si>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</si>
  <si>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</si>
  <si>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</si>
  <si>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</si>
  <si>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</si>
  <si>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</si>
  <si>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</si>
  <si>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</si>
  <si>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</si>
  <si>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</si>
  <si>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</si>
  <si>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</si>
  <si>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</si>
  <si>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Iš viso skyriuje 3, Eur be PVM</t>
  </si>
  <si>
    <t>4.1</t>
  </si>
  <si>
    <t>4.2</t>
  </si>
  <si>
    <t>4.3</t>
  </si>
  <si>
    <t>4.4</t>
  </si>
  <si>
    <t>4.5</t>
  </si>
  <si>
    <t>4.6</t>
  </si>
  <si>
    <t>4.7</t>
  </si>
  <si>
    <t>4.8</t>
  </si>
  <si>
    <t>4.9</t>
  </si>
  <si>
    <t>4.10</t>
  </si>
  <si>
    <t>4.11</t>
  </si>
  <si>
    <t>4.12</t>
  </si>
  <si>
    <t>4.13</t>
  </si>
  <si>
    <t>Iš viso skyriuje 4, Eur be PVM</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</si>
  <si>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</si>
  <si>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</si>
  <si>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</si>
  <si>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</si>
  <si>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</si>
  <si>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</si>
  <si>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</si>
  <si>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</si>
  <si>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</si>
  <si>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</si>
  <si>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</si>
  <si>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</si>
  <si>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</si>
  <si>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</si>
  <si>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</si>
  <si>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</si>
  <si>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</si>
  <si>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</si>
  <si>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</si>
  <si>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</si>
  <si>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</si>
  <si>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</si>
  <si>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</si>
  <si>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</si>
  <si>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</si>
  <si>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</si>
  <si>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</si>
  <si>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</si>
  <si>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</si>
  <si>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</si>
  <si>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Iš viso skyriuje 5, Eur be PVM</t>
  </si>
  <si>
    <t>6.1</t>
  </si>
  <si>
    <t>6.2</t>
  </si>
  <si>
    <t>6.3</t>
  </si>
  <si>
    <t>6.4</t>
  </si>
  <si>
    <t>6.5</t>
  </si>
  <si>
    <t>6.6</t>
  </si>
  <si>
    <t>6.7</t>
  </si>
  <si>
    <t>6.8</t>
  </si>
  <si>
    <t>6.9</t>
  </si>
  <si>
    <t>6.10</t>
  </si>
  <si>
    <t>6.11</t>
  </si>
  <si>
    <t>6.12</t>
  </si>
  <si>
    <t>6.13</t>
  </si>
  <si>
    <t>Iš viso skyriuje 6, Eur be PVM</t>
  </si>
  <si>
    <t>7.1</t>
  </si>
  <si>
    <t>7.2</t>
  </si>
  <si>
    <t>7.3</t>
  </si>
  <si>
    <t>Pereinamųjų plokščių valymas aukšto slėgio vandens srove</t>
  </si>
  <si>
    <t xml:space="preserve">Fasadinių krantinės atramos paviršių gruntavimas ir padengimas hidrofobizuojančia danga                        </t>
  </si>
  <si>
    <t>Esamos armatūros padengimas antikorozine danga</t>
  </si>
  <si>
    <t>m</t>
  </si>
  <si>
    <t>Likusio dirvožemio paskleidimas vietoje</t>
  </si>
  <si>
    <t>DARBŲ KIEKIŲ ŽINIARAŠTIS NR. 1 – STATINIO KONSTRUKCIJŲ DALIS</t>
  </si>
  <si>
    <t xml:space="preserve">Kelio plokščių 1,98x3,98x0,25 įrengimas ir išardymas (16 vnt.)             </t>
  </si>
  <si>
    <t>1.6</t>
  </si>
  <si>
    <t>1.7</t>
  </si>
  <si>
    <t>1.8</t>
  </si>
  <si>
    <t>1.9</t>
  </si>
  <si>
    <t>1.10</t>
  </si>
  <si>
    <t>1.11</t>
  </si>
  <si>
    <t>Horizontalių lizdų D20 L=80 mm gręžimas</t>
  </si>
  <si>
    <t>Pleištinių modulinių pastolių įrengimas ir išardymas perstatant 1 kartą (5.8 t)</t>
  </si>
  <si>
    <t>Pleištinių modulinių pastolių sijų atrėmimui įrengimas ir išardymas perstatant 1 kartą (2.4 t)</t>
  </si>
  <si>
    <t>kompl.</t>
  </si>
  <si>
    <t>1.12</t>
  </si>
  <si>
    <t>Tilto metalinių turėklų išardymas</t>
  </si>
  <si>
    <t>Hidroizoliacijos sl. išardymas h=1 cm</t>
  </si>
  <si>
    <t>Išlyginamojo betono sl. h=16 cm išardymas</t>
  </si>
  <si>
    <t>Gelžbetoninių bortų ardymas</t>
  </si>
  <si>
    <t>Gelžbetoninių skersinių sijų ardymas</t>
  </si>
  <si>
    <t>Gelžbetoninių plokščių ardymas</t>
  </si>
  <si>
    <r>
      <t>m</t>
    </r>
    <r>
      <rPr>
        <vertAlign val="superscript"/>
        <sz val="10"/>
        <rFont val="Arial"/>
        <family val="2"/>
      </rPr>
      <t>3</t>
    </r>
  </si>
  <si>
    <t>Gelžbetoninių sijų išmontavimas (sunkiausios sijos masė 5.0 t)(18 vnt.)</t>
  </si>
  <si>
    <t>Gelžbetoninių atramų ardymas</t>
  </si>
  <si>
    <t>Gelžbetoninių pereinamųjų plokščių ardymas</t>
  </si>
  <si>
    <t>Gelžbetoninių gulekšnių ardymas</t>
  </si>
  <si>
    <t>Betoninio šlaitų tvirtinimo ardymas</t>
  </si>
  <si>
    <t>Esamų kaltinių polių viršutinės dalies ardymas</t>
  </si>
  <si>
    <t>Išardytų  medžiagų (metaliniai turėklai) pakrovimas ir pristatymas į Užsakovo sandėliavimo vietą*</t>
  </si>
  <si>
    <t xml:space="preserve">3. Krantinių atramų įrengimas </t>
  </si>
  <si>
    <t>Bandomųjų polių bandymo atlikimas</t>
  </si>
  <si>
    <t>Mineralinių medžiagų mišinio 22/45 pagrindo sl. h= 25 cm įrengimas po rostverku</t>
  </si>
  <si>
    <r>
      <t>m</t>
    </r>
    <r>
      <rPr>
        <vertAlign val="superscript"/>
        <sz val="11"/>
        <rFont val="Times New Roman"/>
        <family val="1"/>
        <charset val="186"/>
      </rPr>
      <t>2</t>
    </r>
  </si>
  <si>
    <t>Esamų polių armatūros valymas smėliasrove</t>
  </si>
  <si>
    <t>Krantinėse atramose plastikinio vamzdžio užtaisymas nesitraukiančiu R4 klasės betono mišiniu</t>
  </si>
  <si>
    <t>Krantinės atramos paviršiaus valymas aukšto slėgio vandens srove</t>
  </si>
  <si>
    <t>Krantinės atramos paviršių, besiliečiančių su gruntu, nupurškimas bitumine emulsija</t>
  </si>
  <si>
    <t xml:space="preserve">Drenuojančio grunto po ir už pereinamųjų plokščių įrengimas, sutankinant pasluoksniui                 </t>
  </si>
  <si>
    <r>
      <t>m</t>
    </r>
    <r>
      <rPr>
        <vertAlign val="superscript"/>
        <sz val="11"/>
        <rFont val="Times New Roman"/>
        <family val="1"/>
        <charset val="186"/>
      </rPr>
      <t>3</t>
    </r>
  </si>
  <si>
    <t>Tarpo tarp sparno ir pereinamųjų plokščių užpylimas mineralinių medžiagų mišinio sl. 22/32 sl. hvid = 10 cm ir sutankinimas</t>
  </si>
  <si>
    <t xml:space="preserve">Išlyginamojo betono sl. ir krantinės atramos valymas aukšto slėgio vandens srove </t>
  </si>
  <si>
    <t>Dvisluoksnės prilydomosios hidroizoliacijos įrengimas ant pereinamųjų plokščių</t>
  </si>
  <si>
    <t xml:space="preserve">Fasadinių krantinės atramos paviršių valymas aukšto slėgio vandens srove            </t>
  </si>
  <si>
    <t>Skaldos 0/45 hvid=20 cm prizmės įrengimas ant pereinamųjų plokščių</t>
  </si>
  <si>
    <t xml:space="preserve">4. Tarpinių atramų įrengimas </t>
  </si>
  <si>
    <t>4.14</t>
  </si>
  <si>
    <t xml:space="preserve">Tarpinių atramų paviršiaus valymas aukšto slėgio vandens srove </t>
  </si>
  <si>
    <t>Tarpinių atramų paviršių, besiliečiančių su gruntu, nupurškimas bitumine emulsija</t>
  </si>
  <si>
    <t xml:space="preserve">Tarpinių atramų rostverkų užpylimas gerai drenuojančiu gruntu sutankinant rankiniu būdu                  </t>
  </si>
  <si>
    <t>Metalinės lytlaužos valymas smėliasrove</t>
  </si>
  <si>
    <t>Metalinės lytlaužos padengimas apsauginėmis dažų dangomis C4 koroziškumo aplinkai</t>
  </si>
  <si>
    <t xml:space="preserve">5. Perdangos įrengimas </t>
  </si>
  <si>
    <t>Elastomerinių atraminių guolių įrengimas</t>
  </si>
  <si>
    <t>Tarpų tarp atitvarų ir turėklų bortų užtaisymas vandeniui nelaidžia elastinga mastika</t>
  </si>
  <si>
    <t>Perdangos valymas aukšto slėgio vandens srove prieš įrengiant išlyginamąjį betono sl.</t>
  </si>
  <si>
    <t>Išlyginamojo betono sl. valymas aukšto slėgio vandens srove prieš klojant hidroizoliaciją</t>
  </si>
  <si>
    <t>Išlyginamojo betono sl. gruntavimas epoksidiniu gruntu t=1 mm</t>
  </si>
  <si>
    <t>Dvisluoksnės prilydomosios hidroizoliacijos įrengimas ant perdangos išlyginamojo sl. (užlenkiant ant bortų)</t>
  </si>
  <si>
    <t>Drenažinės juostos įrengimas</t>
  </si>
  <si>
    <t xml:space="preserve">Cementinio skiedinio sl. h=2 cm po šalitilčių plokštėmis įrengimas   </t>
  </si>
  <si>
    <t xml:space="preserve">Tarpų tarp šalitilčio plokščių užtaisymas vandeniui nelaidžia elastinga mastika      </t>
  </si>
  <si>
    <t xml:space="preserve">Sandarinimo juostų įrengimas ties atitvarų bortais ir šalitilčio plokštėmis     </t>
  </si>
  <si>
    <t>Asfalto sluoksnių siūlės sandarinimas bitumine mastika</t>
  </si>
  <si>
    <t xml:space="preserve">Šalitilčio plokščių valymas aukšto slėgio vandens srove      </t>
  </si>
  <si>
    <t xml:space="preserve">Šalitilčio plokščių padengimas neslystančia danga </t>
  </si>
  <si>
    <t>Perdangos apatinės ir fasadinės dalies paviršių valymas aukšto slėgio vandens srove</t>
  </si>
  <si>
    <t>Statinio perdangos apatinėsdalies paviršių gruntavimas ir padengimas hidrofobizuojančia danga</t>
  </si>
  <si>
    <t>Statinio perdangos fasadinės dalies paviršių gruntavimas ir padengimas elastingais betono dažais</t>
  </si>
  <si>
    <t>6. Prieigų įrengimas</t>
  </si>
  <si>
    <t>6.14</t>
  </si>
  <si>
    <t>6.15</t>
  </si>
  <si>
    <t>6.16</t>
  </si>
  <si>
    <t>6.17</t>
  </si>
  <si>
    <t>6.18</t>
  </si>
  <si>
    <t>Sankasos įrengimas iš gerai drenuojančio grunto, sutankinant pasluoksniui</t>
  </si>
  <si>
    <t>Mineralinių medžiagų mišinio 0/32 pagrindo sl. h=15 cm po šuliniais, plastikiniais vamzdžiais įrengimas</t>
  </si>
  <si>
    <t>3 cm storio pasluoksnio iš fr. 0/5 atsijų įrengimas</t>
  </si>
  <si>
    <t>Bermų sutvirtinimas žvyro 22/32 mišiniu h=10 cm</t>
  </si>
  <si>
    <t>7. Baigiamieji darbai</t>
  </si>
  <si>
    <t>Kūgių šlaitų sutvirtinimas dirvožemio sl. h=10 cm</t>
  </si>
  <si>
    <t>Augalinio sl. atstatymas h=20 cm ir užsėjant žolių sėklomis</t>
  </si>
  <si>
    <t>Iš viso skyriuje 7, Eur be PVM</t>
  </si>
  <si>
    <t>Augalinio sl. h=20 cm nukasimas, nustumiant buldozeriu iki 50 m ir sandėliavimas vietoje</t>
  </si>
  <si>
    <t>DARBŲ KIEKIŲ ŽINIARAŠTIS NR. 2 – SUSISIEKIMO DALIS</t>
  </si>
  <si>
    <t>Betoninių kelio ženklų pamatų išardymas</t>
  </si>
  <si>
    <t>Kelio trasos nužymėjimas</t>
  </si>
  <si>
    <t>Augalinio sl. nukasimas hvid=10 cm ir sandėliavimas vietoje</t>
  </si>
  <si>
    <t>km</t>
  </si>
  <si>
    <t>Skaldos pagrindo sl. h=20 cm iš nesurištojo medžiagų mišinio įrengimas</t>
  </si>
  <si>
    <t>Asfalto pagrindo sl. h=8 cm AC 32 PN įrengimas</t>
  </si>
  <si>
    <t>Asfalto pagrindo sl. gruntavimas bitumine emulsija</t>
  </si>
  <si>
    <t>Asfalto viršutinio sl. h=4 cm AC 11 VN įrengimas</t>
  </si>
  <si>
    <t>3. Dangų konstrukcijos įrengimas. I variantas</t>
  </si>
  <si>
    <t>3. Dangų konstrukcijos įrengimas. II variantas</t>
  </si>
  <si>
    <t xml:space="preserve">Šalčiui nejautraus grunto sl. ≥43 cm įrengimas </t>
  </si>
  <si>
    <t>Žvyro pagrindo sl. h=30 cm iš nesurištojo medžiagų mišinio įrengimas</t>
  </si>
  <si>
    <t>Pastaba: Rangovas pildo pasirinktinai I arba II projektinės kelios dangos konstrukcijos variantą</t>
  </si>
  <si>
    <t>Siūlės „karštas prie šalto“ įrengimas</t>
  </si>
  <si>
    <t>Žvyro 0/32 dangos sl. h=12cm įrengimas</t>
  </si>
  <si>
    <t xml:space="preserve">Apsauginio šalčiui atsparaus grunto sl. ≥53 cm įrengimas </t>
  </si>
  <si>
    <t>4. Kelkraščių įrengimo darbai</t>
  </si>
  <si>
    <t xml:space="preserve">Šalčiui atsparaus grunto sl. įrengimas </t>
  </si>
  <si>
    <t>Kelkraščio sl. h=8 cm iš nesurištojo mineralinių medžiagų mišinio 11/22 įterpiant 15 % dirvožemio su žolės sėklomis įrengimas</t>
  </si>
  <si>
    <t xml:space="preserve">5. Horizontaliojo ženklinimo įrengimas </t>
  </si>
  <si>
    <t>Dangos ženklinimas 1.1 siaura balta ištisine 0,12 m pločio linija (polimerinėmis medžiagomis)</t>
  </si>
  <si>
    <t>Dangos ženklinimas 1.5 siaura balta punktyrine 0,12 m pločio linija (polimerinėmis medžiagomis)</t>
  </si>
  <si>
    <t>Dangos ženklinimas 1.7 siaura balta punktyrine 0,12 m pločio linija (polimerinėmis medžiagomis)</t>
  </si>
  <si>
    <t xml:space="preserve">6. Kelio ženklų įrengimas </t>
  </si>
  <si>
    <t>Iš viso skyriuje 8, Eur be PVM</t>
  </si>
  <si>
    <t>7. Griovių tvirtinimo įrengimas</t>
  </si>
  <si>
    <t>8.1</t>
  </si>
  <si>
    <t>8.2</t>
  </si>
  <si>
    <t>8.3</t>
  </si>
  <si>
    <t>7.Griovių tvirtinimo įrengimas</t>
  </si>
  <si>
    <t>8. Baigiamieji darbai</t>
  </si>
  <si>
    <t>Griovio planiravimas rankiniu būdu</t>
  </si>
  <si>
    <t>Griovio tvirtinimas skalda fr. 32/45 h=20 cm</t>
  </si>
  <si>
    <t>Kelio sankasos šlaitų tvirtinimas juodžemio sl. h=8 cm užsėjant žolių sėklomis</t>
  </si>
  <si>
    <t>Augalinio sl. atstatymas užpilant juodžemiu h=10 cm ir apsėjant žole</t>
  </si>
  <si>
    <t>Likusio juodžemio paskleidimas vietoje</t>
  </si>
  <si>
    <t>Kelio ženklų pamatų įrengimas  iš C25/30 XF2 klasės betono</t>
  </si>
  <si>
    <t>Kelio ženklų dvistiebių metalinių atramų (d-76,1 mm) ant monolitinių betoninių pamatų įrengimas</t>
  </si>
  <si>
    <t xml:space="preserve">Kelio ženklų skydų montavimas prie dvistiebių metalinių atramų </t>
  </si>
  <si>
    <t>Rajoninio kelio Nr. 5008 Vydeniai–Dubičiai–Rakai 21,05 km tilto per Ūlą rekonstravimas</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</si>
  <si>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</si>
  <si>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</si>
  <si>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</si>
  <si>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</si>
  <si>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</si>
  <si>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</si>
  <si>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</si>
  <si>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</si>
  <si>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</si>
  <si>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</si>
  <si>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</si>
  <si>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8. Kiti darbai</t>
  </si>
  <si>
    <t>Metalinės spraustasienės W≥2000 cm3 sukalimas ir ištraukimas (įvertinant grįžtamąsias medžiagas)</t>
  </si>
  <si>
    <t>Metalinės spraustasienės W≥1200 cm3 sukalimas ir ištraukimas (įvertinant grįžtamąsias medžiagas)</t>
  </si>
  <si>
    <t>Smėlio maišų įrengimas ir išardymas atsitvėrimui nuo upės vagos (įvertinant grįžtamąsias medžiagas)</t>
  </si>
  <si>
    <t>Medinių skydų įrengimas ir išardymas (įvertinant grįžtamąsias medžiagas)</t>
  </si>
  <si>
    <t>Inkarinių varžtų įrengimas</t>
  </si>
  <si>
    <t>Metalinių profilių montavimas ir išmontavimas  (įvertinant grįžtamąsias medžiagas) (12vnt.)</t>
  </si>
  <si>
    <t>Grunto kasimas, pakrovimas ir išvežimas  Rangovo pasirinktu atstumu</t>
  </si>
  <si>
    <t xml:space="preserve">Statybinių atliekų pakrovimas išvežimas Rangovo pasirinktu atstumu (utilizavimui) </t>
  </si>
  <si>
    <t xml:space="preserve">Polių  įrengimas     </t>
  </si>
  <si>
    <t xml:space="preserve">Bandomųjų polių  įrengimas     </t>
  </si>
  <si>
    <t xml:space="preserve">Paruošiamojo betono sl. h=8 cm įrengimas prieš įrengiant rostverkus    </t>
  </si>
  <si>
    <t xml:space="preserve">Skaldos prizmės po gulekšniu įrengimas </t>
  </si>
  <si>
    <t xml:space="preserve">Gulekšnių montavimas                                                                                  </t>
  </si>
  <si>
    <t xml:space="preserve"> Gulekšnių sumonolitinimas tarpusavyje</t>
  </si>
  <si>
    <t xml:space="preserve">Pereinamųjų plokščių PP-4 montavimas </t>
  </si>
  <si>
    <t>Pereinamųjų plokščių betonavimas tarpusavyje</t>
  </si>
  <si>
    <t xml:space="preserve">Armatūros gaminių sudėjimas į betonuojamas konstrukcijas  </t>
  </si>
  <si>
    <t xml:space="preserve">Armuoto betono sl. hvid=20 cm tarpuose tarp pereinamųjų  plokščių ir krantinių atramų sparnų įrengimas    </t>
  </si>
  <si>
    <t>Krantinių atramų betonavimas</t>
  </si>
  <si>
    <t>Apsauginio metalinio vamzdžio įrengimas</t>
  </si>
  <si>
    <t xml:space="preserve">Metalinių movų įrengimas  </t>
  </si>
  <si>
    <t xml:space="preserve">Išlyginamojo betono sl. hvid=4 cm įrengimas ant pereinamųjų plokščių  </t>
  </si>
  <si>
    <t xml:space="preserve">Paruošiamojo betono sl. h=8 cm įrengimas prieš įrengiant rostverkus </t>
  </si>
  <si>
    <t xml:space="preserve">Tarpinių atramų rostverkų betonavimas  </t>
  </si>
  <si>
    <t xml:space="preserve">Tarpinių atramų kolonų betonavimas </t>
  </si>
  <si>
    <t xml:space="preserve">Metalo gaminių įrengimas </t>
  </si>
  <si>
    <t xml:space="preserve">Tarpinių atramų rėmsijų betonavimas </t>
  </si>
  <si>
    <t xml:space="preserve">Perdangos sijų (sunkiausios masė 13t) montavimas projektinėje </t>
  </si>
  <si>
    <t>4.15</t>
  </si>
  <si>
    <t>4.16</t>
  </si>
  <si>
    <t>4.17</t>
  </si>
  <si>
    <t>4.18</t>
  </si>
  <si>
    <t xml:space="preserve"> Perdangos sijų sumonolitinimas   </t>
  </si>
  <si>
    <t>Turėklų ir atitvarų bortų montavimas</t>
  </si>
  <si>
    <t>Turėklinių bortų užbetonavimas</t>
  </si>
  <si>
    <t>Vienprofilinių deformacinių pjūvių įrengimas</t>
  </si>
  <si>
    <t xml:space="preserve">Išlyginamojo betono sl. įrengimas </t>
  </si>
  <si>
    <t>Lietaus vandens sistemos įrengimas ant statinio</t>
  </si>
  <si>
    <t>Armuoto išlyginamojo sl. po šalitilčio plokštėmis, ties krantinėmis atramomis įrengimas</t>
  </si>
  <si>
    <t xml:space="preserve">Šalitilčio plokščių montavimas </t>
  </si>
  <si>
    <t xml:space="preserve">Šalitilčio plokščių ir tarpų tarp šalitilčio plokščių ir blokų sumonolitinimas    </t>
  </si>
  <si>
    <t xml:space="preserve">
 Apsauginio asfalto sl. gruntavimas bit. emulsija - 205 m2
</t>
  </si>
  <si>
    <t xml:space="preserve"> Apatinio asfalto sl. h = 4 cm AC 16 AS įrengimas</t>
  </si>
  <si>
    <t xml:space="preserve">Viršutinio asfalto sl. h = 4 cm SMA 8 S įrengimas </t>
  </si>
  <si>
    <t>Viršutinio asfalto sl. h=4 cm MA 11 S įrengimas prie borto ir šalitilčio plokštės</t>
  </si>
  <si>
    <t xml:space="preserve">Metalinių cinkuotų turėklų sekcijų montavimas ant statinio perdangos </t>
  </si>
  <si>
    <t>Metalinių vienpusių atitvarų įrengimas(H1 W2, B klasė)</t>
  </si>
  <si>
    <t xml:space="preserve">Metalinių vienpusių atitvarų įrengimas (H2 W2, A klasė) </t>
  </si>
  <si>
    <t>5.31</t>
  </si>
  <si>
    <t>5.32</t>
  </si>
  <si>
    <t>5.33</t>
  </si>
  <si>
    <t>5.34</t>
  </si>
  <si>
    <t>5.35</t>
  </si>
  <si>
    <t>5.36</t>
  </si>
  <si>
    <t>5.37</t>
  </si>
  <si>
    <t>Vandens surinkimo šulinėlių statinio prieigose įrengimas</t>
  </si>
  <si>
    <t>Plastikinių Ø200 mm vamzdžių paklojimas</t>
  </si>
  <si>
    <t>Betoninių latakų įrengimas</t>
  </si>
  <si>
    <t>Betoninių latakų subetonavimas</t>
  </si>
  <si>
    <t>Betoninių gatvės bortų ant betoninio  pagrindo įrengimas</t>
  </si>
  <si>
    <t>Vejos bortų ant betoninio pagrindo įrengimas</t>
  </si>
  <si>
    <r>
      <t>m</t>
    </r>
    <r>
      <rPr>
        <vertAlign val="superscript"/>
        <sz val="10"/>
        <rFont val="Times New Roman"/>
        <family val="1"/>
        <charset val="186"/>
      </rPr>
      <t>3</t>
    </r>
  </si>
  <si>
    <r>
      <t>m</t>
    </r>
    <r>
      <rPr>
        <vertAlign val="superscript"/>
        <sz val="10"/>
        <color theme="1"/>
        <rFont val="Times New Roman"/>
        <family val="1"/>
        <charset val="186"/>
      </rPr>
      <t>2</t>
    </r>
  </si>
  <si>
    <t xml:space="preserve">Šlaitų tvirtinimo plokščių atrėmimo blokų  montavimas  </t>
  </si>
  <si>
    <t>Šlaito tvirtinimo plokščių įrengimas ant skaldos pagrindo</t>
  </si>
  <si>
    <t xml:space="preserve">Šlaito sutvirtinimo akmenų mėtiniu ant betono pagrindo įrengimas </t>
  </si>
  <si>
    <t>Gelžbetoninių surenkamų šlaitinių laiptų įrengimas</t>
  </si>
  <si>
    <t xml:space="preserve">Cinkuotų metalinių šlaitinių laiptų turėklų montavimas </t>
  </si>
  <si>
    <t xml:space="preserve"> Metalinių vienpusių kelio atitvarų sukalamų į gruntą įrengimas statinio prieigose (H2 W4, B klasė) </t>
  </si>
  <si>
    <t xml:space="preserve"> Metalinių vienpusių kelio atitvarų sukalamų į gruntą įrengimas statinio prieigose (H1 W3, A klasė) </t>
  </si>
  <si>
    <t xml:space="preserve">PGK galiniai komponentai L-12m </t>
  </si>
  <si>
    <t xml:space="preserve">PGK galiniai komponentai L-4 m </t>
  </si>
  <si>
    <t>6.19</t>
  </si>
  <si>
    <t>6.20</t>
  </si>
  <si>
    <t>6.21</t>
  </si>
  <si>
    <t>6.22</t>
  </si>
  <si>
    <t>IŠ VISO ŽINIARAŠTYJE NR. 1, EUR BE PVM</t>
  </si>
  <si>
    <r>
      <t xml:space="preserve">Esamų kelio ženklų ant metalinių vienstiebių atramų išmontavimas  ir išvežimas į Užsakovo sandėliavimo vietą (įskaitant atramas) </t>
    </r>
    <r>
      <rPr>
        <i/>
        <sz val="11"/>
        <rFont val="Times New Roman"/>
        <family val="1"/>
        <charset val="186"/>
      </rPr>
      <t>(žiūrėti žiniaraščio priedą dėl išvežimo</t>
    </r>
    <r>
      <rPr>
        <sz val="11"/>
        <rFont val="Times New Roman"/>
        <family val="1"/>
        <charset val="186"/>
      </rPr>
      <t>)</t>
    </r>
  </si>
  <si>
    <r>
      <t>Esamų kelio ženklų ant dvistiebių atramų išmontavimas ir išvežimas į  Užsakovo sandėliavimo vietą (įskaitant atramas) (</t>
    </r>
    <r>
      <rPr>
        <i/>
        <sz val="11"/>
        <rFont val="Times New Roman"/>
        <family val="1"/>
        <charset val="186"/>
      </rPr>
      <t>žiūrėti žiniaraščio priedą dėl išvežimo</t>
    </r>
    <r>
      <rPr>
        <sz val="11"/>
        <rFont val="Times New Roman"/>
        <family val="1"/>
        <charset val="186"/>
      </rPr>
      <t>)</t>
    </r>
  </si>
  <si>
    <t>Betono atliekų pakrovimas ir išvežimas Rangovo pasirinktu atstumu (utilizavimui)</t>
  </si>
  <si>
    <t xml:space="preserve">Asfaltbetonio dangos ant tilto h=10 cm frezavimas ir išvežimas Rangovo pasirinktu atstumu </t>
  </si>
  <si>
    <t>Asfaltbetonio dangos prietilčiuose h=12 cm frezavimas ir išvežimas Rangovo pasirinktu atstumu</t>
  </si>
  <si>
    <t>Asfaltbetonio dangos h=4 cm frezavimas (suvedimo ruožuose) ir išvežimas Rangovo pasirinktu atstumu</t>
  </si>
  <si>
    <t xml:space="preserve">Asfaltbetonio dangos šalitilčiuose h=3-4 cm ardymas rankiniu būdu ir  išvežimas Rangovo pasirinktu atstumu </t>
  </si>
  <si>
    <t>Grunto kasimas, pakrovimas ir išvežimas Rangovo pasirinktu atstumu</t>
  </si>
  <si>
    <t>IŠ VISO ŽINIARAŠTYJE NR. 2, EUR BE PVM</t>
  </si>
  <si>
    <t>Grįžtamosios medžiagos (nufrezuotas asfaltas) (vieneto kaina didesnė arba lygi ≥ 5,99 Eur/t) (sąmatoje įvertinamas su minuso ženklu)</t>
  </si>
  <si>
    <r>
      <t>m</t>
    </r>
    <r>
      <rPr>
        <vertAlign val="superscript"/>
        <sz val="11"/>
        <color rgb="FFFF0000"/>
        <rFont val="Times New Roman"/>
        <family val="1"/>
        <charset val="186"/>
      </rPr>
      <t>3</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</si>
  <si>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Trakų kelių tarnybos Vievio meistrija, Statybininkų g. 16, Vievis.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</si>
  <si>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</si>
  <si>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</si>
  <si>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Betono C12/15 pagrindo sl. h=10 cm po betoniniais latakais įrengimas</t>
  </si>
  <si>
    <r>
      <t>m</t>
    </r>
    <r>
      <rPr>
        <vertAlign val="superscript"/>
        <sz val="11"/>
        <color rgb="FF0070C0"/>
        <rFont val="Times New Roman"/>
        <family val="1"/>
        <charset val="186"/>
      </rPr>
      <t>3</t>
    </r>
  </si>
  <si>
    <t>20 cm storio nesurištų mineralinių medžiagų mišinio fr. 0/32 įrengimas</t>
  </si>
  <si>
    <r>
      <t>m</t>
    </r>
    <r>
      <rPr>
        <vertAlign val="superscript"/>
        <sz val="11"/>
        <color rgb="FF0070C0"/>
        <rFont val="Times New Roman"/>
        <family val="1"/>
        <charset val="186"/>
      </rPr>
      <t>2</t>
    </r>
  </si>
  <si>
    <t xml:space="preserve">Plytelių 50x50x7 cm įrengimas </t>
  </si>
  <si>
    <r>
      <t>m</t>
    </r>
    <r>
      <rPr>
        <vertAlign val="superscript"/>
        <sz val="10"/>
        <color rgb="FF0070C0"/>
        <rFont val="Times New Roman"/>
        <family val="1"/>
        <charset val="186"/>
      </rPr>
      <t>2</t>
    </r>
  </si>
  <si>
    <t>Apsauginio asfalto sl. SMA 8 S su SZ18 PMB45/80-65 sl. h=2 cm paklojimas ant statinio perdangos</t>
  </si>
  <si>
    <t xml:space="preserve">Apsauginio asfalto sl. SMA 8 S su SZ18 PMB45/80-65 h=2 cm įrengimas ant pereinamųjų plokščių   </t>
  </si>
  <si>
    <t>Asfalto mišinio SMA 8 S su SZ18 PMB45/80-65 prizmės įrengimas ant pereinamųjų plokščių</t>
  </si>
  <si>
    <t>Ryšių kabelių ardymas</t>
  </si>
  <si>
    <t>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</si>
</sst>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font>
      <sz val="11"/>
      <color theme="1"/>
      <name val="µøæņ"/>
      <family val="2"/>
      <charset val="186"/>
    </font>
    <font>
      <sz val="11"/>
      <color rgb="FF000000"/>
      <name val="Calibri"/>
      <family val="2"/>
      <charset val="186"/>
    </font>
    <font>
      <b/>
      <sz val="12"/>
      <color rgb="FF000000"/>
      <name val="Times New Roman"/>
      <family val="1"/>
      <charset val="186"/>
    </font>
    <font>
      <sz val="11"/>
      <color rgb="FFFF0000"/>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sz val="8"/>
      <name val="µøæņ"/>
      <family val="2"/>
      <charset val="186"/>
    </font>
    <font>
      <sz val="10"/>
      <name val="Arial"/>
      <family val="2"/>
    </font>
    <font>
      <vertAlign val="superscript"/>
      <sz val="10"/>
      <name val="Arial"/>
      <family val="2"/>
    </font>
    <font>
      <vertAlign val="superscript"/>
      <sz val="11"/>
      <name val="Times New Roman"/>
      <family val="1"/>
      <charset val="186"/>
    </font>
    <font>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vertAlign val="superscript"/>
      <sz val="10"/>
      <name val="Times New Roman"/>
      <family val="1"/>
      <charset val="186"/>
    </font>
    <font>
      <sz val="10"/>
      <color theme="1"/>
      <name val="Times New Roman"/>
      <family val="1"/>
      <charset val="186"/>
    </font>
    <font>
      <vertAlign val="superscript"/>
      <sz val="10"/>
      <color theme="1"/>
      <name val="Times New Roman"/>
      <family val="1"/>
      <charset val="186"/>
    </font>
    <font>
      <i/>
      <sz val="11"/>
      <color rgb="FFFF0000"/>
      <name val="Times New Roman"/>
      <family val="1"/>
      <charset val="186"/>
    </font>
    <font>
      <vertAlign val="superscript"/>
      <sz val="11"/>
      <color rgb="FFFF0000"/>
      <name val="Times New Roman"/>
      <family val="1"/>
      <charset val="186"/>
    </font>
    <font>
      <b/>
      <i/>
      <sz val="10"/>
      <name val="Times New Roman"/>
      <family val="1"/>
      <charset val="186"/>
    </font>
    <font>
      <i/>
      <sz val="11"/>
      <color rgb="FF0070C0"/>
      <name val="Times New Roman"/>
      <family val="1"/>
      <charset val="186"/>
    </font>
    <font>
      <sz val="11"/>
      <color rgb="FF0070C0"/>
      <name val="Times New Roman"/>
      <family val="1"/>
      <charset val="186"/>
    </font>
    <font>
      <vertAlign val="superscript"/>
      <sz val="11"/>
      <color rgb="FF0070C0"/>
      <name val="Times New Roman"/>
      <family val="1"/>
      <charset val="186"/>
    </font>
    <font>
      <sz val="10"/>
      <color rgb="FF0070C0"/>
      <name val="Times New Roman"/>
      <family val="1"/>
      <charset val="186"/>
    </font>
    <font>
      <vertAlign val="superscript"/>
      <sz val="10"/>
      <color rgb="FF0070C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12">
    <xf numFmtId="0" fontId="0" fillId="0" borderId="0" xfId="0"/>
    <xf numFmtId="0" fontId="3" fillId="0" borderId="0" xfId="0" applyFont="1"/>
    <xf numFmtId="0" fontId="4" fillId="0" borderId="0" xfId="1" applyFont="1" applyAlignment="1" applyProtection="1">
      <alignment horizontal="center" vertical="center" wrapText="1"/>
    </xf>
    <xf numFmtId="0" fontId="5" fillId="0" borderId="0" xfId="1" applyFont="1" applyAlignment="1" applyProtection="1">
      <alignment horizontal="center" vertical="center" wrapText="1"/>
    </xf>
    <xf numFmtId="0" fontId="4" fillId="0" borderId="0" xfId="1" applyNumberFormat="1" applyFont="1" applyAlignment="1" applyProtection="1">
      <alignment horizontal="center" vertical="center" wrapText="1"/>
    </xf>
    <xf numFmtId="0" fontId="4"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6" xfId="2" applyNumberFormat="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49" fontId="7"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wrapText="1"/>
    </xf>
    <xf numFmtId="49" fontId="8" fillId="0" borderId="9" xfId="0" applyNumberFormat="1" applyFont="1" applyBorder="1" applyAlignment="1">
      <alignment horizontal="center" vertical="center" wrapText="1"/>
    </xf>
    <xf numFmtId="4" fontId="8" fillId="4" borderId="9" xfId="3" applyNumberFormat="1" applyFont="1" applyFill="1" applyBorder="1" applyAlignment="1" applyProtection="1">
      <alignment horizontal="center" vertical="center" wrapText="1"/>
      <protection locked="0"/>
    </xf>
    <xf numFmtId="4" fontId="8" fillId="0" borderId="10"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left" vertical="center" wrapText="1"/>
    </xf>
    <xf numFmtId="0" fontId="8" fillId="0" borderId="12" xfId="2" applyFont="1" applyBorder="1" applyAlignment="1" applyProtection="1">
      <alignment horizontal="center" vertical="center" wrapText="1"/>
    </xf>
    <xf numFmtId="4" fontId="8" fillId="4" borderId="12" xfId="3" applyNumberFormat="1" applyFont="1" applyFill="1" applyBorder="1" applyAlignment="1" applyProtection="1">
      <alignment horizontal="center" vertical="center" wrapText="1"/>
      <protection locked="0"/>
    </xf>
    <xf numFmtId="4" fontId="8" fillId="0" borderId="1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4" fontId="8" fillId="0" borderId="7"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9" xfId="0" applyFont="1" applyBorder="1" applyAlignment="1">
      <alignment vertical="center" wrapText="1"/>
    </xf>
    <xf numFmtId="0" fontId="8" fillId="0" borderId="9" xfId="0" applyFont="1" applyBorder="1" applyAlignment="1">
      <alignment horizontal="center" vertical="center" wrapText="1"/>
    </xf>
    <xf numFmtId="4" fontId="5" fillId="4" borderId="9" xfId="3" applyNumberFormat="1" applyFont="1" applyFill="1" applyBorder="1" applyAlignment="1" applyProtection="1">
      <alignment horizontal="center" vertical="center" wrapText="1"/>
      <protection locked="0"/>
    </xf>
    <xf numFmtId="0" fontId="3" fillId="0" borderId="0" xfId="0" applyFont="1" applyAlignment="1">
      <alignment wrapText="1"/>
    </xf>
    <xf numFmtId="49" fontId="8" fillId="0" borderId="17" xfId="0" applyNumberFormat="1" applyFont="1" applyBorder="1" applyAlignment="1">
      <alignment horizontal="center" vertical="center"/>
    </xf>
    <xf numFmtId="0" fontId="8" fillId="0" borderId="13" xfId="0" applyFont="1" applyBorder="1" applyAlignment="1">
      <alignment vertical="center" wrapText="1"/>
    </xf>
    <xf numFmtId="49"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4" fontId="5" fillId="4" borderId="13" xfId="3" applyNumberFormat="1" applyFont="1" applyFill="1" applyBorder="1" applyAlignment="1" applyProtection="1">
      <alignment horizontal="center" vertical="center" wrapText="1"/>
      <protection locked="0"/>
    </xf>
    <xf numFmtId="4" fontId="8" fillId="0" borderId="18"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8" fillId="0" borderId="20"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2" xfId="0" applyFont="1" applyBorder="1" applyAlignment="1">
      <alignment vertical="center" wrapText="1"/>
    </xf>
    <xf numFmtId="0" fontId="8" fillId="0" borderId="12" xfId="0" applyFont="1" applyBorder="1" applyAlignment="1">
      <alignment wrapText="1"/>
    </xf>
    <xf numFmtId="0" fontId="8" fillId="0" borderId="12"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8" fillId="0" borderId="23" xfId="0" applyNumberFormat="1" applyFont="1" applyBorder="1" applyAlignment="1">
      <alignment horizontal="center" vertical="center"/>
    </xf>
    <xf numFmtId="49" fontId="8" fillId="0" borderId="13"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4" fontId="6" fillId="0" borderId="25" xfId="0" applyNumberFormat="1" applyFont="1" applyBorder="1" applyAlignment="1">
      <alignment horizontal="center" vertical="center"/>
    </xf>
    <xf numFmtId="4" fontId="6" fillId="0" borderId="26" xfId="0" applyNumberFormat="1" applyFont="1" applyBorder="1" applyAlignment="1">
      <alignment horizontal="center" vertical="center" wrapText="1"/>
    </xf>
    <xf numFmtId="4" fontId="6" fillId="0" borderId="0" xfId="0" applyNumberFormat="1" applyFont="1" applyAlignment="1">
      <alignment horizontal="center" vertical="center"/>
    </xf>
    <xf numFmtId="49" fontId="8" fillId="0" borderId="5" xfId="0" applyNumberFormat="1" applyFont="1" applyBorder="1" applyAlignment="1">
      <alignment horizontal="center" vertical="center"/>
    </xf>
    <xf numFmtId="4" fontId="5" fillId="0" borderId="27" xfId="0" applyNumberFormat="1" applyFont="1" applyBorder="1" applyAlignment="1">
      <alignment horizontal="center" vertical="center" wrapText="1"/>
    </xf>
    <xf numFmtId="0" fontId="3" fillId="0" borderId="26" xfId="0" applyFont="1" applyBorder="1" applyAlignment="1">
      <alignment vertical="center" wrapText="1"/>
    </xf>
    <xf numFmtId="0" fontId="3" fillId="0" borderId="28" xfId="0" applyFont="1" applyBorder="1" applyAlignment="1">
      <alignment wrapText="1"/>
    </xf>
    <xf numFmtId="0" fontId="8" fillId="0" borderId="6" xfId="0" applyFont="1" applyBorder="1" applyAlignment="1">
      <alignment horizontal="left" vertical="center" wrapText="1"/>
    </xf>
    <xf numFmtId="4" fontId="8" fillId="0" borderId="29" xfId="0" applyNumberFormat="1" applyFont="1" applyBorder="1" applyAlignment="1">
      <alignment horizontal="center" vertical="center" wrapText="1"/>
    </xf>
    <xf numFmtId="4" fontId="5" fillId="0" borderId="30" xfId="0" applyNumberFormat="1" applyFont="1" applyBorder="1" applyAlignment="1">
      <alignment horizontal="center" vertical="center"/>
    </xf>
    <xf numFmtId="49" fontId="8" fillId="0" borderId="31" xfId="0" applyNumberFormat="1" applyFont="1" applyBorder="1" applyAlignment="1">
      <alignment horizontal="center" vertical="center"/>
    </xf>
    <xf numFmtId="4" fontId="6" fillId="0" borderId="0" xfId="0" applyNumberFormat="1" applyFont="1" applyAlignment="1">
      <alignment horizontal="center" vertical="center" wrapText="1"/>
    </xf>
    <xf numFmtId="0" fontId="8" fillId="0" borderId="12" xfId="0" applyFont="1" applyBorder="1" applyAlignment="1">
      <alignment horizontal="left" vertical="center" wrapText="1"/>
    </xf>
    <xf numFmtId="49" fontId="7" fillId="0" borderId="32" xfId="0" applyNumberFormat="1" applyFont="1" applyBorder="1" applyAlignment="1">
      <alignment horizontal="center" vertical="center" wrapText="1"/>
    </xf>
    <xf numFmtId="49" fontId="8" fillId="0" borderId="23" xfId="0" applyNumberFormat="1" applyFont="1" applyBorder="1" applyAlignment="1">
      <alignment horizontal="left" vertical="center" wrapText="1"/>
    </xf>
    <xf numFmtId="0" fontId="5" fillId="0" borderId="0" xfId="3" applyFont="1" applyAlignment="1">
      <alignment vertical="center" wrapText="1"/>
    </xf>
    <xf numFmtId="0" fontId="5" fillId="0" borderId="0" xfId="3" applyFont="1" applyAlignment="1">
      <alignment vertical="center"/>
    </xf>
    <xf numFmtId="0" fontId="5" fillId="0" borderId="34" xfId="4" applyFont="1" applyBorder="1" applyAlignment="1">
      <alignment horizontal="center" vertical="center" wrapText="1"/>
    </xf>
    <xf numFmtId="4" fontId="5" fillId="0" borderId="29" xfId="4" applyNumberFormat="1" applyFont="1" applyBorder="1" applyAlignment="1">
      <alignment horizontal="center" vertical="center" wrapText="1"/>
    </xf>
    <xf numFmtId="0" fontId="9" fillId="0" borderId="0" xfId="0" applyFont="1" applyAlignment="1">
      <alignment wrapText="1"/>
    </xf>
    <xf numFmtId="0" fontId="8" fillId="0" borderId="0" xfId="0" applyFont="1"/>
    <xf numFmtId="0" fontId="9" fillId="0" borderId="0" xfId="0" applyFont="1" applyAlignment="1">
      <alignment vertical="center" wrapText="1"/>
    </xf>
    <xf numFmtId="0" fontId="9" fillId="0" borderId="0" xfId="0" applyFont="1"/>
    <xf numFmtId="0" fontId="9" fillId="0" borderId="0" xfId="0" applyFont="1" applyAlignment="1">
      <alignment horizontal="center" vertical="center"/>
    </xf>
    <xf numFmtId="49" fontId="8" fillId="0" borderId="35" xfId="0" applyNumberFormat="1" applyFont="1" applyBorder="1" applyAlignment="1">
      <alignment horizontal="left" vertical="center" wrapText="1"/>
    </xf>
    <xf numFmtId="0" fontId="11" fillId="0" borderId="12" xfId="0"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wrapText="1"/>
    </xf>
    <xf numFmtId="4" fontId="5" fillId="4" borderId="22" xfId="3" applyNumberFormat="1" applyFont="1" applyFill="1" applyBorder="1" applyAlignment="1" applyProtection="1">
      <alignment horizontal="center" vertical="center" wrapText="1"/>
      <protection locked="0"/>
    </xf>
    <xf numFmtId="0" fontId="8" fillId="0" borderId="13" xfId="0" applyFont="1" applyBorder="1" applyAlignment="1">
      <alignment horizontal="center" wrapText="1"/>
    </xf>
    <xf numFmtId="0" fontId="8" fillId="0" borderId="12" xfId="0" applyFont="1" applyBorder="1" applyAlignment="1">
      <alignment horizontal="left" vertical="top" wrapText="1"/>
    </xf>
    <xf numFmtId="49" fontId="8" fillId="0" borderId="28" xfId="0" applyNumberFormat="1" applyFont="1" applyBorder="1" applyAlignment="1">
      <alignment horizontal="center" vertical="center"/>
    </xf>
    <xf numFmtId="0" fontId="8" fillId="0" borderId="22" xfId="0" applyFont="1" applyBorder="1" applyAlignment="1">
      <alignment horizontal="center" wrapText="1"/>
    </xf>
    <xf numFmtId="49" fontId="9" fillId="0" borderId="12" xfId="0" applyNumberFormat="1" applyFont="1" applyBorder="1" applyAlignment="1">
      <alignment vertical="center" wrapText="1"/>
    </xf>
    <xf numFmtId="4" fontId="5" fillId="0" borderId="27" xfId="0" applyNumberFormat="1" applyFont="1" applyBorder="1" applyAlignment="1">
      <alignment horizontal="center" wrapText="1"/>
    </xf>
    <xf numFmtId="4" fontId="5" fillId="0" borderId="33" xfId="0" applyNumberFormat="1" applyFont="1" applyBorder="1" applyAlignment="1">
      <alignment horizontal="center"/>
    </xf>
    <xf numFmtId="0" fontId="8" fillId="0" borderId="9" xfId="0" applyFont="1" applyBorder="1" applyAlignment="1">
      <alignment horizontal="center" wrapText="1"/>
    </xf>
    <xf numFmtId="49" fontId="8" fillId="0" borderId="2" xfId="0" applyNumberFormat="1" applyFont="1" applyBorder="1" applyAlignment="1">
      <alignment horizontal="left" vertical="center" wrapText="1"/>
    </xf>
    <xf numFmtId="49" fontId="8" fillId="0" borderId="28" xfId="0" applyNumberFormat="1" applyFont="1" applyBorder="1" applyAlignment="1">
      <alignment horizontal="left" vertical="center" wrapText="1"/>
    </xf>
    <xf numFmtId="0" fontId="8" fillId="0" borderId="12" xfId="2" applyFont="1" applyBorder="1" applyAlignment="1" applyProtection="1">
      <alignment horizontal="center" wrapText="1"/>
    </xf>
    <xf numFmtId="0" fontId="11" fillId="0" borderId="9" xfId="0" applyFont="1" applyBorder="1" applyAlignment="1">
      <alignment horizontal="center" vertical="center" wrapText="1"/>
    </xf>
    <xf numFmtId="49" fontId="8" fillId="0" borderId="22" xfId="0" applyNumberFormat="1" applyFont="1" applyBorder="1" applyAlignment="1">
      <alignment horizontal="left" vertical="center" wrapText="1"/>
    </xf>
    <xf numFmtId="4" fontId="8" fillId="4" borderId="6" xfId="3" applyNumberFormat="1" applyFont="1" applyFill="1" applyBorder="1" applyAlignment="1" applyProtection="1">
      <alignment horizontal="center" vertical="center" wrapText="1"/>
      <protection locked="0"/>
    </xf>
    <xf numFmtId="4" fontId="5" fillId="4" borderId="12" xfId="3" applyNumberFormat="1" applyFont="1" applyFill="1" applyBorder="1" applyAlignment="1" applyProtection="1">
      <alignment horizontal="center" vertical="center" wrapText="1"/>
      <protection locked="0"/>
    </xf>
    <xf numFmtId="0" fontId="14" fillId="0" borderId="12" xfId="0" applyFont="1" applyBorder="1" applyAlignment="1">
      <alignment horizontal="left" vertical="center" wrapText="1"/>
    </xf>
    <xf numFmtId="0" fontId="16"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2" xfId="0" applyFont="1" applyBorder="1" applyAlignment="1">
      <alignment vertical="center"/>
    </xf>
    <xf numFmtId="4" fontId="18" fillId="0" borderId="12" xfId="0" applyNumberFormat="1" applyFont="1" applyBorder="1" applyAlignment="1">
      <alignment horizontal="center" vertical="center"/>
    </xf>
    <xf numFmtId="0" fontId="16" fillId="0" borderId="12" xfId="0" applyFont="1" applyBorder="1" applyAlignment="1">
      <alignment horizontal="right" vertical="center"/>
    </xf>
    <xf numFmtId="0" fontId="17" fillId="0" borderId="0" xfId="0" applyFont="1"/>
    <xf numFmtId="0" fontId="19" fillId="0" borderId="0" xfId="0" applyFont="1" applyAlignment="1">
      <alignment horizontal="left" vertical="center"/>
    </xf>
    <xf numFmtId="49" fontId="7" fillId="0" borderId="32" xfId="3" applyNumberFormat="1" applyFont="1" applyBorder="1" applyAlignment="1">
      <alignment horizontal="center" vertical="center" wrapText="1"/>
    </xf>
    <xf numFmtId="49" fontId="8" fillId="0" borderId="22" xfId="3" applyNumberFormat="1" applyFont="1" applyBorder="1" applyAlignment="1">
      <alignment horizontal="center" vertical="center" wrapText="1"/>
    </xf>
    <xf numFmtId="0" fontId="8" fillId="0" borderId="22" xfId="3" applyFont="1" applyBorder="1" applyAlignment="1">
      <alignment horizontal="left" vertical="center" wrapText="1"/>
    </xf>
    <xf numFmtId="4" fontId="8" fillId="4" borderId="22" xfId="3" applyNumberFormat="1" applyFont="1" applyFill="1" applyBorder="1" applyAlignment="1" applyProtection="1">
      <alignment horizontal="center" vertical="center" wrapText="1"/>
      <protection locked="0"/>
    </xf>
    <xf numFmtId="4" fontId="5" fillId="0" borderId="15" xfId="0" applyNumberFormat="1" applyFont="1" applyBorder="1" applyAlignment="1" applyProtection="1">
      <alignment horizontal="center" vertical="center" wrapText="1"/>
      <protection locked="0"/>
    </xf>
    <xf numFmtId="4" fontId="5" fillId="0" borderId="16" xfId="0" applyNumberFormat="1" applyFont="1" applyBorder="1" applyAlignment="1" applyProtection="1">
      <alignment horizontal="center" vertical="center"/>
      <protection locked="0"/>
    </xf>
    <xf numFmtId="0" fontId="9" fillId="0" borderId="0" xfId="0" applyFont="1" applyAlignment="1" applyProtection="1">
      <alignment wrapText="1"/>
      <protection locked="0"/>
    </xf>
    <xf numFmtId="2" fontId="8" fillId="0" borderId="9" xfId="0" applyNumberFormat="1" applyFont="1" applyBorder="1" applyAlignment="1">
      <alignment horizontal="center" vertical="center"/>
    </xf>
    <xf numFmtId="2" fontId="8" fillId="0" borderId="12" xfId="2" applyNumberFormat="1" applyFont="1" applyBorder="1" applyAlignment="1" applyProtection="1">
      <alignment horizontal="center" vertical="center" wrapText="1"/>
    </xf>
    <xf numFmtId="2" fontId="8" fillId="0" borderId="9" xfId="0" applyNumberFormat="1" applyFont="1" applyBorder="1" applyAlignment="1">
      <alignment horizontal="center" vertical="center" wrapText="1"/>
    </xf>
    <xf numFmtId="2" fontId="8" fillId="0" borderId="13" xfId="0" applyNumberFormat="1" applyFont="1" applyBorder="1" applyAlignment="1">
      <alignment horizontal="center" vertical="center" wrapText="1"/>
    </xf>
    <xf numFmtId="2" fontId="11" fillId="0" borderId="12" xfId="0" applyNumberFormat="1" applyFont="1" applyBorder="1" applyAlignment="1">
      <alignment horizontal="center" vertical="center"/>
    </xf>
    <xf numFmtId="2" fontId="8" fillId="0" borderId="22" xfId="0" applyNumberFormat="1" applyFont="1" applyBorder="1" applyAlignment="1">
      <alignment horizontal="center" vertical="center" wrapText="1"/>
    </xf>
    <xf numFmtId="49" fontId="8" fillId="0" borderId="25" xfId="0" applyNumberFormat="1" applyFont="1" applyBorder="1" applyAlignment="1">
      <alignment horizontal="center" vertical="center"/>
    </xf>
    <xf numFmtId="0" fontId="8" fillId="0" borderId="38" xfId="0" applyFont="1" applyBorder="1" applyAlignment="1">
      <alignment vertical="center" wrapText="1"/>
    </xf>
    <xf numFmtId="2" fontId="8" fillId="0" borderId="12" xfId="0" applyNumberFormat="1" applyFont="1" applyBorder="1" applyAlignment="1">
      <alignment horizontal="center" vertical="center" wrapText="1"/>
    </xf>
    <xf numFmtId="2" fontId="8" fillId="0" borderId="6" xfId="0" applyNumberFormat="1" applyFont="1" applyBorder="1" applyAlignment="1">
      <alignment horizontal="center" vertical="center" wrapText="1"/>
    </xf>
    <xf numFmtId="2" fontId="17"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0" fontId="8" fillId="0" borderId="12" xfId="0" applyFont="1" applyBorder="1" applyAlignment="1">
      <alignment horizontal="left" vertical="center"/>
    </xf>
    <xf numFmtId="0" fontId="9" fillId="0" borderId="12" xfId="0" applyFont="1" applyBorder="1" applyAlignment="1">
      <alignment horizontal="left" vertical="center" wrapText="1"/>
    </xf>
    <xf numFmtId="2" fontId="8" fillId="0" borderId="21" xfId="0" applyNumberFormat="1" applyFont="1" applyBorder="1" applyAlignment="1">
      <alignment horizontal="center" vertical="center" wrapText="1"/>
    </xf>
    <xf numFmtId="0" fontId="8" fillId="0" borderId="6" xfId="0" applyFont="1" applyBorder="1" applyAlignment="1">
      <alignment vertical="center" wrapText="1"/>
    </xf>
    <xf numFmtId="2" fontId="9"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21" fillId="0" borderId="12" xfId="0" applyFont="1" applyBorder="1" applyAlignment="1">
      <alignment horizontal="center" vertical="center" wrapText="1"/>
    </xf>
    <xf numFmtId="49" fontId="21" fillId="0" borderId="12" xfId="0" applyNumberFormat="1" applyFont="1" applyBorder="1" applyAlignment="1">
      <alignment horizontal="center" vertical="center" wrapText="1"/>
    </xf>
    <xf numFmtId="2" fontId="21" fillId="0" borderId="12" xfId="0" applyNumberFormat="1" applyFont="1" applyBorder="1" applyAlignment="1">
      <alignment horizontal="center" vertical="center" wrapText="1"/>
    </xf>
    <xf numFmtId="0" fontId="3" fillId="0" borderId="0" xfId="0" applyFont="1" applyAlignment="1">
      <alignment vertical="center" wrapText="1"/>
    </xf>
    <xf numFmtId="49" fontId="7" fillId="0" borderId="39" xfId="0" applyNumberFormat="1" applyFont="1" applyBorder="1" applyAlignment="1">
      <alignment horizontal="center" vertical="center" wrapText="1"/>
    </xf>
    <xf numFmtId="49" fontId="8" fillId="0" borderId="21" xfId="0" applyNumberFormat="1" applyFont="1" applyBorder="1" applyAlignment="1">
      <alignment horizontal="center" vertical="center"/>
    </xf>
    <xf numFmtId="4" fontId="8" fillId="0" borderId="40" xfId="0" applyNumberFormat="1" applyFont="1" applyBorder="1" applyAlignment="1">
      <alignment horizontal="center" vertical="center" wrapText="1"/>
    </xf>
    <xf numFmtId="4" fontId="5" fillId="0" borderId="0" xfId="0" applyNumberFormat="1" applyFont="1" applyAlignment="1">
      <alignment horizontal="center" wrapText="1"/>
    </xf>
    <xf numFmtId="4" fontId="5" fillId="0" borderId="0" xfId="0" applyNumberFormat="1" applyFont="1" applyAlignment="1">
      <alignment horizontal="center"/>
    </xf>
    <xf numFmtId="49" fontId="7"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xf>
    <xf numFmtId="0" fontId="8" fillId="0" borderId="35" xfId="0" applyFont="1" applyBorder="1" applyAlignment="1">
      <alignment vertical="center" wrapText="1"/>
    </xf>
    <xf numFmtId="0" fontId="8" fillId="0" borderId="21" xfId="0" applyFont="1" applyBorder="1" applyAlignment="1">
      <alignment horizontal="center" vertical="center" wrapText="1"/>
    </xf>
    <xf numFmtId="2" fontId="8" fillId="0" borderId="35" xfId="0" applyNumberFormat="1" applyFont="1" applyBorder="1" applyAlignment="1">
      <alignment horizontal="center" vertical="center" wrapText="1"/>
    </xf>
    <xf numFmtId="4" fontId="6" fillId="4" borderId="35" xfId="3" applyNumberFormat="1" applyFont="1" applyFill="1" applyBorder="1" applyAlignment="1" applyProtection="1">
      <alignment horizontal="center" vertical="center" wrapText="1"/>
      <protection locked="0"/>
    </xf>
    <xf numFmtId="4" fontId="8" fillId="0" borderId="43" xfId="0" applyNumberFormat="1" applyFont="1" applyBorder="1" applyAlignment="1">
      <alignment horizontal="center" vertical="center" wrapText="1"/>
    </xf>
    <xf numFmtId="49" fontId="8" fillId="0" borderId="12" xfId="0" applyNumberFormat="1" applyFont="1" applyBorder="1" applyAlignment="1">
      <alignment horizontal="left" vertical="center" wrapText="1"/>
    </xf>
    <xf numFmtId="4" fontId="5" fillId="0" borderId="16" xfId="0" applyNumberFormat="1" applyFont="1" applyBorder="1" applyAlignment="1">
      <alignment horizontal="center"/>
    </xf>
    <xf numFmtId="4" fontId="5" fillId="0" borderId="15" xfId="0" applyNumberFormat="1" applyFont="1" applyBorder="1" applyAlignment="1">
      <alignment horizontal="center" wrapText="1"/>
    </xf>
    <xf numFmtId="49" fontId="8" fillId="0" borderId="22" xfId="0" applyNumberFormat="1" applyFont="1" applyBorder="1" applyAlignment="1">
      <alignment horizontal="center" vertical="center" wrapText="1"/>
    </xf>
    <xf numFmtId="0" fontId="9" fillId="0" borderId="12" xfId="0" applyFont="1" applyBorder="1" applyAlignment="1">
      <alignment horizontal="left" vertical="center"/>
    </xf>
    <xf numFmtId="2" fontId="8" fillId="0" borderId="6" xfId="2" applyNumberFormat="1" applyFont="1" applyBorder="1" applyAlignment="1" applyProtection="1">
      <alignment horizontal="center" vertical="center" wrapText="1"/>
    </xf>
    <xf numFmtId="164" fontId="8" fillId="0" borderId="12" xfId="2" applyNumberFormat="1" applyFont="1" applyBorder="1" applyAlignment="1" applyProtection="1">
      <alignment horizontal="center" vertical="center" wrapText="1"/>
    </xf>
    <xf numFmtId="0" fontId="8" fillId="0" borderId="21" xfId="0" applyFont="1" applyBorder="1" applyAlignment="1">
      <alignment horizontal="left" vertical="center" wrapText="1"/>
    </xf>
    <xf numFmtId="4" fontId="5" fillId="4" borderId="6" xfId="3" applyNumberFormat="1" applyFont="1" applyFill="1" applyBorder="1" applyAlignment="1" applyProtection="1">
      <alignment horizontal="center" vertical="center" wrapText="1"/>
      <protection locked="0"/>
    </xf>
    <xf numFmtId="4" fontId="5" fillId="4" borderId="21" xfId="3" applyNumberFormat="1" applyFont="1" applyFill="1" applyBorder="1" applyAlignment="1" applyProtection="1">
      <alignment horizontal="center" vertical="center" wrapText="1"/>
      <protection locked="0"/>
    </xf>
    <xf numFmtId="0" fontId="9" fillId="0" borderId="9" xfId="0" applyFont="1" applyBorder="1" applyAlignment="1">
      <alignment horizontal="left" vertical="center"/>
    </xf>
    <xf numFmtId="4" fontId="5" fillId="0" borderId="33" xfId="0" applyNumberFormat="1" applyFont="1" applyBorder="1" applyAlignment="1">
      <alignment horizontal="center" vertical="center"/>
    </xf>
    <xf numFmtId="0" fontId="9" fillId="0" borderId="12" xfId="0" applyFont="1" applyBorder="1" applyAlignment="1">
      <alignment vertical="center"/>
    </xf>
    <xf numFmtId="2" fontId="8" fillId="0" borderId="6" xfId="0" applyNumberFormat="1" applyFont="1" applyBorder="1" applyAlignment="1">
      <alignment horizontal="center" vertical="center"/>
    </xf>
    <xf numFmtId="49" fontId="23" fillId="0" borderId="41" xfId="0" applyNumberFormat="1" applyFont="1" applyBorder="1" applyAlignment="1">
      <alignment horizontal="center" vertical="center" wrapText="1"/>
    </xf>
    <xf numFmtId="49" fontId="3" fillId="0" borderId="35" xfId="0" applyNumberFormat="1" applyFont="1" applyBorder="1" applyAlignment="1">
      <alignment horizontal="center" vertical="center"/>
    </xf>
    <xf numFmtId="0" fontId="3" fillId="0" borderId="21" xfId="0" applyFont="1" applyBorder="1" applyAlignment="1">
      <alignment horizontal="left" vertical="center" wrapText="1"/>
    </xf>
    <xf numFmtId="0" fontId="3" fillId="0" borderId="35" xfId="0" applyFont="1" applyBorder="1" applyAlignment="1">
      <alignment horizontal="center" wrapText="1"/>
    </xf>
    <xf numFmtId="2" fontId="3" fillId="0" borderId="35"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0" fontId="3" fillId="0" borderId="12" xfId="0" applyFont="1" applyBorder="1" applyAlignment="1">
      <alignment vertical="center" wrapText="1"/>
    </xf>
    <xf numFmtId="49" fontId="3" fillId="0" borderId="12"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9" fontId="2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25" fillId="0" borderId="0" xfId="0" applyFont="1"/>
    <xf numFmtId="49" fontId="26" fillId="0" borderId="11" xfId="0" applyNumberFormat="1" applyFont="1" applyBorder="1" applyAlignment="1">
      <alignment horizontal="center" vertical="center" wrapText="1"/>
    </xf>
    <xf numFmtId="49" fontId="27" fillId="0" borderId="12" xfId="0" applyNumberFormat="1" applyFont="1" applyBorder="1" applyAlignment="1">
      <alignment horizontal="center" vertical="center"/>
    </xf>
    <xf numFmtId="49" fontId="27" fillId="0" borderId="12" xfId="0" applyNumberFormat="1" applyFont="1" applyBorder="1" applyAlignment="1">
      <alignment horizontal="left" vertical="center" wrapText="1"/>
    </xf>
    <xf numFmtId="0" fontId="27" fillId="0" borderId="12" xfId="0" applyFont="1" applyBorder="1" applyAlignment="1">
      <alignment horizontal="center" vertical="center" wrapText="1"/>
    </xf>
    <xf numFmtId="2" fontId="27" fillId="0" borderId="12" xfId="0" applyNumberFormat="1" applyFont="1" applyBorder="1" applyAlignment="1">
      <alignment horizontal="center" vertical="center" wrapText="1"/>
    </xf>
    <xf numFmtId="4" fontId="27" fillId="0" borderId="14"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49" fontId="27" fillId="0" borderId="13" xfId="0" applyNumberFormat="1" applyFont="1" applyBorder="1" applyAlignment="1">
      <alignment horizontal="center" vertical="center"/>
    </xf>
    <xf numFmtId="0" fontId="27" fillId="0" borderId="12" xfId="0" applyFont="1" applyBorder="1" applyAlignment="1">
      <alignment vertical="center" wrapText="1"/>
    </xf>
    <xf numFmtId="49" fontId="27" fillId="0" borderId="12" xfId="0" applyNumberFormat="1" applyFont="1" applyBorder="1" applyAlignment="1">
      <alignment horizontal="center" vertical="center" wrapText="1"/>
    </xf>
    <xf numFmtId="2" fontId="27" fillId="0" borderId="13" xfId="0" applyNumberFormat="1" applyFont="1" applyBorder="1" applyAlignment="1">
      <alignment horizontal="center" vertical="center" wrapText="1"/>
    </xf>
    <xf numFmtId="4" fontId="27" fillId="0" borderId="18" xfId="0" applyNumberFormat="1" applyFont="1" applyBorder="1" applyAlignment="1">
      <alignment horizontal="center" vertical="center" wrapText="1"/>
    </xf>
    <xf numFmtId="0" fontId="29" fillId="0" borderId="12" xfId="0" applyFont="1" applyBorder="1" applyAlignment="1">
      <alignment horizontal="center" vertical="center" wrapText="1"/>
    </xf>
    <xf numFmtId="49" fontId="27" fillId="0" borderId="20" xfId="0" applyNumberFormat="1" applyFont="1" applyBorder="1" applyAlignment="1">
      <alignment horizontal="center" vertical="center"/>
    </xf>
    <xf numFmtId="0" fontId="27" fillId="0" borderId="13" xfId="0" applyFont="1" applyBorder="1" applyAlignment="1">
      <alignment vertical="center" wrapText="1"/>
    </xf>
    <xf numFmtId="49" fontId="27" fillId="0" borderId="23" xfId="0" applyNumberFormat="1" applyFont="1" applyBorder="1" applyAlignment="1">
      <alignment horizontal="center" vertical="center"/>
    </xf>
    <xf numFmtId="0" fontId="27" fillId="0" borderId="13" xfId="0" applyFont="1" applyBorder="1" applyAlignment="1">
      <alignment horizontal="center" vertical="center" wrapText="1"/>
    </xf>
    <xf numFmtId="49" fontId="27" fillId="0" borderId="22" xfId="0" applyNumberFormat="1" applyFont="1" applyBorder="1" applyAlignment="1">
      <alignment horizontal="center" vertical="center"/>
    </xf>
    <xf numFmtId="0" fontId="2"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3" borderId="12" xfId="0" applyFont="1" applyFill="1" applyBorder="1" applyAlignment="1">
      <alignment horizontal="center" vertical="center" wrapText="1"/>
    </xf>
    <xf numFmtId="0" fontId="16" fillId="5" borderId="36" xfId="0" applyFont="1" applyFill="1" applyBorder="1" applyAlignment="1">
      <alignment horizontal="center" vertical="center"/>
    </xf>
    <xf numFmtId="0" fontId="16" fillId="5" borderId="37" xfId="0" applyFont="1" applyFill="1" applyBorder="1" applyAlignment="1">
      <alignment horizontal="center" vertical="center"/>
    </xf>
    <xf numFmtId="0" fontId="16" fillId="5" borderId="17" xfId="0" applyFont="1" applyFill="1" applyBorder="1" applyAlignment="1">
      <alignment horizontal="center" vertical="center"/>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17" xfId="0" applyFont="1" applyBorder="1" applyAlignment="1">
      <alignment horizontal="center" vertical="center" wrapText="1"/>
    </xf>
    <xf numFmtId="0" fontId="19" fillId="0" borderId="0" xfId="0" applyFont="1" applyAlignment="1">
      <alignment horizontal="left" vertical="center" wrapText="1"/>
    </xf>
    <xf numFmtId="4" fontId="8" fillId="4" borderId="6" xfId="0" applyNumberFormat="1" applyFont="1" applyFill="1" applyBorder="1" applyAlignment="1" applyProtection="1">
      <alignment horizontal="center" vertical="center" wrapText="1"/>
      <protection locked="0"/>
    </xf>
    <xf numFmtId="4" fontId="5" fillId="4" borderId="35" xfId="3" applyNumberFormat="1" applyFont="1" applyFill="1" applyBorder="1" applyAlignment="1" applyProtection="1">
      <alignment horizontal="center" vertical="center" wrapText="1"/>
      <protection locked="0"/>
    </xf>
    <xf numFmtId="4" fontId="8" fillId="4" borderId="12" xfId="0" applyNumberFormat="1" applyFont="1" applyFill="1" applyBorder="1" applyAlignment="1" applyProtection="1">
      <alignment horizontal="center" vertical="center" wrapText="1"/>
      <protection locked="0"/>
    </xf>
  </cellXfs>
  <cellStyles count="5">
    <cellStyle name="Įprastas" xfId="0" builtinId="0"/>
    <cellStyle name="Normal 2 2" xfId="1" xr:uid="{F9A8598D-7419-44F7-9C7B-27A28A157A73}"/>
    <cellStyle name="Normal 3" xfId="3" xr:uid="{022C1AF3-5497-4DF6-8BC9-D69A07B0DE3F}"/>
    <cellStyle name="TableStyleLight1" xfId="4" xr:uid="{5D8C61D6-0AD5-499E-B78A-418B5FC007A2}"/>
    <cellStyle name="TableStyleLight1 2" xfId="2" xr:uid="{49F2B163-57C2-4AE4-9BD5-CD3F8EE52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41C-0AE1-4CF2-A54F-80C14BE92667}">
  <dimension ref="A1:K148"/>
  <sheetViews>
    <sheetView zoomScale="85" zoomScaleNormal="85" workbookViewId="0">
      <selection activeCell="D25" sqref="D25"/>
    </sheetView>
  </sheetViews>
  <sheetFormatPr defaultRowHeight="15"/>
  <cols>
    <col min="1" max="1" width="28.875" style="69" customWidth="1"/>
    <col min="2" max="2" width="9.25" style="70" customWidth="1"/>
    <col min="3" max="3" width="47.875" style="71" customWidth="1"/>
    <col min="4" max="4" width="8" style="72"/>
    <col min="5" max="5" width="14.25" style="72" customWidth="1"/>
    <col min="6" max="6" width="21.25" style="73" customWidth="1"/>
    <col min="7" max="7" width="12.875" style="70" customWidth="1"/>
    <col min="8" max="8" width="18.875" style="1" customWidth="1"/>
    <col min="9" max="9" width="18.125" style="1" customWidth="1"/>
  </cols>
  <sheetData>
    <row r="1" spans="1:9" ht="31.5" customHeight="1">
      <c r="A1" s="192" t="s">
        <v>253</v>
      </c>
      <c r="B1" s="192"/>
      <c r="C1" s="192"/>
      <c r="D1" s="192"/>
      <c r="E1" s="192"/>
      <c r="F1" s="192"/>
      <c r="G1" s="192"/>
    </row>
    <row r="2" spans="1:9" ht="15.75" thickBot="1">
      <c r="A2" s="2"/>
      <c r="B2" s="3"/>
      <c r="C2" s="2"/>
      <c r="D2" s="2"/>
      <c r="E2" s="4"/>
      <c r="F2" s="2"/>
      <c r="G2" s="3"/>
    </row>
    <row r="3" spans="1:9">
      <c r="A3" s="193" t="s">
        <v>132</v>
      </c>
      <c r="B3" s="194"/>
      <c r="C3" s="194"/>
      <c r="D3" s="194"/>
      <c r="E3" s="194"/>
      <c r="F3" s="194"/>
      <c r="G3" s="195"/>
    </row>
    <row r="4" spans="1:9" ht="29.25" thickBot="1">
      <c r="A4" s="5" t="s">
        <v>0</v>
      </c>
      <c r="B4" s="6" t="s">
        <v>1</v>
      </c>
      <c r="C4" s="7" t="s">
        <v>2</v>
      </c>
      <c r="D4" s="7" t="s">
        <v>3</v>
      </c>
      <c r="E4" s="8" t="s">
        <v>4</v>
      </c>
      <c r="F4" s="9" t="s">
        <v>5</v>
      </c>
      <c r="G4" s="10" t="s">
        <v>6</v>
      </c>
    </row>
    <row r="5" spans="1:9" ht="30" customHeight="1">
      <c r="A5" s="11" t="s">
        <v>7</v>
      </c>
      <c r="B5" s="12" t="s">
        <v>8</v>
      </c>
      <c r="C5" s="13" t="s">
        <v>212</v>
      </c>
      <c r="D5" s="126" t="s">
        <v>327</v>
      </c>
      <c r="E5" s="109">
        <v>20</v>
      </c>
      <c r="F5" s="15">
        <v>5</v>
      </c>
      <c r="G5" s="16">
        <f>ROUND((E5*F5),2)</f>
        <v>100</v>
      </c>
    </row>
    <row r="6" spans="1:9" ht="30" customHeight="1">
      <c r="A6" s="17" t="s">
        <v>7</v>
      </c>
      <c r="B6" s="18" t="s">
        <v>9</v>
      </c>
      <c r="C6" s="19" t="s">
        <v>133</v>
      </c>
      <c r="D6" s="126" t="s">
        <v>327</v>
      </c>
      <c r="E6" s="110">
        <v>31.52</v>
      </c>
      <c r="F6" s="21">
        <v>661.41</v>
      </c>
      <c r="G6" s="22">
        <f t="shared" ref="G6:G63" si="0">ROUND((E6*F6),2)</f>
        <v>20847.64</v>
      </c>
    </row>
    <row r="7" spans="1:9" ht="30" customHeight="1">
      <c r="A7" s="17" t="s">
        <v>7</v>
      </c>
      <c r="B7" s="18" t="s">
        <v>10</v>
      </c>
      <c r="C7" s="19" t="s">
        <v>266</v>
      </c>
      <c r="D7" s="20" t="s">
        <v>34</v>
      </c>
      <c r="E7" s="110">
        <v>74.400000000000006</v>
      </c>
      <c r="F7" s="21">
        <v>160.72999999999999</v>
      </c>
      <c r="G7" s="22">
        <f t="shared" si="0"/>
        <v>11958.31</v>
      </c>
    </row>
    <row r="8" spans="1:9" ht="30" customHeight="1">
      <c r="A8" s="17" t="s">
        <v>7</v>
      </c>
      <c r="B8" s="18" t="s">
        <v>11</v>
      </c>
      <c r="C8" s="19" t="s">
        <v>267</v>
      </c>
      <c r="D8" s="20" t="s">
        <v>34</v>
      </c>
      <c r="E8" s="110">
        <v>29.6</v>
      </c>
      <c r="F8" s="21">
        <v>280.32</v>
      </c>
      <c r="G8" s="22">
        <f>ROUND((E8*F8),2)</f>
        <v>8297.4699999999993</v>
      </c>
    </row>
    <row r="9" spans="1:9" ht="30" customHeight="1">
      <c r="A9" s="17" t="s">
        <v>7</v>
      </c>
      <c r="B9" s="18" t="s">
        <v>14</v>
      </c>
      <c r="C9" s="19" t="s">
        <v>268</v>
      </c>
      <c r="D9" s="126" t="s">
        <v>327</v>
      </c>
      <c r="E9" s="110">
        <v>20</v>
      </c>
      <c r="F9" s="21">
        <v>338.09</v>
      </c>
      <c r="G9" s="22">
        <f t="shared" ref="G9:G12" si="1">ROUND((E9*F9),2)</f>
        <v>6761.8</v>
      </c>
    </row>
    <row r="10" spans="1:9" ht="30" customHeight="1">
      <c r="A10" s="17" t="s">
        <v>7</v>
      </c>
      <c r="B10" s="18" t="s">
        <v>134</v>
      </c>
      <c r="C10" s="19" t="s">
        <v>269</v>
      </c>
      <c r="D10" s="126" t="s">
        <v>327</v>
      </c>
      <c r="E10" s="110">
        <v>0.6</v>
      </c>
      <c r="F10" s="21">
        <v>618.64</v>
      </c>
      <c r="G10" s="22">
        <f t="shared" ref="G10" si="2">ROUND((E10*F10),2)</f>
        <v>371.18</v>
      </c>
    </row>
    <row r="11" spans="1:9" ht="30" customHeight="1">
      <c r="A11" s="17" t="s">
        <v>7</v>
      </c>
      <c r="B11" s="18" t="s">
        <v>135</v>
      </c>
      <c r="C11" s="19" t="s">
        <v>12</v>
      </c>
      <c r="D11" s="20" t="s">
        <v>13</v>
      </c>
      <c r="E11" s="110">
        <v>784</v>
      </c>
      <c r="F11" s="21">
        <v>13.61</v>
      </c>
      <c r="G11" s="22">
        <f t="shared" si="1"/>
        <v>10670.24</v>
      </c>
    </row>
    <row r="12" spans="1:9" ht="30" customHeight="1">
      <c r="A12" s="17" t="s">
        <v>7</v>
      </c>
      <c r="B12" s="18" t="s">
        <v>136</v>
      </c>
      <c r="C12" s="19" t="s">
        <v>141</v>
      </c>
      <c r="D12" s="126" t="s">
        <v>327</v>
      </c>
      <c r="E12" s="110">
        <v>580</v>
      </c>
      <c r="F12" s="21">
        <v>24.83</v>
      </c>
      <c r="G12" s="22">
        <f t="shared" si="1"/>
        <v>14401.4</v>
      </c>
    </row>
    <row r="13" spans="1:9" ht="30" customHeight="1">
      <c r="A13" s="17" t="s">
        <v>7</v>
      </c>
      <c r="B13" s="18" t="s">
        <v>137</v>
      </c>
      <c r="C13" s="19" t="s">
        <v>142</v>
      </c>
      <c r="D13" s="126" t="s">
        <v>327</v>
      </c>
      <c r="E13" s="110">
        <v>48</v>
      </c>
      <c r="F13" s="21">
        <v>144.33000000000001</v>
      </c>
      <c r="G13" s="22">
        <f t="shared" ref="G13:G15" si="3">ROUND((E13*F13),2)</f>
        <v>6927.84</v>
      </c>
    </row>
    <row r="14" spans="1:9" ht="30" customHeight="1">
      <c r="A14" s="17" t="s">
        <v>7</v>
      </c>
      <c r="B14" s="18" t="s">
        <v>138</v>
      </c>
      <c r="C14" s="19" t="s">
        <v>140</v>
      </c>
      <c r="D14" s="20" t="s">
        <v>15</v>
      </c>
      <c r="E14" s="110">
        <v>144</v>
      </c>
      <c r="F14" s="21">
        <v>4.01</v>
      </c>
      <c r="G14" s="22">
        <f t="shared" si="3"/>
        <v>577.44000000000005</v>
      </c>
    </row>
    <row r="15" spans="1:9" ht="30" customHeight="1" thickBot="1">
      <c r="A15" s="17" t="s">
        <v>7</v>
      </c>
      <c r="B15" s="18" t="s">
        <v>139</v>
      </c>
      <c r="C15" s="19" t="s">
        <v>270</v>
      </c>
      <c r="D15" s="20" t="s">
        <v>143</v>
      </c>
      <c r="E15" s="110">
        <v>1</v>
      </c>
      <c r="F15" s="21">
        <v>1423.98</v>
      </c>
      <c r="G15" s="22">
        <f t="shared" si="3"/>
        <v>1423.98</v>
      </c>
    </row>
    <row r="16" spans="1:9" ht="30" customHeight="1" thickBot="1">
      <c r="A16" s="17" t="s">
        <v>7</v>
      </c>
      <c r="B16" s="18" t="s">
        <v>144</v>
      </c>
      <c r="C16" s="19" t="s">
        <v>271</v>
      </c>
      <c r="D16" s="89" t="s">
        <v>19</v>
      </c>
      <c r="E16" s="110">
        <v>840</v>
      </c>
      <c r="F16" s="21">
        <v>2.2000000000000002</v>
      </c>
      <c r="G16" s="22">
        <f>ROUND((E16*F16),2)</f>
        <v>1848</v>
      </c>
      <c r="H16" s="26" t="s">
        <v>16</v>
      </c>
      <c r="I16" s="27">
        <f>ROUND(SUM(G5:G16),2)</f>
        <v>84185.3</v>
      </c>
    </row>
    <row r="17" spans="1:9" ht="30" customHeight="1">
      <c r="A17" s="11" t="s">
        <v>17</v>
      </c>
      <c r="B17" s="28" t="s">
        <v>18</v>
      </c>
      <c r="C17" s="29" t="s">
        <v>145</v>
      </c>
      <c r="D17" s="14" t="s">
        <v>19</v>
      </c>
      <c r="E17" s="111">
        <v>2300</v>
      </c>
      <c r="F17" s="31">
        <v>0.25</v>
      </c>
      <c r="G17" s="16">
        <f t="shared" si="0"/>
        <v>575</v>
      </c>
      <c r="H17" s="32"/>
      <c r="I17" s="32"/>
    </row>
    <row r="18" spans="1:9" ht="30" customHeight="1">
      <c r="A18" s="17" t="s">
        <v>17</v>
      </c>
      <c r="B18" s="33" t="s">
        <v>20</v>
      </c>
      <c r="C18" s="34" t="s">
        <v>146</v>
      </c>
      <c r="D18" s="35" t="s">
        <v>162</v>
      </c>
      <c r="E18" s="112">
        <v>210</v>
      </c>
      <c r="F18" s="37">
        <v>3</v>
      </c>
      <c r="G18" s="38">
        <f t="shared" si="0"/>
        <v>630</v>
      </c>
      <c r="H18" s="32"/>
      <c r="I18" s="32"/>
    </row>
    <row r="19" spans="1:9" ht="30" customHeight="1">
      <c r="A19" s="39" t="s">
        <v>17</v>
      </c>
      <c r="B19" s="40" t="s">
        <v>21</v>
      </c>
      <c r="C19" s="34" t="s">
        <v>147</v>
      </c>
      <c r="D19" s="126" t="s">
        <v>327</v>
      </c>
      <c r="E19" s="112">
        <v>27</v>
      </c>
      <c r="F19" s="37">
        <v>150</v>
      </c>
      <c r="G19" s="38">
        <f>ROUND((E19*F19),2)</f>
        <v>4050</v>
      </c>
      <c r="H19" s="32"/>
      <c r="I19" s="32"/>
    </row>
    <row r="20" spans="1:9" ht="30" customHeight="1">
      <c r="A20" s="39" t="s">
        <v>17</v>
      </c>
      <c r="B20" s="18" t="s">
        <v>22</v>
      </c>
      <c r="C20" s="34" t="s">
        <v>148</v>
      </c>
      <c r="D20" s="36" t="s">
        <v>327</v>
      </c>
      <c r="E20" s="119">
        <v>12</v>
      </c>
      <c r="F20" s="37">
        <v>150</v>
      </c>
      <c r="G20" s="38">
        <f t="shared" si="0"/>
        <v>1800</v>
      </c>
      <c r="H20" s="32"/>
      <c r="I20" s="32"/>
    </row>
    <row r="21" spans="1:9" ht="30" customHeight="1">
      <c r="A21" s="39" t="s">
        <v>17</v>
      </c>
      <c r="B21" s="41" t="s">
        <v>23</v>
      </c>
      <c r="C21" s="34" t="s">
        <v>149</v>
      </c>
      <c r="D21" s="36" t="s">
        <v>327</v>
      </c>
      <c r="E21" s="119">
        <v>7.5</v>
      </c>
      <c r="F21" s="37">
        <v>150</v>
      </c>
      <c r="G21" s="38">
        <f t="shared" si="0"/>
        <v>1125</v>
      </c>
      <c r="H21" s="32"/>
      <c r="I21" s="32"/>
    </row>
    <row r="22" spans="1:9" ht="30" customHeight="1">
      <c r="A22" s="39" t="s">
        <v>17</v>
      </c>
      <c r="B22" s="41" t="s">
        <v>24</v>
      </c>
      <c r="C22" s="34" t="s">
        <v>150</v>
      </c>
      <c r="D22" s="36" t="s">
        <v>327</v>
      </c>
      <c r="E22" s="119">
        <v>18</v>
      </c>
      <c r="F22" s="37">
        <v>150</v>
      </c>
      <c r="G22" s="38">
        <f t="shared" si="0"/>
        <v>2700</v>
      </c>
      <c r="H22" s="32"/>
      <c r="I22" s="32"/>
    </row>
    <row r="23" spans="1:9" ht="30" customHeight="1">
      <c r="A23" s="39" t="s">
        <v>17</v>
      </c>
      <c r="B23" s="41" t="s">
        <v>25</v>
      </c>
      <c r="C23" s="34" t="s">
        <v>152</v>
      </c>
      <c r="D23" s="126" t="s">
        <v>327</v>
      </c>
      <c r="E23" s="112">
        <v>19.8</v>
      </c>
      <c r="F23" s="37">
        <v>160</v>
      </c>
      <c r="G23" s="38">
        <f>ROUND((E23*F23),2)</f>
        <v>3168</v>
      </c>
      <c r="H23" s="32"/>
      <c r="I23" s="32"/>
    </row>
    <row r="24" spans="1:9" ht="30" customHeight="1">
      <c r="A24" s="39" t="s">
        <v>17</v>
      </c>
      <c r="B24" s="41" t="s">
        <v>26</v>
      </c>
      <c r="C24" s="34" t="s">
        <v>153</v>
      </c>
      <c r="D24" s="36" t="s">
        <v>327</v>
      </c>
      <c r="E24" s="112">
        <v>36</v>
      </c>
      <c r="F24" s="37">
        <v>150</v>
      </c>
      <c r="G24" s="38">
        <f t="shared" si="0"/>
        <v>5400</v>
      </c>
      <c r="H24" s="32"/>
      <c r="I24" s="32"/>
    </row>
    <row r="25" spans="1:9" ht="30" customHeight="1">
      <c r="A25" s="39" t="s">
        <v>17</v>
      </c>
      <c r="B25" s="41" t="s">
        <v>27</v>
      </c>
      <c r="C25" s="34" t="s">
        <v>154</v>
      </c>
      <c r="D25" s="36" t="s">
        <v>327</v>
      </c>
      <c r="E25" s="112">
        <v>6</v>
      </c>
      <c r="F25" s="37">
        <v>150</v>
      </c>
      <c r="G25" s="38">
        <f t="shared" si="0"/>
        <v>900</v>
      </c>
      <c r="H25" s="32"/>
      <c r="I25" s="32"/>
    </row>
    <row r="26" spans="1:9" ht="30" customHeight="1">
      <c r="A26" s="39" t="s">
        <v>17</v>
      </c>
      <c r="B26" s="41" t="s">
        <v>28</v>
      </c>
      <c r="C26" s="34" t="s">
        <v>155</v>
      </c>
      <c r="D26" s="36" t="s">
        <v>327</v>
      </c>
      <c r="E26" s="112">
        <v>4</v>
      </c>
      <c r="F26" s="37">
        <v>150</v>
      </c>
      <c r="G26" s="38">
        <f t="shared" si="0"/>
        <v>600</v>
      </c>
      <c r="H26" s="32"/>
      <c r="I26" s="32"/>
    </row>
    <row r="27" spans="1:9" ht="30" customHeight="1">
      <c r="A27" s="39" t="s">
        <v>17</v>
      </c>
      <c r="B27" s="41" t="s">
        <v>29</v>
      </c>
      <c r="C27" s="34" t="s">
        <v>156</v>
      </c>
      <c r="D27" s="36" t="s">
        <v>327</v>
      </c>
      <c r="E27" s="112">
        <v>8</v>
      </c>
      <c r="F27" s="37">
        <v>123</v>
      </c>
      <c r="G27" s="38">
        <f t="shared" si="0"/>
        <v>984</v>
      </c>
      <c r="H27" s="32"/>
      <c r="I27" s="32"/>
    </row>
    <row r="28" spans="1:9" ht="30" customHeight="1">
      <c r="A28" s="39" t="s">
        <v>17</v>
      </c>
      <c r="B28" s="41" t="s">
        <v>30</v>
      </c>
      <c r="C28" s="34" t="s">
        <v>157</v>
      </c>
      <c r="D28" s="36" t="s">
        <v>327</v>
      </c>
      <c r="E28" s="112">
        <v>0.4</v>
      </c>
      <c r="F28" s="37">
        <v>123</v>
      </c>
      <c r="G28" s="38">
        <f t="shared" si="0"/>
        <v>49.2</v>
      </c>
      <c r="H28" s="32"/>
      <c r="I28" s="32"/>
    </row>
    <row r="29" spans="1:9" ht="30" customHeight="1">
      <c r="A29" s="39" t="s">
        <v>17</v>
      </c>
      <c r="B29" s="41" t="s">
        <v>31</v>
      </c>
      <c r="C29" s="34" t="s">
        <v>272</v>
      </c>
      <c r="D29" s="36" t="s">
        <v>327</v>
      </c>
      <c r="E29" s="112">
        <v>1140</v>
      </c>
      <c r="F29" s="37">
        <v>8.6199999999999992</v>
      </c>
      <c r="G29" s="38">
        <f t="shared" si="0"/>
        <v>9826.7999999999993</v>
      </c>
      <c r="H29" s="32"/>
      <c r="I29" s="32"/>
    </row>
    <row r="30" spans="1:9" ht="30" customHeight="1">
      <c r="A30" s="180" t="s">
        <v>17</v>
      </c>
      <c r="B30" s="181" t="s">
        <v>32</v>
      </c>
      <c r="C30" s="182" t="s">
        <v>366</v>
      </c>
      <c r="D30" s="183" t="s">
        <v>130</v>
      </c>
      <c r="E30" s="184">
        <v>100</v>
      </c>
      <c r="F30" s="37">
        <v>3.76</v>
      </c>
      <c r="G30" s="185">
        <f t="shared" ref="G30" si="4">ROUND((E30*F30),2)</f>
        <v>376</v>
      </c>
      <c r="H30" s="32"/>
      <c r="I30" s="32"/>
    </row>
    <row r="31" spans="1:9" ht="30" customHeight="1" thickBot="1">
      <c r="A31" s="180" t="s">
        <v>17</v>
      </c>
      <c r="B31" s="181" t="s">
        <v>33</v>
      </c>
      <c r="C31" s="182" t="s">
        <v>273</v>
      </c>
      <c r="D31" s="183" t="s">
        <v>34</v>
      </c>
      <c r="E31" s="184">
        <v>350.7</v>
      </c>
      <c r="F31" s="37">
        <v>14.8</v>
      </c>
      <c r="G31" s="185">
        <f t="shared" si="0"/>
        <v>5190.3599999999997</v>
      </c>
      <c r="H31" s="32"/>
      <c r="I31" s="32"/>
    </row>
    <row r="32" spans="1:9" ht="30" customHeight="1" thickBot="1">
      <c r="A32" s="63" t="s">
        <v>17</v>
      </c>
      <c r="B32" s="191" t="s">
        <v>367</v>
      </c>
      <c r="C32" s="76" t="s">
        <v>158</v>
      </c>
      <c r="D32" s="45" t="s">
        <v>34</v>
      </c>
      <c r="E32" s="114">
        <v>2.2999999999999998</v>
      </c>
      <c r="F32" s="78">
        <v>155.65</v>
      </c>
      <c r="G32" s="58">
        <f t="shared" si="0"/>
        <v>358</v>
      </c>
      <c r="H32" s="26" t="s">
        <v>35</v>
      </c>
      <c r="I32" s="27">
        <f>ROUND(SUM(G17:G32),2)</f>
        <v>37732.36</v>
      </c>
    </row>
    <row r="33" spans="1:9" ht="30" customHeight="1">
      <c r="A33" s="11" t="s">
        <v>159</v>
      </c>
      <c r="B33" s="115" t="s">
        <v>36</v>
      </c>
      <c r="C33" s="116" t="s">
        <v>274</v>
      </c>
      <c r="D33" s="14" t="s">
        <v>15</v>
      </c>
      <c r="E33" s="111">
        <v>18</v>
      </c>
      <c r="F33" s="31">
        <v>1220</v>
      </c>
      <c r="G33" s="16">
        <f>ROUND((E33*F33),2)</f>
        <v>21960</v>
      </c>
      <c r="H33" s="49"/>
      <c r="I33" s="50"/>
    </row>
    <row r="34" spans="1:9" ht="30" customHeight="1">
      <c r="A34" s="39" t="s">
        <v>159</v>
      </c>
      <c r="B34" s="18" t="s">
        <v>37</v>
      </c>
      <c r="C34" s="42" t="s">
        <v>275</v>
      </c>
      <c r="D34" s="48" t="s">
        <v>15</v>
      </c>
      <c r="E34" s="112">
        <v>2</v>
      </c>
      <c r="F34" s="37">
        <v>1220</v>
      </c>
      <c r="G34" s="38">
        <f>ROUND((E34*F34),2)</f>
        <v>2440</v>
      </c>
      <c r="H34" s="51"/>
      <c r="I34" s="52"/>
    </row>
    <row r="35" spans="1:9" ht="30" customHeight="1">
      <c r="A35" s="39" t="s">
        <v>159</v>
      </c>
      <c r="B35" s="47" t="s">
        <v>38</v>
      </c>
      <c r="C35" s="34" t="s">
        <v>160</v>
      </c>
      <c r="D35" s="48" t="s">
        <v>15</v>
      </c>
      <c r="E35" s="119">
        <v>2</v>
      </c>
      <c r="F35" s="37">
        <v>1000</v>
      </c>
      <c r="G35" s="38">
        <f t="shared" si="0"/>
        <v>2000</v>
      </c>
      <c r="H35" s="51"/>
      <c r="I35" s="52"/>
    </row>
    <row r="36" spans="1:9" ht="30" customHeight="1">
      <c r="A36" s="39" t="s">
        <v>159</v>
      </c>
      <c r="B36" s="47" t="s">
        <v>39</v>
      </c>
      <c r="C36" s="34" t="s">
        <v>161</v>
      </c>
      <c r="D36" s="36" t="s">
        <v>327</v>
      </c>
      <c r="E36" s="112">
        <v>12.4</v>
      </c>
      <c r="F36" s="37">
        <v>172.94</v>
      </c>
      <c r="G36" s="38">
        <f t="shared" si="0"/>
        <v>2144.46</v>
      </c>
      <c r="H36" s="51"/>
      <c r="I36" s="52"/>
    </row>
    <row r="37" spans="1:9" ht="30" customHeight="1">
      <c r="A37" s="39" t="s">
        <v>159</v>
      </c>
      <c r="B37" s="47" t="s">
        <v>40</v>
      </c>
      <c r="C37" s="34" t="s">
        <v>276</v>
      </c>
      <c r="D37" s="36" t="s">
        <v>327</v>
      </c>
      <c r="E37" s="112">
        <v>3.6</v>
      </c>
      <c r="F37" s="37">
        <v>421.33</v>
      </c>
      <c r="G37" s="38">
        <f t="shared" si="0"/>
        <v>1516.79</v>
      </c>
      <c r="H37" s="51"/>
      <c r="I37" s="52"/>
    </row>
    <row r="38" spans="1:9" ht="30" customHeight="1">
      <c r="A38" s="39" t="s">
        <v>159</v>
      </c>
      <c r="B38" s="47" t="s">
        <v>41</v>
      </c>
      <c r="C38" s="34" t="s">
        <v>163</v>
      </c>
      <c r="D38" s="36" t="s">
        <v>162</v>
      </c>
      <c r="E38" s="112">
        <v>7</v>
      </c>
      <c r="F38" s="37">
        <v>36.33</v>
      </c>
      <c r="G38" s="38">
        <f t="shared" si="0"/>
        <v>254.31</v>
      </c>
      <c r="H38" s="51"/>
      <c r="I38" s="52"/>
    </row>
    <row r="39" spans="1:9" ht="30" customHeight="1">
      <c r="A39" s="39" t="s">
        <v>159</v>
      </c>
      <c r="B39" s="47" t="s">
        <v>42</v>
      </c>
      <c r="C39" s="34" t="s">
        <v>129</v>
      </c>
      <c r="D39" s="36" t="s">
        <v>162</v>
      </c>
      <c r="E39" s="112">
        <v>7</v>
      </c>
      <c r="F39" s="37">
        <v>226.53</v>
      </c>
      <c r="G39" s="38">
        <f t="shared" si="0"/>
        <v>1585.71</v>
      </c>
      <c r="H39" s="51"/>
      <c r="I39" s="52"/>
    </row>
    <row r="40" spans="1:9" ht="30" customHeight="1">
      <c r="A40" s="39" t="s">
        <v>159</v>
      </c>
      <c r="B40" s="47" t="s">
        <v>43</v>
      </c>
      <c r="C40" s="34" t="s">
        <v>284</v>
      </c>
      <c r="D40" s="36" t="s">
        <v>327</v>
      </c>
      <c r="E40" s="112">
        <v>36.409999999999997</v>
      </c>
      <c r="F40" s="37">
        <v>736.95</v>
      </c>
      <c r="G40" s="38">
        <f t="shared" si="0"/>
        <v>26832.35</v>
      </c>
      <c r="H40" s="51"/>
      <c r="I40" s="52"/>
    </row>
    <row r="41" spans="1:9" ht="30" customHeight="1">
      <c r="A41" s="39" t="s">
        <v>159</v>
      </c>
      <c r="B41" s="47" t="s">
        <v>43</v>
      </c>
      <c r="C41" s="42" t="s">
        <v>282</v>
      </c>
      <c r="D41" s="48" t="s">
        <v>19</v>
      </c>
      <c r="E41" s="112">
        <v>6477.5</v>
      </c>
      <c r="F41" s="37">
        <v>3.18</v>
      </c>
      <c r="G41" s="38">
        <f t="shared" ref="G41" si="5">ROUND((E41*F41),2)</f>
        <v>20598.45</v>
      </c>
      <c r="H41" s="51"/>
      <c r="I41" s="52"/>
    </row>
    <row r="42" spans="1:9" ht="30" customHeight="1">
      <c r="A42" s="39" t="s">
        <v>159</v>
      </c>
      <c r="B42" s="47" t="s">
        <v>43</v>
      </c>
      <c r="C42" s="42" t="s">
        <v>285</v>
      </c>
      <c r="D42" s="48" t="s">
        <v>19</v>
      </c>
      <c r="E42" s="112">
        <v>1168</v>
      </c>
      <c r="F42" s="37">
        <v>1.71</v>
      </c>
      <c r="G42" s="38">
        <f t="shared" si="0"/>
        <v>1997.28</v>
      </c>
      <c r="H42" s="51"/>
      <c r="I42" s="52"/>
    </row>
    <row r="43" spans="1:9" ht="30" customHeight="1">
      <c r="A43" s="39" t="s">
        <v>159</v>
      </c>
      <c r="B43" s="47" t="s">
        <v>43</v>
      </c>
      <c r="C43" s="42" t="s">
        <v>286</v>
      </c>
      <c r="D43" s="48" t="s">
        <v>15</v>
      </c>
      <c r="E43" s="112">
        <v>86</v>
      </c>
      <c r="F43" s="37">
        <v>150.66999999999999</v>
      </c>
      <c r="G43" s="38">
        <f t="shared" ref="G43" si="6">ROUND((E43*F43),2)</f>
        <v>12957.62</v>
      </c>
      <c r="H43" s="51"/>
      <c r="I43" s="52"/>
    </row>
    <row r="44" spans="1:9" ht="30" customHeight="1">
      <c r="A44" s="39" t="s">
        <v>159</v>
      </c>
      <c r="B44" s="47" t="s">
        <v>44</v>
      </c>
      <c r="C44" s="80" t="s">
        <v>164</v>
      </c>
      <c r="D44" s="36" t="s">
        <v>168</v>
      </c>
      <c r="E44" s="117">
        <v>0.05</v>
      </c>
      <c r="F44" s="37">
        <v>6100.63</v>
      </c>
      <c r="G44" s="38">
        <f t="shared" si="0"/>
        <v>305.02999999999997</v>
      </c>
      <c r="H44" s="51"/>
      <c r="I44" s="52"/>
    </row>
    <row r="45" spans="1:9" ht="30" customHeight="1">
      <c r="A45" s="39" t="s">
        <v>159</v>
      </c>
      <c r="B45" s="47" t="s">
        <v>45</v>
      </c>
      <c r="C45" s="80" t="s">
        <v>165</v>
      </c>
      <c r="D45" s="36" t="s">
        <v>162</v>
      </c>
      <c r="E45" s="117">
        <v>101</v>
      </c>
      <c r="F45" s="37">
        <v>7.6</v>
      </c>
      <c r="G45" s="38">
        <f t="shared" si="0"/>
        <v>767.6</v>
      </c>
      <c r="H45" s="51"/>
      <c r="I45" s="52"/>
    </row>
    <row r="46" spans="1:9" ht="30" customHeight="1">
      <c r="A46" s="39" t="s">
        <v>159</v>
      </c>
      <c r="B46" s="47" t="s">
        <v>46</v>
      </c>
      <c r="C46" s="80" t="s">
        <v>166</v>
      </c>
      <c r="D46" s="36" t="s">
        <v>162</v>
      </c>
      <c r="E46" s="117">
        <v>101</v>
      </c>
      <c r="F46" s="37">
        <v>8.76</v>
      </c>
      <c r="G46" s="38">
        <f t="shared" si="0"/>
        <v>884.76</v>
      </c>
      <c r="H46" s="51"/>
      <c r="I46" s="52"/>
    </row>
    <row r="47" spans="1:9" ht="30" customHeight="1">
      <c r="A47" s="39" t="s">
        <v>159</v>
      </c>
      <c r="B47" s="47" t="s">
        <v>47</v>
      </c>
      <c r="C47" s="80" t="s">
        <v>167</v>
      </c>
      <c r="D47" s="36" t="s">
        <v>168</v>
      </c>
      <c r="E47" s="117">
        <v>230</v>
      </c>
      <c r="F47" s="37">
        <v>31.21</v>
      </c>
      <c r="G47" s="38">
        <f t="shared" si="0"/>
        <v>7178.3</v>
      </c>
      <c r="H47" s="51"/>
      <c r="I47" s="52"/>
    </row>
    <row r="48" spans="1:9" ht="30" customHeight="1">
      <c r="A48" s="39" t="s">
        <v>159</v>
      </c>
      <c r="B48" s="47" t="s">
        <v>48</v>
      </c>
      <c r="C48" s="121" t="s">
        <v>277</v>
      </c>
      <c r="D48" s="36" t="s">
        <v>168</v>
      </c>
      <c r="E48" s="117">
        <v>7</v>
      </c>
      <c r="F48" s="37">
        <v>163.66</v>
      </c>
      <c r="G48" s="38">
        <f t="shared" si="0"/>
        <v>1145.6199999999999</v>
      </c>
      <c r="H48" s="51"/>
      <c r="I48" s="52"/>
    </row>
    <row r="49" spans="1:9" ht="30" customHeight="1">
      <c r="A49" s="39" t="s">
        <v>159</v>
      </c>
      <c r="B49" s="47" t="s">
        <v>49</v>
      </c>
      <c r="C49" s="62" t="s">
        <v>278</v>
      </c>
      <c r="D49" s="36" t="s">
        <v>15</v>
      </c>
      <c r="E49" s="117">
        <v>4</v>
      </c>
      <c r="F49" s="37">
        <v>1523.31</v>
      </c>
      <c r="G49" s="38">
        <f t="shared" si="0"/>
        <v>6093.24</v>
      </c>
      <c r="H49" s="51"/>
      <c r="I49" s="52"/>
    </row>
    <row r="50" spans="1:9" ht="30" customHeight="1">
      <c r="A50" s="39" t="s">
        <v>159</v>
      </c>
      <c r="B50" s="47" t="s">
        <v>50</v>
      </c>
      <c r="C50" s="62" t="s">
        <v>279</v>
      </c>
      <c r="D50" s="36" t="s">
        <v>168</v>
      </c>
      <c r="E50" s="117">
        <v>0.44</v>
      </c>
      <c r="F50" s="37">
        <v>973.3</v>
      </c>
      <c r="G50" s="38">
        <f t="shared" ref="G50" si="7">ROUND((E50*F50),2)</f>
        <v>428.25</v>
      </c>
      <c r="H50" s="51"/>
      <c r="I50" s="52"/>
    </row>
    <row r="51" spans="1:9" ht="30" customHeight="1">
      <c r="A51" s="39" t="s">
        <v>159</v>
      </c>
      <c r="B51" s="47" t="s">
        <v>50</v>
      </c>
      <c r="C51" s="42" t="s">
        <v>282</v>
      </c>
      <c r="D51" s="36" t="s">
        <v>19</v>
      </c>
      <c r="E51" s="117">
        <v>58</v>
      </c>
      <c r="F51" s="37">
        <v>3.18</v>
      </c>
      <c r="G51" s="38">
        <f t="shared" si="0"/>
        <v>184.44</v>
      </c>
      <c r="H51" s="51"/>
      <c r="I51" s="52"/>
    </row>
    <row r="52" spans="1:9" ht="30" customHeight="1">
      <c r="A52" s="39" t="s">
        <v>159</v>
      </c>
      <c r="B52" s="47" t="s">
        <v>51</v>
      </c>
      <c r="C52" s="122" t="s">
        <v>280</v>
      </c>
      <c r="D52" s="36" t="s">
        <v>15</v>
      </c>
      <c r="E52" s="120">
        <v>12</v>
      </c>
      <c r="F52" s="37">
        <v>1293.31</v>
      </c>
      <c r="G52" s="38">
        <f t="shared" si="0"/>
        <v>15519.72</v>
      </c>
      <c r="H52" s="51"/>
      <c r="I52" s="52"/>
    </row>
    <row r="53" spans="1:9" ht="30" customHeight="1">
      <c r="A53" s="39" t="s">
        <v>159</v>
      </c>
      <c r="B53" s="47" t="s">
        <v>52</v>
      </c>
      <c r="C53" s="122" t="s">
        <v>281</v>
      </c>
      <c r="D53" s="36" t="s">
        <v>168</v>
      </c>
      <c r="E53" s="117">
        <v>1.47</v>
      </c>
      <c r="F53" s="37">
        <v>627.71</v>
      </c>
      <c r="G53" s="38">
        <f t="shared" ref="G53" si="8">ROUND((E53*F53),2)</f>
        <v>922.73</v>
      </c>
      <c r="H53" s="51"/>
      <c r="I53" s="52"/>
    </row>
    <row r="54" spans="1:9" ht="30" customHeight="1">
      <c r="A54" s="39" t="s">
        <v>159</v>
      </c>
      <c r="B54" s="47" t="s">
        <v>52</v>
      </c>
      <c r="C54" s="42" t="s">
        <v>282</v>
      </c>
      <c r="D54" s="36" t="s">
        <v>19</v>
      </c>
      <c r="E54" s="117">
        <v>310.39999999999998</v>
      </c>
      <c r="F54" s="37">
        <v>3.18</v>
      </c>
      <c r="G54" s="38">
        <f t="shared" si="0"/>
        <v>987.07</v>
      </c>
      <c r="H54" s="51"/>
      <c r="I54" s="52"/>
    </row>
    <row r="55" spans="1:9" ht="30" customHeight="1">
      <c r="A55" s="39" t="s">
        <v>159</v>
      </c>
      <c r="B55" s="47" t="s">
        <v>53</v>
      </c>
      <c r="C55" s="42" t="s">
        <v>169</v>
      </c>
      <c r="D55" s="36" t="s">
        <v>168</v>
      </c>
      <c r="E55" s="112">
        <v>0.9</v>
      </c>
      <c r="F55" s="37">
        <v>234.09</v>
      </c>
      <c r="G55" s="38">
        <f t="shared" si="0"/>
        <v>210.68</v>
      </c>
      <c r="H55" s="51"/>
      <c r="I55" s="52"/>
    </row>
    <row r="56" spans="1:9" ht="30" customHeight="1">
      <c r="A56" s="39" t="s">
        <v>159</v>
      </c>
      <c r="B56" s="47" t="s">
        <v>54</v>
      </c>
      <c r="C56" s="42" t="s">
        <v>283</v>
      </c>
      <c r="D56" s="36" t="s">
        <v>168</v>
      </c>
      <c r="E56" s="112">
        <v>1.35</v>
      </c>
      <c r="F56" s="37">
        <v>552.97</v>
      </c>
      <c r="G56" s="38">
        <f t="shared" si="0"/>
        <v>746.51</v>
      </c>
      <c r="H56" s="51"/>
      <c r="I56" s="52"/>
    </row>
    <row r="57" spans="1:9" ht="30" customHeight="1">
      <c r="A57" s="39" t="s">
        <v>159</v>
      </c>
      <c r="B57" s="47" t="s">
        <v>54</v>
      </c>
      <c r="C57" s="42" t="s">
        <v>282</v>
      </c>
      <c r="D57" s="36" t="s">
        <v>19</v>
      </c>
      <c r="E57" s="112">
        <v>148</v>
      </c>
      <c r="F57" s="37">
        <v>4.13</v>
      </c>
      <c r="G57" s="38">
        <f t="shared" ref="G57" si="9">ROUND((E57*F57),2)</f>
        <v>611.24</v>
      </c>
      <c r="H57" s="51"/>
      <c r="I57" s="52"/>
    </row>
    <row r="58" spans="1:9" ht="30" customHeight="1">
      <c r="A58" s="39" t="s">
        <v>159</v>
      </c>
      <c r="B58" s="47" t="s">
        <v>55</v>
      </c>
      <c r="C58" s="34" t="s">
        <v>127</v>
      </c>
      <c r="D58" s="36" t="s">
        <v>162</v>
      </c>
      <c r="E58" s="112">
        <v>65</v>
      </c>
      <c r="F58" s="37">
        <v>7.6</v>
      </c>
      <c r="G58" s="38">
        <f t="shared" si="0"/>
        <v>494</v>
      </c>
      <c r="H58" s="51"/>
      <c r="I58" s="52"/>
    </row>
    <row r="59" spans="1:9" ht="30" customHeight="1">
      <c r="A59" s="39" t="s">
        <v>159</v>
      </c>
      <c r="B59" s="47" t="s">
        <v>56</v>
      </c>
      <c r="C59" s="34" t="s">
        <v>287</v>
      </c>
      <c r="D59" s="36" t="s">
        <v>168</v>
      </c>
      <c r="E59" s="112">
        <v>2.6</v>
      </c>
      <c r="F59" s="37">
        <v>522.91</v>
      </c>
      <c r="G59" s="38">
        <f t="shared" si="0"/>
        <v>1359.57</v>
      </c>
      <c r="H59" s="51"/>
      <c r="I59" s="52"/>
    </row>
    <row r="60" spans="1:9" ht="30" customHeight="1">
      <c r="A60" s="39" t="s">
        <v>159</v>
      </c>
      <c r="B60" s="47" t="s">
        <v>57</v>
      </c>
      <c r="C60" s="34" t="s">
        <v>170</v>
      </c>
      <c r="D60" s="36" t="s">
        <v>162</v>
      </c>
      <c r="E60" s="112">
        <v>75</v>
      </c>
      <c r="F60" s="37">
        <v>7.6</v>
      </c>
      <c r="G60" s="38">
        <f t="shared" si="0"/>
        <v>570</v>
      </c>
      <c r="H60" s="51"/>
      <c r="I60" s="52"/>
    </row>
    <row r="61" spans="1:9" ht="30" customHeight="1">
      <c r="A61" s="39" t="s">
        <v>159</v>
      </c>
      <c r="B61" s="47" t="s">
        <v>58</v>
      </c>
      <c r="C61" s="34" t="s">
        <v>171</v>
      </c>
      <c r="D61" s="36" t="s">
        <v>162</v>
      </c>
      <c r="E61" s="112">
        <v>75</v>
      </c>
      <c r="F61" s="37">
        <v>53.26</v>
      </c>
      <c r="G61" s="38">
        <f t="shared" si="0"/>
        <v>3994.5</v>
      </c>
      <c r="H61" s="51"/>
      <c r="I61" s="52"/>
    </row>
    <row r="62" spans="1:9" ht="30" customHeight="1">
      <c r="A62" s="180" t="s">
        <v>159</v>
      </c>
      <c r="B62" s="189" t="s">
        <v>59</v>
      </c>
      <c r="C62" s="188" t="s">
        <v>364</v>
      </c>
      <c r="D62" s="190" t="s">
        <v>360</v>
      </c>
      <c r="E62" s="184">
        <v>56</v>
      </c>
      <c r="F62" s="37">
        <v>28.99</v>
      </c>
      <c r="G62" s="185">
        <f t="shared" si="0"/>
        <v>1623.44</v>
      </c>
      <c r="H62" s="51"/>
      <c r="I62" s="52"/>
    </row>
    <row r="63" spans="1:9" ht="30" customHeight="1">
      <c r="A63" s="180" t="s">
        <v>159</v>
      </c>
      <c r="B63" s="189" t="s">
        <v>60</v>
      </c>
      <c r="C63" s="188" t="s">
        <v>365</v>
      </c>
      <c r="D63" s="190" t="s">
        <v>358</v>
      </c>
      <c r="E63" s="178">
        <v>3.4</v>
      </c>
      <c r="F63" s="37">
        <v>644.26</v>
      </c>
      <c r="G63" s="185">
        <f t="shared" si="0"/>
        <v>2190.48</v>
      </c>
      <c r="H63" s="51"/>
      <c r="I63" s="52"/>
    </row>
    <row r="64" spans="1:9" ht="30" customHeight="1">
      <c r="A64" s="39" t="s">
        <v>159</v>
      </c>
      <c r="B64" s="47" t="s">
        <v>61</v>
      </c>
      <c r="C64" s="34" t="s">
        <v>173</v>
      </c>
      <c r="D64" s="36" t="s">
        <v>168</v>
      </c>
      <c r="E64" s="117">
        <v>2.8</v>
      </c>
      <c r="F64" s="37">
        <v>163.66</v>
      </c>
      <c r="G64" s="38">
        <f t="shared" ref="G64:G65" si="10">ROUND((E64*F64),2)</f>
        <v>458.25</v>
      </c>
      <c r="H64" s="51"/>
      <c r="I64" s="52"/>
    </row>
    <row r="65" spans="1:9" ht="30" customHeight="1" thickBot="1">
      <c r="A65" s="39" t="s">
        <v>159</v>
      </c>
      <c r="B65" s="47" t="s">
        <v>62</v>
      </c>
      <c r="C65" s="34" t="s">
        <v>172</v>
      </c>
      <c r="D65" s="36" t="s">
        <v>162</v>
      </c>
      <c r="E65" s="117">
        <v>70</v>
      </c>
      <c r="F65" s="37">
        <v>7.6</v>
      </c>
      <c r="G65" s="38">
        <f t="shared" si="10"/>
        <v>532</v>
      </c>
      <c r="H65" s="51"/>
      <c r="I65" s="52"/>
    </row>
    <row r="66" spans="1:9" ht="30" customHeight="1" thickBot="1">
      <c r="A66" s="63" t="s">
        <v>159</v>
      </c>
      <c r="B66" s="81" t="s">
        <v>63</v>
      </c>
      <c r="C66" s="76" t="s">
        <v>128</v>
      </c>
      <c r="D66" s="77" t="s">
        <v>162</v>
      </c>
      <c r="E66" s="118">
        <v>70</v>
      </c>
      <c r="F66" s="78">
        <v>44.51</v>
      </c>
      <c r="G66" s="58">
        <f>ROUND((E66*F66),2)</f>
        <v>3115.7</v>
      </c>
      <c r="H66" s="54" t="s">
        <v>64</v>
      </c>
      <c r="I66" s="27">
        <f>ROUND(SUM(G33:G66),2)</f>
        <v>144610.1</v>
      </c>
    </row>
    <row r="67" spans="1:9" ht="30" customHeight="1">
      <c r="A67" s="11" t="s">
        <v>174</v>
      </c>
      <c r="B67" s="60" t="s">
        <v>65</v>
      </c>
      <c r="C67" s="116" t="s">
        <v>274</v>
      </c>
      <c r="D67" s="14" t="s">
        <v>15</v>
      </c>
      <c r="E67" s="111">
        <v>34</v>
      </c>
      <c r="F67" s="31">
        <v>1220</v>
      </c>
      <c r="G67" s="16">
        <f>ROUND((E67*F67),2)</f>
        <v>41480</v>
      </c>
      <c r="H67" s="55"/>
      <c r="I67" s="32"/>
    </row>
    <row r="68" spans="1:9" ht="30" customHeight="1">
      <c r="A68" s="39" t="s">
        <v>174</v>
      </c>
      <c r="B68" s="33" t="s">
        <v>66</v>
      </c>
      <c r="C68" s="42" t="s">
        <v>161</v>
      </c>
      <c r="D68" s="36" t="s">
        <v>168</v>
      </c>
      <c r="E68" s="117">
        <v>17</v>
      </c>
      <c r="F68" s="37">
        <v>147.38</v>
      </c>
      <c r="G68" s="22">
        <f t="shared" ref="G68:G143" si="11">ROUND((E68*F68),2)</f>
        <v>2505.46</v>
      </c>
      <c r="H68" s="55"/>
      <c r="I68" s="32"/>
    </row>
    <row r="69" spans="1:9" ht="30" customHeight="1">
      <c r="A69" s="169" t="s">
        <v>174</v>
      </c>
      <c r="B69" s="170" t="s">
        <v>67</v>
      </c>
      <c r="C69" s="171" t="s">
        <v>288</v>
      </c>
      <c r="D69" s="172" t="s">
        <v>353</v>
      </c>
      <c r="E69" s="167">
        <v>4.9000000000000004</v>
      </c>
      <c r="F69" s="37">
        <v>451.35</v>
      </c>
      <c r="G69" s="168">
        <f t="shared" si="11"/>
        <v>2211.62</v>
      </c>
      <c r="H69" s="55"/>
      <c r="I69" s="32"/>
    </row>
    <row r="70" spans="1:9" ht="30" customHeight="1">
      <c r="A70" s="39" t="s">
        <v>174</v>
      </c>
      <c r="B70" s="33" t="s">
        <v>68</v>
      </c>
      <c r="C70" s="34" t="s">
        <v>163</v>
      </c>
      <c r="D70" s="36" t="s">
        <v>162</v>
      </c>
      <c r="E70" s="112">
        <v>9</v>
      </c>
      <c r="F70" s="37">
        <v>36.33</v>
      </c>
      <c r="G70" s="22">
        <f t="shared" si="11"/>
        <v>326.97000000000003</v>
      </c>
      <c r="H70" s="55"/>
      <c r="I70" s="32"/>
    </row>
    <row r="71" spans="1:9" ht="30" customHeight="1">
      <c r="A71" s="39" t="s">
        <v>174</v>
      </c>
      <c r="B71" s="33" t="s">
        <v>69</v>
      </c>
      <c r="C71" s="34" t="s">
        <v>129</v>
      </c>
      <c r="D71" s="36" t="s">
        <v>162</v>
      </c>
      <c r="E71" s="112">
        <v>9</v>
      </c>
      <c r="F71" s="37">
        <v>226.53</v>
      </c>
      <c r="G71" s="22">
        <f t="shared" si="11"/>
        <v>2038.77</v>
      </c>
      <c r="H71" s="55"/>
      <c r="I71" s="32"/>
    </row>
    <row r="72" spans="1:9" ht="30" customHeight="1">
      <c r="A72" s="39" t="s">
        <v>174</v>
      </c>
      <c r="B72" s="33" t="s">
        <v>70</v>
      </c>
      <c r="C72" s="34" t="s">
        <v>289</v>
      </c>
      <c r="D72" s="36" t="s">
        <v>168</v>
      </c>
      <c r="E72" s="112">
        <v>37.82</v>
      </c>
      <c r="F72" s="37">
        <v>769.33</v>
      </c>
      <c r="G72" s="22">
        <f t="shared" ref="G72" si="12">ROUND((E72*F72),2)</f>
        <v>29096.06</v>
      </c>
      <c r="H72" s="55"/>
      <c r="I72" s="32"/>
    </row>
    <row r="73" spans="1:9" ht="30" customHeight="1">
      <c r="A73" s="39" t="s">
        <v>174</v>
      </c>
      <c r="B73" s="33" t="s">
        <v>71</v>
      </c>
      <c r="C73" s="42" t="s">
        <v>282</v>
      </c>
      <c r="D73" s="48" t="s">
        <v>19</v>
      </c>
      <c r="E73" s="112">
        <v>6354</v>
      </c>
      <c r="F73" s="37">
        <v>3.18</v>
      </c>
      <c r="G73" s="22">
        <f t="shared" si="11"/>
        <v>20205.72</v>
      </c>
      <c r="H73" s="55"/>
      <c r="I73" s="32"/>
    </row>
    <row r="74" spans="1:9" ht="30" customHeight="1">
      <c r="A74" s="39" t="s">
        <v>174</v>
      </c>
      <c r="B74" s="33" t="s">
        <v>72</v>
      </c>
      <c r="C74" s="34" t="s">
        <v>290</v>
      </c>
      <c r="D74" s="36" t="s">
        <v>168</v>
      </c>
      <c r="E74" s="112">
        <v>3.88</v>
      </c>
      <c r="F74" s="37">
        <v>4394.82</v>
      </c>
      <c r="G74" s="22">
        <f>ROUND((E74*F74),2)</f>
        <v>17051.900000000001</v>
      </c>
      <c r="H74" s="55"/>
      <c r="I74" s="32"/>
    </row>
    <row r="75" spans="1:9" ht="30" customHeight="1">
      <c r="A75" s="39" t="s">
        <v>174</v>
      </c>
      <c r="B75" s="33" t="s">
        <v>73</v>
      </c>
      <c r="C75" s="42" t="s">
        <v>282</v>
      </c>
      <c r="D75" s="48" t="s">
        <v>19</v>
      </c>
      <c r="E75" s="112">
        <v>199.4</v>
      </c>
      <c r="F75" s="37">
        <v>3.18</v>
      </c>
      <c r="G75" s="22">
        <f t="shared" ref="G75" si="13">ROUND((E75*F75),2)</f>
        <v>634.09</v>
      </c>
      <c r="H75" s="55"/>
      <c r="I75" s="32"/>
    </row>
    <row r="76" spans="1:9" ht="30" customHeight="1">
      <c r="A76" s="39" t="s">
        <v>174</v>
      </c>
      <c r="B76" s="33" t="s">
        <v>74</v>
      </c>
      <c r="C76" s="34" t="s">
        <v>291</v>
      </c>
      <c r="D76" s="48" t="s">
        <v>19</v>
      </c>
      <c r="E76" s="112">
        <v>69.34</v>
      </c>
      <c r="F76" s="37">
        <v>7.05</v>
      </c>
      <c r="G76" s="22">
        <f t="shared" si="11"/>
        <v>488.85</v>
      </c>
      <c r="H76" s="55"/>
      <c r="I76" s="32"/>
    </row>
    <row r="77" spans="1:9" ht="30" customHeight="1">
      <c r="A77" s="39" t="s">
        <v>174</v>
      </c>
      <c r="B77" s="33" t="s">
        <v>75</v>
      </c>
      <c r="C77" s="34" t="s">
        <v>292</v>
      </c>
      <c r="D77" s="36" t="s">
        <v>168</v>
      </c>
      <c r="E77" s="112">
        <v>9.4</v>
      </c>
      <c r="F77" s="37">
        <v>1640.63</v>
      </c>
      <c r="G77" s="22">
        <f t="shared" ref="G77" si="14">ROUND((E77*F77),2)</f>
        <v>15421.92</v>
      </c>
      <c r="H77" s="55"/>
      <c r="I77" s="32"/>
    </row>
    <row r="78" spans="1:9" ht="30" customHeight="1">
      <c r="A78" s="39" t="s">
        <v>174</v>
      </c>
      <c r="B78" s="33" t="s">
        <v>76</v>
      </c>
      <c r="C78" s="42" t="s">
        <v>282</v>
      </c>
      <c r="D78" s="48" t="s">
        <v>19</v>
      </c>
      <c r="E78" s="112">
        <v>1660.9</v>
      </c>
      <c r="F78" s="37">
        <v>3.35</v>
      </c>
      <c r="G78" s="22">
        <f t="shared" si="11"/>
        <v>5564.02</v>
      </c>
      <c r="H78" s="55"/>
      <c r="I78" s="32"/>
    </row>
    <row r="79" spans="1:9" ht="30" customHeight="1">
      <c r="A79" s="39" t="s">
        <v>174</v>
      </c>
      <c r="B79" s="33" t="s">
        <v>77</v>
      </c>
      <c r="C79" s="34" t="s">
        <v>176</v>
      </c>
      <c r="D79" s="36" t="s">
        <v>162</v>
      </c>
      <c r="E79" s="117">
        <v>187</v>
      </c>
      <c r="F79" s="93">
        <v>7.6</v>
      </c>
      <c r="G79" s="22">
        <f t="shared" si="11"/>
        <v>1421.2</v>
      </c>
      <c r="H79" s="55"/>
      <c r="I79" s="32"/>
    </row>
    <row r="80" spans="1:9" ht="30" customHeight="1">
      <c r="A80" s="39" t="s">
        <v>174</v>
      </c>
      <c r="B80" s="33" t="s">
        <v>175</v>
      </c>
      <c r="C80" s="80" t="s">
        <v>177</v>
      </c>
      <c r="D80" s="36" t="s">
        <v>162</v>
      </c>
      <c r="E80" s="117">
        <v>40</v>
      </c>
      <c r="F80" s="93">
        <v>12.83</v>
      </c>
      <c r="G80" s="22">
        <f t="shared" si="11"/>
        <v>513.20000000000005</v>
      </c>
      <c r="H80" s="55"/>
      <c r="I80" s="32"/>
    </row>
    <row r="81" spans="1:9" ht="30" customHeight="1">
      <c r="A81" s="39" t="s">
        <v>174</v>
      </c>
      <c r="B81" s="33" t="s">
        <v>294</v>
      </c>
      <c r="C81" s="43" t="s">
        <v>178</v>
      </c>
      <c r="D81" s="36" t="s">
        <v>168</v>
      </c>
      <c r="E81" s="117">
        <v>24</v>
      </c>
      <c r="F81" s="93">
        <v>37.950000000000003</v>
      </c>
      <c r="G81" s="22">
        <f t="shared" si="11"/>
        <v>910.8</v>
      </c>
      <c r="H81" s="55"/>
      <c r="I81" s="32"/>
    </row>
    <row r="82" spans="1:9" ht="30" customHeight="1">
      <c r="A82" s="39" t="s">
        <v>174</v>
      </c>
      <c r="B82" s="33" t="s">
        <v>295</v>
      </c>
      <c r="C82" s="42" t="s">
        <v>128</v>
      </c>
      <c r="D82" s="44" t="s">
        <v>162</v>
      </c>
      <c r="E82" s="117">
        <v>147</v>
      </c>
      <c r="F82" s="93">
        <v>44.51</v>
      </c>
      <c r="G82" s="22">
        <f t="shared" si="11"/>
        <v>6542.97</v>
      </c>
      <c r="H82" s="55"/>
      <c r="I82" s="32"/>
    </row>
    <row r="83" spans="1:9" ht="30" customHeight="1" thickBot="1">
      <c r="A83" s="39" t="s">
        <v>174</v>
      </c>
      <c r="B83" s="33" t="s">
        <v>296</v>
      </c>
      <c r="C83" s="74" t="s">
        <v>179</v>
      </c>
      <c r="D83" s="44" t="s">
        <v>162</v>
      </c>
      <c r="E83" s="123">
        <v>1</v>
      </c>
      <c r="F83" s="152">
        <v>36.33</v>
      </c>
      <c r="G83" s="22">
        <f t="shared" si="11"/>
        <v>36.33</v>
      </c>
      <c r="H83" s="55"/>
      <c r="I83" s="56"/>
    </row>
    <row r="84" spans="1:9" ht="30" customHeight="1" thickBot="1">
      <c r="A84" s="63" t="s">
        <v>174</v>
      </c>
      <c r="B84" s="53" t="s">
        <v>297</v>
      </c>
      <c r="C84" s="57" t="s">
        <v>180</v>
      </c>
      <c r="D84" s="46" t="s">
        <v>162</v>
      </c>
      <c r="E84" s="118">
        <v>1</v>
      </c>
      <c r="F84" s="209">
        <v>237.75</v>
      </c>
      <c r="G84" s="58">
        <f t="shared" si="11"/>
        <v>237.75</v>
      </c>
      <c r="H84" s="54" t="s">
        <v>78</v>
      </c>
      <c r="I84" s="59">
        <f>ROUND(SUM(G67:G84),2)</f>
        <v>146687.63</v>
      </c>
    </row>
    <row r="85" spans="1:9" ht="30" customHeight="1">
      <c r="A85" s="11" t="s">
        <v>181</v>
      </c>
      <c r="B85" s="28" t="s">
        <v>79</v>
      </c>
      <c r="C85" s="29" t="s">
        <v>182</v>
      </c>
      <c r="D85" s="14" t="s">
        <v>15</v>
      </c>
      <c r="E85" s="111">
        <v>28</v>
      </c>
      <c r="F85" s="31">
        <v>828.82</v>
      </c>
      <c r="G85" s="16">
        <f>ROUND((E85*F85),2)</f>
        <v>23206.959999999999</v>
      </c>
      <c r="H85" s="49"/>
      <c r="I85" s="50"/>
    </row>
    <row r="86" spans="1:9" ht="30" customHeight="1">
      <c r="A86" s="39" t="s">
        <v>181</v>
      </c>
      <c r="B86" s="33" t="s">
        <v>80</v>
      </c>
      <c r="C86" s="34" t="s">
        <v>293</v>
      </c>
      <c r="D86" s="36" t="s">
        <v>15</v>
      </c>
      <c r="E86" s="112">
        <v>21</v>
      </c>
      <c r="F86" s="37">
        <v>9057.94</v>
      </c>
      <c r="G86" s="38">
        <f>ROUND((E86*F86),2)</f>
        <v>190216.74</v>
      </c>
      <c r="H86" s="51"/>
      <c r="I86" s="52"/>
    </row>
    <row r="87" spans="1:9" ht="30" customHeight="1">
      <c r="A87" s="39" t="s">
        <v>181</v>
      </c>
      <c r="B87" s="40" t="s">
        <v>81</v>
      </c>
      <c r="C87" s="34" t="s">
        <v>298</v>
      </c>
      <c r="D87" s="36" t="s">
        <v>168</v>
      </c>
      <c r="E87" s="112">
        <v>27.5</v>
      </c>
      <c r="F87" s="37">
        <v>827.28</v>
      </c>
      <c r="G87" s="38">
        <f t="shared" ref="G87" si="15">ROUND((E87*F87),2)</f>
        <v>22750.2</v>
      </c>
      <c r="H87" s="51"/>
      <c r="I87" s="52"/>
    </row>
    <row r="88" spans="1:9" ht="30" customHeight="1">
      <c r="A88" s="39" t="s">
        <v>181</v>
      </c>
      <c r="B88" s="40" t="s">
        <v>82</v>
      </c>
      <c r="C88" s="42" t="s">
        <v>282</v>
      </c>
      <c r="D88" s="48" t="s">
        <v>19</v>
      </c>
      <c r="E88" s="112">
        <v>6278</v>
      </c>
      <c r="F88" s="37">
        <v>6.12</v>
      </c>
      <c r="G88" s="38">
        <f t="shared" ref="G88" si="16">ROUND((E88*F88),2)</f>
        <v>38421.360000000001</v>
      </c>
      <c r="H88" s="51"/>
      <c r="I88" s="52"/>
    </row>
    <row r="89" spans="1:9" ht="30" customHeight="1">
      <c r="A89" s="39" t="s">
        <v>181</v>
      </c>
      <c r="B89" s="33" t="s">
        <v>83</v>
      </c>
      <c r="C89" s="34" t="s">
        <v>299</v>
      </c>
      <c r="D89" s="36" t="s">
        <v>15</v>
      </c>
      <c r="E89" s="112">
        <v>16</v>
      </c>
      <c r="F89" s="37">
        <v>1744.32</v>
      </c>
      <c r="G89" s="38">
        <f t="shared" ref="G89:G135" si="17">ROUND((E89*F89),2)</f>
        <v>27909.119999999999</v>
      </c>
      <c r="H89" s="51"/>
      <c r="I89" s="52"/>
    </row>
    <row r="90" spans="1:9" ht="30" customHeight="1">
      <c r="A90" s="39" t="s">
        <v>181</v>
      </c>
      <c r="B90" s="40" t="s">
        <v>84</v>
      </c>
      <c r="C90" s="34" t="s">
        <v>300</v>
      </c>
      <c r="D90" s="36" t="s">
        <v>168</v>
      </c>
      <c r="E90" s="117">
        <v>0.26</v>
      </c>
      <c r="F90" s="37">
        <v>786.77</v>
      </c>
      <c r="G90" s="38">
        <f t="shared" si="17"/>
        <v>204.56</v>
      </c>
      <c r="H90" s="51"/>
      <c r="I90" s="52"/>
    </row>
    <row r="91" spans="1:9" ht="30" customHeight="1">
      <c r="A91" s="39" t="s">
        <v>181</v>
      </c>
      <c r="B91" s="33" t="s">
        <v>85</v>
      </c>
      <c r="C91" s="34" t="s">
        <v>183</v>
      </c>
      <c r="D91" s="35" t="s">
        <v>130</v>
      </c>
      <c r="E91" s="117">
        <v>23.5</v>
      </c>
      <c r="F91" s="37">
        <v>26.45</v>
      </c>
      <c r="G91" s="38">
        <f t="shared" si="17"/>
        <v>621.58000000000004</v>
      </c>
      <c r="H91" s="51"/>
      <c r="I91" s="52"/>
    </row>
    <row r="92" spans="1:9" ht="30" customHeight="1">
      <c r="A92" s="39" t="s">
        <v>181</v>
      </c>
      <c r="B92" s="40" t="s">
        <v>86</v>
      </c>
      <c r="C92" s="34" t="s">
        <v>301</v>
      </c>
      <c r="D92" s="35" t="s">
        <v>143</v>
      </c>
      <c r="E92" s="117">
        <v>2</v>
      </c>
      <c r="F92" s="37">
        <v>10906.45</v>
      </c>
      <c r="G92" s="38">
        <f t="shared" si="17"/>
        <v>21812.9</v>
      </c>
      <c r="H92" s="51"/>
      <c r="I92" s="52"/>
    </row>
    <row r="93" spans="1:9" ht="30" customHeight="1">
      <c r="A93" s="39" t="s">
        <v>181</v>
      </c>
      <c r="B93" s="40" t="s">
        <v>87</v>
      </c>
      <c r="C93" s="34" t="s">
        <v>184</v>
      </c>
      <c r="D93" s="44" t="s">
        <v>162</v>
      </c>
      <c r="E93" s="112">
        <v>277</v>
      </c>
      <c r="F93" s="37">
        <v>7.6</v>
      </c>
      <c r="G93" s="38">
        <f t="shared" si="17"/>
        <v>2105.1999999999998</v>
      </c>
      <c r="H93" s="51"/>
      <c r="I93" s="52"/>
    </row>
    <row r="94" spans="1:9" ht="30" customHeight="1">
      <c r="A94" s="39" t="s">
        <v>181</v>
      </c>
      <c r="B94" s="33" t="s">
        <v>88</v>
      </c>
      <c r="C94" s="34" t="s">
        <v>302</v>
      </c>
      <c r="D94" s="36" t="s">
        <v>168</v>
      </c>
      <c r="E94" s="112">
        <v>22.6</v>
      </c>
      <c r="F94" s="37">
        <v>406.66</v>
      </c>
      <c r="G94" s="38">
        <f t="shared" ref="G94" si="18">ROUND((E94*F94),2)</f>
        <v>9190.52</v>
      </c>
      <c r="H94" s="51"/>
      <c r="I94" s="52"/>
    </row>
    <row r="95" spans="1:9" ht="30" customHeight="1">
      <c r="A95" s="39" t="s">
        <v>181</v>
      </c>
      <c r="B95" s="40" t="s">
        <v>89</v>
      </c>
      <c r="C95" s="42" t="s">
        <v>282</v>
      </c>
      <c r="D95" s="36" t="s">
        <v>19</v>
      </c>
      <c r="E95" s="112">
        <v>750.5</v>
      </c>
      <c r="F95" s="37">
        <v>3.18</v>
      </c>
      <c r="G95" s="38">
        <f t="shared" si="17"/>
        <v>2386.59</v>
      </c>
      <c r="H95" s="51"/>
      <c r="I95" s="52"/>
    </row>
    <row r="96" spans="1:9" ht="30" customHeight="1">
      <c r="A96" s="39" t="s">
        <v>181</v>
      </c>
      <c r="B96" s="33" t="s">
        <v>90</v>
      </c>
      <c r="C96" s="34" t="s">
        <v>185</v>
      </c>
      <c r="D96" s="44" t="s">
        <v>162</v>
      </c>
      <c r="E96" s="112">
        <v>272</v>
      </c>
      <c r="F96" s="37">
        <v>7.6</v>
      </c>
      <c r="G96" s="38">
        <f t="shared" si="17"/>
        <v>2067.1999999999998</v>
      </c>
      <c r="H96" s="51"/>
      <c r="I96" s="52"/>
    </row>
    <row r="97" spans="1:9" ht="30" customHeight="1">
      <c r="A97" s="39" t="s">
        <v>181</v>
      </c>
      <c r="B97" s="40" t="s">
        <v>91</v>
      </c>
      <c r="C97" s="34" t="s">
        <v>186</v>
      </c>
      <c r="D97" s="44" t="s">
        <v>162</v>
      </c>
      <c r="E97" s="112">
        <v>272</v>
      </c>
      <c r="F97" s="37">
        <v>14.62</v>
      </c>
      <c r="G97" s="38">
        <f t="shared" si="17"/>
        <v>3976.64</v>
      </c>
      <c r="H97" s="51"/>
      <c r="I97" s="52"/>
    </row>
    <row r="98" spans="1:9" ht="30" customHeight="1">
      <c r="A98" s="39" t="s">
        <v>181</v>
      </c>
      <c r="B98" s="40" t="s">
        <v>92</v>
      </c>
      <c r="C98" s="34" t="s">
        <v>187</v>
      </c>
      <c r="D98" s="44" t="s">
        <v>162</v>
      </c>
      <c r="E98" s="112">
        <v>272</v>
      </c>
      <c r="F98" s="37">
        <v>38.64</v>
      </c>
      <c r="G98" s="38">
        <f t="shared" si="17"/>
        <v>10510.08</v>
      </c>
      <c r="H98" s="51"/>
      <c r="I98" s="52"/>
    </row>
    <row r="99" spans="1:9" ht="30" customHeight="1">
      <c r="A99" s="39" t="s">
        <v>181</v>
      </c>
      <c r="B99" s="33" t="s">
        <v>93</v>
      </c>
      <c r="C99" s="34" t="s">
        <v>188</v>
      </c>
      <c r="D99" s="48" t="s">
        <v>130</v>
      </c>
      <c r="E99" s="112">
        <v>64</v>
      </c>
      <c r="F99" s="37">
        <v>10.6</v>
      </c>
      <c r="G99" s="38">
        <f t="shared" si="17"/>
        <v>678.4</v>
      </c>
      <c r="H99" s="51"/>
      <c r="I99" s="52"/>
    </row>
    <row r="100" spans="1:9" ht="30" customHeight="1">
      <c r="A100" s="39" t="s">
        <v>181</v>
      </c>
      <c r="B100" s="40" t="s">
        <v>94</v>
      </c>
      <c r="C100" s="34" t="s">
        <v>303</v>
      </c>
      <c r="D100" s="48" t="s">
        <v>143</v>
      </c>
      <c r="E100" s="112">
        <v>1</v>
      </c>
      <c r="F100" s="37">
        <v>8628.2099999999991</v>
      </c>
      <c r="G100" s="38">
        <f t="shared" si="17"/>
        <v>8628.2099999999991</v>
      </c>
      <c r="H100" s="51"/>
      <c r="I100" s="52"/>
    </row>
    <row r="101" spans="1:9" ht="30" customHeight="1">
      <c r="A101" s="39" t="s">
        <v>181</v>
      </c>
      <c r="B101" s="33" t="s">
        <v>95</v>
      </c>
      <c r="C101" s="34" t="s">
        <v>304</v>
      </c>
      <c r="D101" s="36" t="s">
        <v>168</v>
      </c>
      <c r="E101" s="112">
        <v>1.4</v>
      </c>
      <c r="F101" s="37">
        <v>553.29999999999995</v>
      </c>
      <c r="G101" s="38">
        <f t="shared" ref="G101" si="19">ROUND((E101*F101),2)</f>
        <v>774.62</v>
      </c>
      <c r="H101" s="51"/>
      <c r="I101" s="52"/>
    </row>
    <row r="102" spans="1:9" ht="30" customHeight="1">
      <c r="A102" s="39" t="s">
        <v>181</v>
      </c>
      <c r="B102" s="40" t="s">
        <v>96</v>
      </c>
      <c r="C102" s="42" t="s">
        <v>282</v>
      </c>
      <c r="D102" s="48" t="s">
        <v>19</v>
      </c>
      <c r="E102" s="112">
        <v>44</v>
      </c>
      <c r="F102" s="37">
        <v>3.18</v>
      </c>
      <c r="G102" s="38">
        <f t="shared" si="17"/>
        <v>139.91999999999999</v>
      </c>
      <c r="H102" s="51"/>
      <c r="I102" s="52"/>
    </row>
    <row r="103" spans="1:9" ht="30" customHeight="1">
      <c r="A103" s="39" t="s">
        <v>181</v>
      </c>
      <c r="B103" s="40" t="s">
        <v>97</v>
      </c>
      <c r="C103" s="34" t="s">
        <v>189</v>
      </c>
      <c r="D103" s="44" t="s">
        <v>162</v>
      </c>
      <c r="E103" s="117">
        <v>68</v>
      </c>
      <c r="F103" s="37">
        <v>12.91</v>
      </c>
      <c r="G103" s="38">
        <f t="shared" si="17"/>
        <v>877.88</v>
      </c>
      <c r="H103" s="51"/>
      <c r="I103" s="52"/>
    </row>
    <row r="104" spans="1:9" ht="30" customHeight="1">
      <c r="A104" s="39" t="s">
        <v>181</v>
      </c>
      <c r="B104" s="33" t="s">
        <v>98</v>
      </c>
      <c r="C104" s="34" t="s">
        <v>305</v>
      </c>
      <c r="D104" s="36" t="s">
        <v>15</v>
      </c>
      <c r="E104" s="112">
        <v>10</v>
      </c>
      <c r="F104" s="37">
        <v>1574.83</v>
      </c>
      <c r="G104" s="38">
        <f t="shared" si="17"/>
        <v>15748.3</v>
      </c>
      <c r="H104" s="51"/>
      <c r="I104" s="52"/>
    </row>
    <row r="105" spans="1:9" ht="30" customHeight="1">
      <c r="A105" s="39" t="s">
        <v>181</v>
      </c>
      <c r="B105" s="40" t="s">
        <v>99</v>
      </c>
      <c r="C105" s="34" t="s">
        <v>306</v>
      </c>
      <c r="D105" s="36" t="s">
        <v>168</v>
      </c>
      <c r="E105" s="112">
        <v>0.95</v>
      </c>
      <c r="F105" s="37">
        <v>681.52</v>
      </c>
      <c r="G105" s="38">
        <f t="shared" si="17"/>
        <v>647.44000000000005</v>
      </c>
      <c r="H105" s="51"/>
      <c r="I105" s="52"/>
    </row>
    <row r="106" spans="1:9" ht="30" customHeight="1">
      <c r="A106" s="39" t="s">
        <v>181</v>
      </c>
      <c r="B106" s="33" t="s">
        <v>100</v>
      </c>
      <c r="C106" s="34" t="s">
        <v>190</v>
      </c>
      <c r="D106" s="48" t="s">
        <v>130</v>
      </c>
      <c r="E106" s="112">
        <v>2.5</v>
      </c>
      <c r="F106" s="37">
        <v>35.71</v>
      </c>
      <c r="G106" s="38">
        <f t="shared" si="17"/>
        <v>89.28</v>
      </c>
      <c r="H106" s="51"/>
      <c r="I106" s="52"/>
    </row>
    <row r="107" spans="1:9" ht="30" customHeight="1">
      <c r="A107" s="180" t="s">
        <v>181</v>
      </c>
      <c r="B107" s="187" t="s">
        <v>101</v>
      </c>
      <c r="C107" s="188" t="s">
        <v>363</v>
      </c>
      <c r="D107" s="177" t="s">
        <v>360</v>
      </c>
      <c r="E107" s="184">
        <v>205</v>
      </c>
      <c r="F107" s="37">
        <v>28.99</v>
      </c>
      <c r="G107" s="185">
        <f t="shared" si="17"/>
        <v>5942.95</v>
      </c>
      <c r="H107" s="51"/>
      <c r="I107" s="52"/>
    </row>
    <row r="108" spans="1:9" ht="30" customHeight="1">
      <c r="A108" s="39" t="s">
        <v>181</v>
      </c>
      <c r="B108" s="40" t="s">
        <v>102</v>
      </c>
      <c r="C108" s="34" t="s">
        <v>191</v>
      </c>
      <c r="D108" s="48" t="s">
        <v>130</v>
      </c>
      <c r="E108" s="112">
        <v>97</v>
      </c>
      <c r="F108" s="37">
        <v>2.68</v>
      </c>
      <c r="G108" s="38">
        <f t="shared" si="17"/>
        <v>259.95999999999998</v>
      </c>
      <c r="H108" s="51"/>
      <c r="I108" s="52"/>
    </row>
    <row r="109" spans="1:9" ht="30" customHeight="1">
      <c r="A109" s="39" t="s">
        <v>181</v>
      </c>
      <c r="B109" s="33" t="s">
        <v>103</v>
      </c>
      <c r="C109" s="34" t="s">
        <v>307</v>
      </c>
      <c r="D109" s="44" t="s">
        <v>162</v>
      </c>
      <c r="E109" s="112">
        <v>205</v>
      </c>
      <c r="F109" s="37">
        <v>0.93</v>
      </c>
      <c r="G109" s="38">
        <f t="shared" si="17"/>
        <v>190.65</v>
      </c>
      <c r="H109" s="51"/>
      <c r="I109" s="52"/>
    </row>
    <row r="110" spans="1:9" ht="30" customHeight="1">
      <c r="A110" s="39" t="s">
        <v>181</v>
      </c>
      <c r="B110" s="40" t="s">
        <v>104</v>
      </c>
      <c r="C110" s="34" t="s">
        <v>308</v>
      </c>
      <c r="D110" s="44" t="s">
        <v>162</v>
      </c>
      <c r="E110" s="112">
        <v>205</v>
      </c>
      <c r="F110" s="37">
        <v>26.17</v>
      </c>
      <c r="G110" s="38">
        <f t="shared" ref="G110" si="20">ROUND((E110*F110),2)</f>
        <v>5364.85</v>
      </c>
      <c r="H110" s="51"/>
      <c r="I110" s="52"/>
    </row>
    <row r="111" spans="1:9" ht="30" customHeight="1">
      <c r="A111" s="39" t="s">
        <v>181</v>
      </c>
      <c r="B111" s="33" t="s">
        <v>105</v>
      </c>
      <c r="C111" s="34" t="s">
        <v>309</v>
      </c>
      <c r="D111" s="44" t="s">
        <v>162</v>
      </c>
      <c r="E111" s="112">
        <v>176</v>
      </c>
      <c r="F111" s="37">
        <v>31.25</v>
      </c>
      <c r="G111" s="38">
        <f t="shared" si="17"/>
        <v>5500</v>
      </c>
      <c r="H111" s="51"/>
      <c r="I111" s="52"/>
    </row>
    <row r="112" spans="1:9" ht="30" customHeight="1">
      <c r="A112" s="39" t="s">
        <v>181</v>
      </c>
      <c r="B112" s="40" t="s">
        <v>106</v>
      </c>
      <c r="C112" s="34" t="s">
        <v>310</v>
      </c>
      <c r="D112" s="44" t="s">
        <v>162</v>
      </c>
      <c r="E112" s="112">
        <v>29</v>
      </c>
      <c r="F112" s="37">
        <v>39.39</v>
      </c>
      <c r="G112" s="38">
        <f t="shared" ref="G112" si="21">ROUND((E112*F112),2)</f>
        <v>1142.31</v>
      </c>
      <c r="H112" s="51"/>
      <c r="I112" s="52"/>
    </row>
    <row r="113" spans="1:9" ht="30" customHeight="1">
      <c r="A113" s="39" t="s">
        <v>181</v>
      </c>
      <c r="B113" s="40" t="s">
        <v>107</v>
      </c>
      <c r="C113" s="34" t="s">
        <v>192</v>
      </c>
      <c r="D113" s="48" t="s">
        <v>130</v>
      </c>
      <c r="E113" s="112">
        <v>59</v>
      </c>
      <c r="F113" s="37">
        <v>4.53</v>
      </c>
      <c r="G113" s="38">
        <f t="shared" si="17"/>
        <v>267.27</v>
      </c>
      <c r="H113" s="51"/>
      <c r="I113" s="52"/>
    </row>
    <row r="114" spans="1:9" ht="30" customHeight="1">
      <c r="A114" s="39" t="s">
        <v>181</v>
      </c>
      <c r="B114" s="33" t="s">
        <v>108</v>
      </c>
      <c r="C114" s="34" t="s">
        <v>193</v>
      </c>
      <c r="D114" s="44" t="s">
        <v>162</v>
      </c>
      <c r="E114" s="117">
        <v>74</v>
      </c>
      <c r="F114" s="37">
        <v>7.6</v>
      </c>
      <c r="G114" s="38">
        <f t="shared" si="17"/>
        <v>562.4</v>
      </c>
      <c r="H114" s="51"/>
      <c r="I114" s="52"/>
    </row>
    <row r="115" spans="1:9" ht="30" customHeight="1">
      <c r="A115" s="39" t="s">
        <v>181</v>
      </c>
      <c r="B115" s="40" t="s">
        <v>314</v>
      </c>
      <c r="C115" s="34" t="s">
        <v>194</v>
      </c>
      <c r="D115" s="44" t="s">
        <v>162</v>
      </c>
      <c r="E115" s="112">
        <v>74</v>
      </c>
      <c r="F115" s="37">
        <v>57.26</v>
      </c>
      <c r="G115" s="38">
        <f t="shared" ref="G115:G120" si="22">ROUND((E115*F115),2)</f>
        <v>4237.24</v>
      </c>
      <c r="H115" s="51"/>
      <c r="I115" s="52"/>
    </row>
    <row r="116" spans="1:9" ht="30" customHeight="1">
      <c r="A116" s="39" t="s">
        <v>181</v>
      </c>
      <c r="B116" s="33" t="s">
        <v>315</v>
      </c>
      <c r="C116" s="34" t="s">
        <v>311</v>
      </c>
      <c r="D116" s="35" t="s">
        <v>15</v>
      </c>
      <c r="E116" s="117">
        <v>18</v>
      </c>
      <c r="F116" s="37">
        <v>397.69</v>
      </c>
      <c r="G116" s="38">
        <f t="shared" si="22"/>
        <v>7158.42</v>
      </c>
      <c r="H116" s="51"/>
      <c r="I116" s="52"/>
    </row>
    <row r="117" spans="1:9" ht="30" customHeight="1">
      <c r="A117" s="39" t="s">
        <v>181</v>
      </c>
      <c r="B117" s="40" t="s">
        <v>316</v>
      </c>
      <c r="C117" s="34" t="s">
        <v>313</v>
      </c>
      <c r="D117" s="35" t="s">
        <v>130</v>
      </c>
      <c r="E117" s="117">
        <v>35</v>
      </c>
      <c r="F117" s="37">
        <v>222</v>
      </c>
      <c r="G117" s="38">
        <f t="shared" ref="G117" si="23">ROUND((E117*F117),2)</f>
        <v>7770</v>
      </c>
      <c r="H117" s="51"/>
      <c r="I117" s="52"/>
    </row>
    <row r="118" spans="1:9" ht="30" customHeight="1">
      <c r="A118" s="39" t="s">
        <v>181</v>
      </c>
      <c r="B118" s="40" t="s">
        <v>317</v>
      </c>
      <c r="C118" s="34" t="s">
        <v>312</v>
      </c>
      <c r="D118" s="35" t="s">
        <v>130</v>
      </c>
      <c r="E118" s="117">
        <v>35</v>
      </c>
      <c r="F118" s="37">
        <v>160</v>
      </c>
      <c r="G118" s="38">
        <f>ROUND((E118*F118),2)</f>
        <v>5600</v>
      </c>
      <c r="H118" s="51"/>
      <c r="I118" s="52"/>
    </row>
    <row r="119" spans="1:9" ht="30" customHeight="1">
      <c r="A119" s="39" t="s">
        <v>181</v>
      </c>
      <c r="B119" s="33" t="s">
        <v>318</v>
      </c>
      <c r="C119" s="34" t="s">
        <v>195</v>
      </c>
      <c r="D119" s="44" t="s">
        <v>162</v>
      </c>
      <c r="E119" s="117">
        <v>479</v>
      </c>
      <c r="F119" s="37">
        <v>7.6</v>
      </c>
      <c r="G119" s="38">
        <f t="shared" ref="G119" si="24">ROUND((E119*F119),2)</f>
        <v>3640.4</v>
      </c>
      <c r="H119" s="51"/>
      <c r="I119" s="52"/>
    </row>
    <row r="120" spans="1:9" ht="30" customHeight="1" thickBot="1">
      <c r="A120" s="39" t="s">
        <v>181</v>
      </c>
      <c r="B120" s="40" t="s">
        <v>319</v>
      </c>
      <c r="C120" s="34" t="s">
        <v>196</v>
      </c>
      <c r="D120" s="44" t="s">
        <v>162</v>
      </c>
      <c r="E120" s="117">
        <v>306</v>
      </c>
      <c r="F120" s="37">
        <v>19.45</v>
      </c>
      <c r="G120" s="38">
        <f t="shared" si="22"/>
        <v>5951.7</v>
      </c>
      <c r="H120" s="51"/>
      <c r="I120" s="52"/>
    </row>
    <row r="121" spans="1:9" ht="30" customHeight="1" thickBot="1">
      <c r="A121" s="136" t="s">
        <v>181</v>
      </c>
      <c r="B121" s="137" t="s">
        <v>320</v>
      </c>
      <c r="C121" s="138" t="s">
        <v>197</v>
      </c>
      <c r="D121" s="139" t="s">
        <v>162</v>
      </c>
      <c r="E121" s="140">
        <v>173</v>
      </c>
      <c r="F121" s="210">
        <v>25.24</v>
      </c>
      <c r="G121" s="142">
        <f>ROUND((E121*F121),2)</f>
        <v>4366.5200000000004</v>
      </c>
      <c r="H121" s="54" t="s">
        <v>109</v>
      </c>
      <c r="I121" s="27">
        <f>ROUND(SUM(G85:G121),2)</f>
        <v>440918.37</v>
      </c>
    </row>
    <row r="122" spans="1:9" ht="30" customHeight="1">
      <c r="A122" s="11" t="s">
        <v>198</v>
      </c>
      <c r="B122" s="12" t="s">
        <v>110</v>
      </c>
      <c r="C122" s="13" t="s">
        <v>204</v>
      </c>
      <c r="D122" s="30" t="s">
        <v>168</v>
      </c>
      <c r="E122" s="111">
        <v>2240</v>
      </c>
      <c r="F122" s="31">
        <v>31.21</v>
      </c>
      <c r="G122" s="16">
        <f t="shared" si="17"/>
        <v>69910.399999999994</v>
      </c>
      <c r="H122" s="130"/>
      <c r="I122" s="32"/>
    </row>
    <row r="123" spans="1:9" ht="30" customHeight="1">
      <c r="A123" s="17" t="s">
        <v>198</v>
      </c>
      <c r="B123" s="18" t="s">
        <v>111</v>
      </c>
      <c r="C123" s="143" t="s">
        <v>205</v>
      </c>
      <c r="D123" s="44" t="s">
        <v>168</v>
      </c>
      <c r="E123" s="117">
        <v>5</v>
      </c>
      <c r="F123" s="93">
        <v>163.02000000000001</v>
      </c>
      <c r="G123" s="22">
        <f t="shared" si="17"/>
        <v>815.1</v>
      </c>
      <c r="H123" s="130"/>
      <c r="I123" s="32"/>
    </row>
    <row r="124" spans="1:9" ht="30" customHeight="1">
      <c r="A124" s="17" t="s">
        <v>198</v>
      </c>
      <c r="B124" s="18" t="s">
        <v>112</v>
      </c>
      <c r="C124" s="143" t="s">
        <v>321</v>
      </c>
      <c r="D124" s="35" t="s">
        <v>143</v>
      </c>
      <c r="E124" s="117">
        <v>4</v>
      </c>
      <c r="F124" s="93">
        <v>874.21</v>
      </c>
      <c r="G124" s="22">
        <f t="shared" si="17"/>
        <v>3496.84</v>
      </c>
      <c r="H124" s="130"/>
      <c r="I124" s="32"/>
    </row>
    <row r="125" spans="1:9" ht="30" customHeight="1">
      <c r="A125" s="17" t="s">
        <v>198</v>
      </c>
      <c r="B125" s="18" t="s">
        <v>113</v>
      </c>
      <c r="C125" s="143" t="s">
        <v>322</v>
      </c>
      <c r="D125" s="35" t="s">
        <v>130</v>
      </c>
      <c r="E125" s="117">
        <v>54</v>
      </c>
      <c r="F125" s="93">
        <v>42.84</v>
      </c>
      <c r="G125" s="22">
        <f t="shared" si="17"/>
        <v>2313.36</v>
      </c>
      <c r="H125" s="130"/>
      <c r="I125" s="32"/>
    </row>
    <row r="126" spans="1:9" ht="30" customHeight="1">
      <c r="A126" s="174" t="s">
        <v>198</v>
      </c>
      <c r="B126" s="175" t="s">
        <v>114</v>
      </c>
      <c r="C126" s="176" t="s">
        <v>357</v>
      </c>
      <c r="D126" s="177" t="s">
        <v>358</v>
      </c>
      <c r="E126" s="178">
        <v>2.5</v>
      </c>
      <c r="F126" s="93">
        <v>253.05</v>
      </c>
      <c r="G126" s="179">
        <f t="shared" si="17"/>
        <v>632.63</v>
      </c>
      <c r="H126" s="130"/>
      <c r="I126" s="32"/>
    </row>
    <row r="127" spans="1:9" ht="30" customHeight="1">
      <c r="A127" s="17" t="s">
        <v>198</v>
      </c>
      <c r="B127" s="18" t="s">
        <v>115</v>
      </c>
      <c r="C127" s="143" t="s">
        <v>323</v>
      </c>
      <c r="D127" s="35" t="s">
        <v>130</v>
      </c>
      <c r="E127" s="117">
        <v>28</v>
      </c>
      <c r="F127" s="93">
        <v>102.22</v>
      </c>
      <c r="G127" s="22">
        <f t="shared" si="17"/>
        <v>2862.16</v>
      </c>
      <c r="H127" s="130"/>
      <c r="I127" s="32"/>
    </row>
    <row r="128" spans="1:9" ht="30" customHeight="1">
      <c r="A128" s="17" t="s">
        <v>198</v>
      </c>
      <c r="B128" s="18" t="s">
        <v>116</v>
      </c>
      <c r="C128" s="143" t="s">
        <v>324</v>
      </c>
      <c r="D128" s="44" t="s">
        <v>168</v>
      </c>
      <c r="E128" s="117">
        <v>0.1</v>
      </c>
      <c r="F128" s="93">
        <v>186.09</v>
      </c>
      <c r="G128" s="22">
        <f t="shared" si="17"/>
        <v>18.61</v>
      </c>
      <c r="H128" s="130"/>
      <c r="I128" s="32"/>
    </row>
    <row r="129" spans="1:9" ht="30" customHeight="1">
      <c r="A129" s="17" t="s">
        <v>198</v>
      </c>
      <c r="B129" s="18" t="s">
        <v>117</v>
      </c>
      <c r="C129" s="143" t="s">
        <v>325</v>
      </c>
      <c r="D129" s="35" t="s">
        <v>130</v>
      </c>
      <c r="E129" s="117">
        <v>24</v>
      </c>
      <c r="F129" s="93">
        <v>57.72</v>
      </c>
      <c r="G129" s="22">
        <f t="shared" si="17"/>
        <v>1385.28</v>
      </c>
      <c r="H129" s="130"/>
      <c r="I129" s="32"/>
    </row>
    <row r="130" spans="1:9" ht="30" customHeight="1">
      <c r="A130" s="174" t="s">
        <v>198</v>
      </c>
      <c r="B130" s="175" t="s">
        <v>118</v>
      </c>
      <c r="C130" s="176" t="s">
        <v>359</v>
      </c>
      <c r="D130" s="177" t="s">
        <v>360</v>
      </c>
      <c r="E130" s="178">
        <v>17.3</v>
      </c>
      <c r="F130" s="93">
        <v>26.53</v>
      </c>
      <c r="G130" s="179">
        <f t="shared" si="17"/>
        <v>458.97</v>
      </c>
      <c r="H130" s="130"/>
      <c r="I130" s="32"/>
    </row>
    <row r="131" spans="1:9" ht="30" customHeight="1">
      <c r="A131" s="17" t="s">
        <v>198</v>
      </c>
      <c r="B131" s="18" t="s">
        <v>119</v>
      </c>
      <c r="C131" s="143" t="s">
        <v>206</v>
      </c>
      <c r="D131" s="127" t="s">
        <v>328</v>
      </c>
      <c r="E131" s="117">
        <v>17.3</v>
      </c>
      <c r="F131" s="93">
        <v>5.89</v>
      </c>
      <c r="G131" s="22">
        <f t="shared" si="17"/>
        <v>101.9</v>
      </c>
      <c r="H131" s="130"/>
      <c r="I131" s="32"/>
    </row>
    <row r="132" spans="1:9" ht="30" customHeight="1">
      <c r="A132" s="174" t="s">
        <v>198</v>
      </c>
      <c r="B132" s="175" t="s">
        <v>120</v>
      </c>
      <c r="C132" s="176" t="s">
        <v>361</v>
      </c>
      <c r="D132" s="186" t="s">
        <v>362</v>
      </c>
      <c r="E132" s="178">
        <v>17.3</v>
      </c>
      <c r="F132" s="93">
        <v>37.51</v>
      </c>
      <c r="G132" s="179">
        <f t="shared" si="17"/>
        <v>648.91999999999996</v>
      </c>
      <c r="H132" s="130"/>
      <c r="I132" s="32"/>
    </row>
    <row r="133" spans="1:9" ht="30" customHeight="1">
      <c r="A133" s="17" t="s">
        <v>198</v>
      </c>
      <c r="B133" s="18" t="s">
        <v>121</v>
      </c>
      <c r="C133" s="143" t="s">
        <v>326</v>
      </c>
      <c r="D133" s="128" t="s">
        <v>130</v>
      </c>
      <c r="E133" s="125">
        <v>12.9</v>
      </c>
      <c r="F133" s="93">
        <v>31.46</v>
      </c>
      <c r="G133" s="22">
        <f t="shared" si="17"/>
        <v>405.83</v>
      </c>
      <c r="H133" s="130"/>
      <c r="I133" s="32"/>
    </row>
    <row r="134" spans="1:9" ht="30" customHeight="1">
      <c r="A134" s="17" t="s">
        <v>198</v>
      </c>
      <c r="B134" s="18" t="s">
        <v>122</v>
      </c>
      <c r="C134" s="83" t="s">
        <v>329</v>
      </c>
      <c r="D134" s="128" t="s">
        <v>130</v>
      </c>
      <c r="E134" s="129">
        <v>22</v>
      </c>
      <c r="F134" s="211">
        <v>179.52</v>
      </c>
      <c r="G134" s="22">
        <f t="shared" ref="G134" si="25">ROUND((E134*F134),2)</f>
        <v>3949.44</v>
      </c>
    </row>
    <row r="135" spans="1:9" ht="30" customHeight="1">
      <c r="A135" s="17" t="s">
        <v>198</v>
      </c>
      <c r="B135" s="18" t="s">
        <v>199</v>
      </c>
      <c r="C135" s="83" t="s">
        <v>330</v>
      </c>
      <c r="D135" s="127" t="s">
        <v>328</v>
      </c>
      <c r="E135" s="129">
        <v>130</v>
      </c>
      <c r="F135" s="211">
        <v>166.86</v>
      </c>
      <c r="G135" s="22">
        <f t="shared" si="17"/>
        <v>21691.8</v>
      </c>
    </row>
    <row r="136" spans="1:9" ht="30" customHeight="1">
      <c r="A136" s="17" t="s">
        <v>198</v>
      </c>
      <c r="B136" s="18" t="s">
        <v>200</v>
      </c>
      <c r="C136" s="62" t="s">
        <v>331</v>
      </c>
      <c r="D136" s="127" t="s">
        <v>328</v>
      </c>
      <c r="E136" s="117">
        <v>85</v>
      </c>
      <c r="F136" s="211">
        <v>71.150000000000006</v>
      </c>
      <c r="G136" s="22">
        <f t="shared" si="11"/>
        <v>6047.75</v>
      </c>
      <c r="H136" s="61"/>
      <c r="I136" s="52"/>
    </row>
    <row r="137" spans="1:9" ht="30" customHeight="1">
      <c r="A137" s="17" t="s">
        <v>198</v>
      </c>
      <c r="B137" s="18" t="s">
        <v>201</v>
      </c>
      <c r="C137" s="62" t="s">
        <v>207</v>
      </c>
      <c r="D137" s="44" t="s">
        <v>162</v>
      </c>
      <c r="E137" s="117">
        <v>25</v>
      </c>
      <c r="F137" s="211">
        <v>11.94</v>
      </c>
      <c r="G137" s="22">
        <f t="shared" si="11"/>
        <v>298.5</v>
      </c>
      <c r="H137" s="61"/>
      <c r="I137" s="52"/>
    </row>
    <row r="138" spans="1:9" ht="30" customHeight="1">
      <c r="A138" s="17" t="s">
        <v>198</v>
      </c>
      <c r="B138" s="18" t="s">
        <v>202</v>
      </c>
      <c r="C138" s="62" t="s">
        <v>332</v>
      </c>
      <c r="D138" s="35" t="s">
        <v>143</v>
      </c>
      <c r="E138" s="117">
        <v>1</v>
      </c>
      <c r="F138" s="211">
        <v>4045.5</v>
      </c>
      <c r="G138" s="22">
        <f t="shared" si="11"/>
        <v>4045.5</v>
      </c>
      <c r="H138" s="61"/>
      <c r="I138" s="52"/>
    </row>
    <row r="139" spans="1:9" ht="30" customHeight="1">
      <c r="A139" s="17" t="s">
        <v>198</v>
      </c>
      <c r="B139" s="18" t="s">
        <v>203</v>
      </c>
      <c r="C139" s="62" t="s">
        <v>333</v>
      </c>
      <c r="D139" s="35" t="s">
        <v>143</v>
      </c>
      <c r="E139" s="117">
        <v>1</v>
      </c>
      <c r="F139" s="211">
        <v>482.59</v>
      </c>
      <c r="G139" s="22">
        <f t="shared" si="11"/>
        <v>482.59</v>
      </c>
      <c r="H139" s="61"/>
      <c r="I139" s="52"/>
    </row>
    <row r="140" spans="1:9" ht="30" customHeight="1">
      <c r="A140" s="17" t="s">
        <v>198</v>
      </c>
      <c r="B140" s="18" t="s">
        <v>338</v>
      </c>
      <c r="C140" s="42" t="s">
        <v>334</v>
      </c>
      <c r="D140" s="35" t="s">
        <v>130</v>
      </c>
      <c r="E140" s="117">
        <v>64</v>
      </c>
      <c r="F140" s="211">
        <v>58</v>
      </c>
      <c r="G140" s="22">
        <f t="shared" ref="G140" si="26">ROUND((E140*F140),2)</f>
        <v>3712</v>
      </c>
      <c r="H140" s="134"/>
      <c r="I140" s="135"/>
    </row>
    <row r="141" spans="1:9" ht="30" customHeight="1">
      <c r="A141" s="163" t="s">
        <v>198</v>
      </c>
      <c r="B141" s="164" t="s">
        <v>339</v>
      </c>
      <c r="C141" s="165" t="s">
        <v>335</v>
      </c>
      <c r="D141" s="166" t="s">
        <v>130</v>
      </c>
      <c r="E141" s="167">
        <v>148</v>
      </c>
      <c r="F141" s="211">
        <v>47</v>
      </c>
      <c r="G141" s="168">
        <f t="shared" si="11"/>
        <v>6956</v>
      </c>
      <c r="H141" s="134"/>
      <c r="I141" s="135"/>
    </row>
    <row r="142" spans="1:9" ht="30" customHeight="1" thickBot="1">
      <c r="A142" s="17" t="s">
        <v>198</v>
      </c>
      <c r="B142" s="18" t="s">
        <v>340</v>
      </c>
      <c r="C142" s="42" t="s">
        <v>336</v>
      </c>
      <c r="D142" s="35" t="s">
        <v>15</v>
      </c>
      <c r="E142" s="117">
        <v>3</v>
      </c>
      <c r="F142" s="211">
        <v>1251</v>
      </c>
      <c r="G142" s="22">
        <f t="shared" ref="G142" si="27">ROUND((E142*F142),2)</f>
        <v>3753</v>
      </c>
      <c r="H142" s="134"/>
      <c r="I142" s="135"/>
    </row>
    <row r="143" spans="1:9" ht="30" customHeight="1" thickBot="1">
      <c r="A143" s="23" t="s">
        <v>198</v>
      </c>
      <c r="B143" s="24" t="s">
        <v>341</v>
      </c>
      <c r="C143" s="124" t="s">
        <v>337</v>
      </c>
      <c r="D143" s="45" t="s">
        <v>15</v>
      </c>
      <c r="E143" s="118">
        <v>1</v>
      </c>
      <c r="F143" s="209">
        <v>368</v>
      </c>
      <c r="G143" s="25">
        <f t="shared" si="11"/>
        <v>368</v>
      </c>
      <c r="H143" s="145" t="s">
        <v>123</v>
      </c>
      <c r="I143" s="144">
        <f>ROUND(SUM(G122:G143),2)</f>
        <v>134354.57999999999</v>
      </c>
    </row>
    <row r="144" spans="1:9" ht="30" customHeight="1">
      <c r="A144" s="11" t="s">
        <v>208</v>
      </c>
      <c r="B144" s="14" t="s">
        <v>124</v>
      </c>
      <c r="C144" s="87" t="s">
        <v>209</v>
      </c>
      <c r="D144" s="86" t="s">
        <v>168</v>
      </c>
      <c r="E144" s="111">
        <v>7.5</v>
      </c>
      <c r="F144" s="31">
        <v>3.35</v>
      </c>
      <c r="G144" s="16">
        <f>ROUND((E144*F144),2)</f>
        <v>25.13</v>
      </c>
      <c r="H144" s="61"/>
      <c r="I144" s="52"/>
    </row>
    <row r="145" spans="1:11" ht="30" customHeight="1" thickBot="1">
      <c r="A145" s="39" t="s">
        <v>208</v>
      </c>
      <c r="B145" s="35" t="s">
        <v>125</v>
      </c>
      <c r="C145" s="64" t="s">
        <v>210</v>
      </c>
      <c r="D145" s="79" t="s">
        <v>168</v>
      </c>
      <c r="E145" s="112">
        <v>18</v>
      </c>
      <c r="F145" s="37">
        <v>15.35</v>
      </c>
      <c r="G145" s="38">
        <f t="shared" ref="G145:G147" si="28">ROUND((E145*F145),2)</f>
        <v>276.3</v>
      </c>
    </row>
    <row r="146" spans="1:11" ht="30" customHeight="1" thickBot="1">
      <c r="A146" s="63" t="s">
        <v>208</v>
      </c>
      <c r="B146" s="146" t="s">
        <v>126</v>
      </c>
      <c r="C146" s="88" t="s">
        <v>131</v>
      </c>
      <c r="D146" s="82" t="s">
        <v>168</v>
      </c>
      <c r="E146" s="114">
        <v>2</v>
      </c>
      <c r="F146" s="78">
        <v>3.07</v>
      </c>
      <c r="G146" s="58">
        <f t="shared" si="28"/>
        <v>6.14</v>
      </c>
      <c r="H146" s="54" t="s">
        <v>211</v>
      </c>
      <c r="I146" s="27">
        <f>ROUND(SUM(G144:G146),2)</f>
        <v>307.57</v>
      </c>
    </row>
    <row r="147" spans="1:11" ht="75" customHeight="1" thickBot="1">
      <c r="A147" s="102" t="s">
        <v>265</v>
      </c>
      <c r="B147" s="103" t="s">
        <v>240</v>
      </c>
      <c r="C147" s="104" t="s">
        <v>264</v>
      </c>
      <c r="D147" s="77" t="s">
        <v>143</v>
      </c>
      <c r="E147" s="77">
        <v>1</v>
      </c>
      <c r="F147" s="105">
        <v>4328.4399999999996</v>
      </c>
      <c r="G147" s="58">
        <f t="shared" si="28"/>
        <v>4328.4399999999996</v>
      </c>
      <c r="H147" s="106" t="s">
        <v>238</v>
      </c>
      <c r="I147" s="107">
        <f>ROUND(SUM(G147:G147),2)</f>
        <v>4328.4399999999996</v>
      </c>
      <c r="J147" s="108"/>
      <c r="K147" s="108"/>
    </row>
    <row r="148" spans="1:11" ht="43.5" thickBot="1">
      <c r="A148" s="65"/>
      <c r="B148" s="66"/>
      <c r="C148" s="65"/>
      <c r="D148" s="66"/>
      <c r="E148" s="66"/>
      <c r="F148" s="67" t="s">
        <v>342</v>
      </c>
      <c r="G148" s="68">
        <f xml:space="preserve"> SUM(G5:G147)</f>
        <v>993124.35</v>
      </c>
    </row>
  </sheetData>
  <mergeCells count="2">
    <mergeCell ref="A1:G1"/>
    <mergeCell ref="A3:G3"/>
  </mergeCells>
  <phoneticPr fontId="10" type="noConversion"/>
  <pageMargins left="0.7" right="0.7" top="0.75" bottom="0.75" header="0.3" footer="0.3"/>
  <pageSetup orientation="portrait" r:id="rId1"/>
  <ignoredErrors>
    <ignoredError sqref="B5: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29C5-23BD-4967-960E-8A3751DBBF1D}">
  <dimension ref="A1:I44"/>
  <sheetViews>
    <sheetView topLeftCell="A25" zoomScale="85" zoomScaleNormal="85" workbookViewId="0">
      <selection activeCell="I25" sqref="I1:I1048576"/>
    </sheetView>
  </sheetViews>
  <sheetFormatPr defaultRowHeight="15"/>
  <cols>
    <col min="1" max="1" width="34.75" style="69" customWidth="1"/>
    <col min="2" max="2" width="9.25" style="70" customWidth="1"/>
    <col min="3" max="3" width="65.75" style="71" customWidth="1"/>
    <col min="4" max="4" width="9" style="72"/>
    <col min="5" max="5" width="14.25" style="72" customWidth="1"/>
    <col min="6" max="6" width="20.375" style="73" customWidth="1"/>
    <col min="7" max="7" width="12.875" style="70" customWidth="1"/>
    <col min="8" max="8" width="18.875" style="1" customWidth="1"/>
    <col min="9" max="9" width="18.125" style="1" customWidth="1"/>
  </cols>
  <sheetData>
    <row r="1" spans="1:9" ht="31.5" customHeight="1">
      <c r="A1" s="192" t="s">
        <v>253</v>
      </c>
      <c r="B1" s="192"/>
      <c r="C1" s="192"/>
      <c r="D1" s="192"/>
      <c r="E1" s="192"/>
      <c r="F1" s="192"/>
      <c r="G1" s="192"/>
    </row>
    <row r="2" spans="1:9" ht="15.75" thickBot="1">
      <c r="A2" s="2"/>
      <c r="B2" s="3"/>
      <c r="C2" s="2"/>
      <c r="D2" s="2"/>
      <c r="E2" s="4"/>
      <c r="F2" s="2"/>
      <c r="G2" s="3"/>
    </row>
    <row r="3" spans="1:9">
      <c r="A3" s="193" t="s">
        <v>213</v>
      </c>
      <c r="B3" s="194"/>
      <c r="C3" s="194"/>
      <c r="D3" s="194"/>
      <c r="E3" s="194"/>
      <c r="F3" s="194"/>
      <c r="G3" s="195"/>
    </row>
    <row r="4" spans="1:9" ht="29.25" thickBot="1">
      <c r="A4" s="5" t="s">
        <v>0</v>
      </c>
      <c r="B4" s="6" t="s">
        <v>1</v>
      </c>
      <c r="C4" s="7" t="s">
        <v>2</v>
      </c>
      <c r="D4" s="7" t="s">
        <v>3</v>
      </c>
      <c r="E4" s="8" t="s">
        <v>4</v>
      </c>
      <c r="F4" s="9" t="s">
        <v>5</v>
      </c>
      <c r="G4" s="10" t="s">
        <v>6</v>
      </c>
    </row>
    <row r="5" spans="1:9" ht="30" customHeight="1">
      <c r="A5" s="11" t="s">
        <v>7</v>
      </c>
      <c r="B5" s="12" t="s">
        <v>8</v>
      </c>
      <c r="C5" s="13" t="s">
        <v>343</v>
      </c>
      <c r="D5" s="90" t="s">
        <v>15</v>
      </c>
      <c r="E5" s="109">
        <v>4</v>
      </c>
      <c r="F5" s="15">
        <v>22.41</v>
      </c>
      <c r="G5" s="16">
        <f>ROUND((E5*F5),2)</f>
        <v>89.64</v>
      </c>
    </row>
    <row r="6" spans="1:9" ht="30" customHeight="1">
      <c r="A6" s="17" t="s">
        <v>7</v>
      </c>
      <c r="B6" s="18" t="s">
        <v>9</v>
      </c>
      <c r="C6" s="19" t="s">
        <v>344</v>
      </c>
      <c r="D6" s="75" t="s">
        <v>15</v>
      </c>
      <c r="E6" s="110">
        <v>2</v>
      </c>
      <c r="F6" s="21">
        <v>53.22</v>
      </c>
      <c r="G6" s="22">
        <f t="shared" ref="G6:G31" si="0">ROUND((E6*F6),2)</f>
        <v>106.44</v>
      </c>
    </row>
    <row r="7" spans="1:9" ht="30" customHeight="1">
      <c r="A7" s="17" t="s">
        <v>7</v>
      </c>
      <c r="B7" s="18" t="s">
        <v>10</v>
      </c>
      <c r="C7" s="147" t="s">
        <v>214</v>
      </c>
      <c r="D7" s="36" t="s">
        <v>151</v>
      </c>
      <c r="E7" s="110">
        <v>0.4</v>
      </c>
      <c r="F7" s="21">
        <v>167.16</v>
      </c>
      <c r="G7" s="22">
        <f t="shared" si="0"/>
        <v>66.86</v>
      </c>
    </row>
    <row r="8" spans="1:9" ht="30" customHeight="1">
      <c r="A8" s="17" t="s">
        <v>7</v>
      </c>
      <c r="B8" s="18" t="s">
        <v>11</v>
      </c>
      <c r="C8" s="147" t="s">
        <v>345</v>
      </c>
      <c r="D8" s="20" t="s">
        <v>34</v>
      </c>
      <c r="E8" s="110">
        <v>1</v>
      </c>
      <c r="F8" s="21">
        <v>95.45</v>
      </c>
      <c r="G8" s="22">
        <f>ROUND((E8*F8),2)</f>
        <v>95.45</v>
      </c>
    </row>
    <row r="9" spans="1:9" ht="30" customHeight="1" thickBot="1">
      <c r="A9" s="17" t="s">
        <v>7</v>
      </c>
      <c r="B9" s="18" t="s">
        <v>14</v>
      </c>
      <c r="C9" s="19" t="s">
        <v>215</v>
      </c>
      <c r="D9" s="75" t="s">
        <v>217</v>
      </c>
      <c r="E9" s="149">
        <v>8.6999999999999994E-2</v>
      </c>
      <c r="F9" s="21">
        <v>609.55999999999995</v>
      </c>
      <c r="G9" s="22">
        <f t="shared" ref="G9:G10" si="1">ROUND((E9*F9),2)</f>
        <v>53.03</v>
      </c>
    </row>
    <row r="10" spans="1:9" ht="30" customHeight="1" thickBot="1">
      <c r="A10" s="23" t="s">
        <v>7</v>
      </c>
      <c r="B10" s="24" t="s">
        <v>134</v>
      </c>
      <c r="C10" s="91" t="s">
        <v>216</v>
      </c>
      <c r="D10" s="77" t="s">
        <v>151</v>
      </c>
      <c r="E10" s="148">
        <v>64</v>
      </c>
      <c r="F10" s="92">
        <v>4.82</v>
      </c>
      <c r="G10" s="25">
        <f t="shared" si="1"/>
        <v>308.48</v>
      </c>
      <c r="H10" s="26" t="s">
        <v>16</v>
      </c>
      <c r="I10" s="27">
        <f>ROUND(SUM(G5:G10),2)</f>
        <v>719.9</v>
      </c>
    </row>
    <row r="11" spans="1:9" ht="30" customHeight="1">
      <c r="A11" s="39" t="s">
        <v>17</v>
      </c>
      <c r="B11" s="47" t="s">
        <v>18</v>
      </c>
      <c r="C11" s="34" t="s">
        <v>346</v>
      </c>
      <c r="D11" s="36" t="s">
        <v>162</v>
      </c>
      <c r="E11" s="112">
        <v>195</v>
      </c>
      <c r="F11" s="37">
        <v>5.71</v>
      </c>
      <c r="G11" s="38">
        <f t="shared" si="0"/>
        <v>1113.45</v>
      </c>
      <c r="H11" s="32"/>
      <c r="I11" s="32"/>
    </row>
    <row r="12" spans="1:9" ht="30" customHeight="1">
      <c r="A12" s="17" t="s">
        <v>17</v>
      </c>
      <c r="B12" s="33" t="s">
        <v>20</v>
      </c>
      <c r="C12" s="34" t="s">
        <v>347</v>
      </c>
      <c r="D12" s="36" t="s">
        <v>162</v>
      </c>
      <c r="E12" s="112">
        <v>345</v>
      </c>
      <c r="F12" s="37">
        <v>6.45</v>
      </c>
      <c r="G12" s="38">
        <f t="shared" si="0"/>
        <v>2225.25</v>
      </c>
      <c r="H12" s="32"/>
      <c r="I12" s="32"/>
    </row>
    <row r="13" spans="1:9" ht="30" customHeight="1">
      <c r="A13" s="39" t="s">
        <v>17</v>
      </c>
      <c r="B13" s="40" t="s">
        <v>21</v>
      </c>
      <c r="C13" s="34" t="s">
        <v>348</v>
      </c>
      <c r="D13" s="36" t="s">
        <v>162</v>
      </c>
      <c r="E13" s="112">
        <v>14</v>
      </c>
      <c r="F13" s="37">
        <v>3.5</v>
      </c>
      <c r="G13" s="38">
        <f t="shared" si="0"/>
        <v>49</v>
      </c>
      <c r="H13" s="32"/>
      <c r="I13" s="32"/>
    </row>
    <row r="14" spans="1:9" ht="30" customHeight="1">
      <c r="A14" s="17" t="s">
        <v>17</v>
      </c>
      <c r="B14" s="18" t="s">
        <v>22</v>
      </c>
      <c r="C14" s="42" t="s">
        <v>349</v>
      </c>
      <c r="D14" s="36" t="s">
        <v>162</v>
      </c>
      <c r="E14" s="113">
        <v>45</v>
      </c>
      <c r="F14" s="93">
        <v>3.5</v>
      </c>
      <c r="G14" s="22">
        <f t="shared" si="0"/>
        <v>157.5</v>
      </c>
      <c r="H14" s="32"/>
      <c r="I14" s="32"/>
    </row>
    <row r="15" spans="1:9" ht="30" customHeight="1" thickBot="1">
      <c r="A15" s="39" t="s">
        <v>17</v>
      </c>
      <c r="B15" s="41" t="s">
        <v>23</v>
      </c>
      <c r="C15" s="34" t="s">
        <v>350</v>
      </c>
      <c r="D15" s="79" t="s">
        <v>151</v>
      </c>
      <c r="E15" s="112">
        <v>520</v>
      </c>
      <c r="F15" s="37">
        <v>6.86</v>
      </c>
      <c r="G15" s="38">
        <f t="shared" ref="G15" si="2">ROUND((E15*F15),2)</f>
        <v>3567.2</v>
      </c>
      <c r="H15" s="32"/>
      <c r="I15" s="32"/>
    </row>
    <row r="16" spans="1:9" ht="30" customHeight="1" thickBot="1">
      <c r="A16" s="157" t="s">
        <v>17</v>
      </c>
      <c r="B16" s="158" t="s">
        <v>24</v>
      </c>
      <c r="C16" s="159" t="s">
        <v>352</v>
      </c>
      <c r="D16" s="160" t="s">
        <v>34</v>
      </c>
      <c r="E16" s="161">
        <v>157.1</v>
      </c>
      <c r="F16" s="141">
        <v>-5.99</v>
      </c>
      <c r="G16" s="162">
        <f t="shared" si="0"/>
        <v>-941.03</v>
      </c>
      <c r="H16" s="26" t="s">
        <v>35</v>
      </c>
      <c r="I16" s="27">
        <f>ROUND(SUM(G11:G16),2)</f>
        <v>6171.37</v>
      </c>
    </row>
    <row r="17" spans="1:9" ht="30" customHeight="1">
      <c r="A17" s="11" t="s">
        <v>222</v>
      </c>
      <c r="B17" s="12" t="s">
        <v>36</v>
      </c>
      <c r="C17" s="153" t="s">
        <v>229</v>
      </c>
      <c r="D17" s="30" t="s">
        <v>151</v>
      </c>
      <c r="E17" s="111">
        <v>321</v>
      </c>
      <c r="F17" s="31">
        <v>36</v>
      </c>
      <c r="G17" s="16">
        <f>ROUND((E17*F17),2)</f>
        <v>11556</v>
      </c>
      <c r="H17" s="196" t="s">
        <v>226</v>
      </c>
      <c r="I17" s="50"/>
    </row>
    <row r="18" spans="1:9" ht="30" customHeight="1">
      <c r="A18" s="17" t="s">
        <v>222</v>
      </c>
      <c r="B18" s="18" t="s">
        <v>37</v>
      </c>
      <c r="C18" s="62" t="s">
        <v>218</v>
      </c>
      <c r="D18" s="44" t="s">
        <v>162</v>
      </c>
      <c r="E18" s="117">
        <v>363</v>
      </c>
      <c r="F18" s="93">
        <v>21.21</v>
      </c>
      <c r="G18" s="22">
        <f>ROUND((E18*F18),2)</f>
        <v>7699.23</v>
      </c>
      <c r="H18" s="197"/>
      <c r="I18" s="52"/>
    </row>
    <row r="19" spans="1:9" ht="30" customHeight="1">
      <c r="A19" s="17" t="s">
        <v>222</v>
      </c>
      <c r="B19" s="18" t="s">
        <v>38</v>
      </c>
      <c r="C19" s="94" t="s">
        <v>219</v>
      </c>
      <c r="D19" s="44" t="s">
        <v>162</v>
      </c>
      <c r="E19" s="113">
        <v>322</v>
      </c>
      <c r="F19" s="93">
        <v>34.17</v>
      </c>
      <c r="G19" s="22">
        <f t="shared" si="0"/>
        <v>11002.74</v>
      </c>
      <c r="H19" s="197"/>
      <c r="I19" s="52"/>
    </row>
    <row r="20" spans="1:9" ht="30" customHeight="1">
      <c r="A20" s="17" t="s">
        <v>222</v>
      </c>
      <c r="B20" s="18" t="s">
        <v>39</v>
      </c>
      <c r="C20" s="94" t="s">
        <v>220</v>
      </c>
      <c r="D20" s="44" t="s">
        <v>162</v>
      </c>
      <c r="E20" s="117">
        <v>319</v>
      </c>
      <c r="F20" s="93">
        <v>0.53</v>
      </c>
      <c r="G20" s="22">
        <f t="shared" si="0"/>
        <v>169.07</v>
      </c>
      <c r="H20" s="197"/>
      <c r="I20" s="52"/>
    </row>
    <row r="21" spans="1:9" ht="30" customHeight="1">
      <c r="A21" s="17" t="s">
        <v>222</v>
      </c>
      <c r="B21" s="18" t="s">
        <v>40</v>
      </c>
      <c r="C21" s="94" t="s">
        <v>221</v>
      </c>
      <c r="D21" s="44" t="s">
        <v>162</v>
      </c>
      <c r="E21" s="117">
        <v>319</v>
      </c>
      <c r="F21" s="93">
        <v>28.86</v>
      </c>
      <c r="G21" s="22">
        <f t="shared" ref="G21:G23" si="3">ROUND((E21*F21),2)</f>
        <v>9206.34</v>
      </c>
      <c r="H21" s="197"/>
      <c r="I21" s="52"/>
    </row>
    <row r="22" spans="1:9" ht="30" customHeight="1">
      <c r="A22" s="17" t="s">
        <v>222</v>
      </c>
      <c r="B22" s="18" t="s">
        <v>41</v>
      </c>
      <c r="C22" s="62" t="s">
        <v>227</v>
      </c>
      <c r="D22" s="44" t="s">
        <v>130</v>
      </c>
      <c r="E22" s="117">
        <v>65</v>
      </c>
      <c r="F22" s="93">
        <v>1.46</v>
      </c>
      <c r="G22" s="22">
        <f t="shared" si="3"/>
        <v>94.9</v>
      </c>
      <c r="H22" s="197"/>
      <c r="I22" s="52"/>
    </row>
    <row r="23" spans="1:9" ht="30" customHeight="1" thickBot="1">
      <c r="A23" s="131" t="s">
        <v>222</v>
      </c>
      <c r="B23" s="132" t="s">
        <v>42</v>
      </c>
      <c r="C23" s="150" t="s">
        <v>228</v>
      </c>
      <c r="D23" s="139" t="s">
        <v>162</v>
      </c>
      <c r="E23" s="123">
        <v>29.5</v>
      </c>
      <c r="F23" s="152">
        <v>9.9600000000000009</v>
      </c>
      <c r="G23" s="133">
        <f t="shared" si="3"/>
        <v>293.82</v>
      </c>
      <c r="H23" s="197"/>
      <c r="I23" s="52"/>
    </row>
    <row r="24" spans="1:9" ht="30" customHeight="1">
      <c r="A24" s="11" t="s">
        <v>223</v>
      </c>
      <c r="B24" s="12" t="s">
        <v>36</v>
      </c>
      <c r="C24" s="153" t="s">
        <v>224</v>
      </c>
      <c r="D24" s="30" t="s">
        <v>151</v>
      </c>
      <c r="E24" s="111">
        <v>260</v>
      </c>
      <c r="F24" s="31"/>
      <c r="G24" s="16">
        <f t="shared" si="0"/>
        <v>0</v>
      </c>
      <c r="H24" s="197"/>
      <c r="I24" s="52"/>
    </row>
    <row r="25" spans="1:9" ht="30" customHeight="1">
      <c r="A25" s="17" t="s">
        <v>223</v>
      </c>
      <c r="B25" s="18" t="s">
        <v>37</v>
      </c>
      <c r="C25" s="62" t="s">
        <v>225</v>
      </c>
      <c r="D25" s="44" t="s">
        <v>162</v>
      </c>
      <c r="E25" s="117">
        <v>363</v>
      </c>
      <c r="F25" s="93"/>
      <c r="G25" s="22">
        <f t="shared" si="0"/>
        <v>0</v>
      </c>
      <c r="H25" s="197"/>
      <c r="I25" s="52"/>
    </row>
    <row r="26" spans="1:9" ht="30" customHeight="1">
      <c r="A26" s="17" t="s">
        <v>223</v>
      </c>
      <c r="B26" s="18" t="s">
        <v>38</v>
      </c>
      <c r="C26" s="94" t="s">
        <v>219</v>
      </c>
      <c r="D26" s="44" t="s">
        <v>162</v>
      </c>
      <c r="E26" s="117">
        <v>322</v>
      </c>
      <c r="F26" s="93"/>
      <c r="G26" s="22">
        <f t="shared" si="0"/>
        <v>0</v>
      </c>
      <c r="H26" s="197"/>
      <c r="I26" s="52"/>
    </row>
    <row r="27" spans="1:9" ht="30" customHeight="1">
      <c r="A27" s="17" t="s">
        <v>223</v>
      </c>
      <c r="B27" s="18" t="s">
        <v>39</v>
      </c>
      <c r="C27" s="94" t="s">
        <v>220</v>
      </c>
      <c r="D27" s="44" t="s">
        <v>162</v>
      </c>
      <c r="E27" s="117">
        <v>319</v>
      </c>
      <c r="F27" s="93"/>
      <c r="G27" s="22">
        <f t="shared" si="0"/>
        <v>0</v>
      </c>
      <c r="H27" s="197"/>
      <c r="I27" s="52"/>
    </row>
    <row r="28" spans="1:9" ht="30" customHeight="1">
      <c r="A28" s="17" t="s">
        <v>223</v>
      </c>
      <c r="B28" s="18" t="s">
        <v>40</v>
      </c>
      <c r="C28" s="94" t="s">
        <v>221</v>
      </c>
      <c r="D28" s="44" t="s">
        <v>162</v>
      </c>
      <c r="E28" s="117">
        <v>319</v>
      </c>
      <c r="F28" s="93"/>
      <c r="G28" s="22">
        <f t="shared" si="0"/>
        <v>0</v>
      </c>
      <c r="H28" s="197"/>
      <c r="I28" s="52"/>
    </row>
    <row r="29" spans="1:9" ht="30" customHeight="1" thickBot="1">
      <c r="A29" s="17" t="s">
        <v>223</v>
      </c>
      <c r="B29" s="18" t="s">
        <v>41</v>
      </c>
      <c r="C29" s="62" t="s">
        <v>227</v>
      </c>
      <c r="D29" s="44" t="s">
        <v>130</v>
      </c>
      <c r="E29" s="117">
        <v>65</v>
      </c>
      <c r="F29" s="93"/>
      <c r="G29" s="22">
        <f t="shared" si="0"/>
        <v>0</v>
      </c>
      <c r="H29" s="198"/>
      <c r="I29" s="52"/>
    </row>
    <row r="30" spans="1:9" ht="30" customHeight="1" thickBot="1">
      <c r="A30" s="23" t="s">
        <v>223</v>
      </c>
      <c r="B30" s="24" t="s">
        <v>42</v>
      </c>
      <c r="C30" s="57" t="s">
        <v>228</v>
      </c>
      <c r="D30" s="46" t="s">
        <v>162</v>
      </c>
      <c r="E30" s="118">
        <v>29.5</v>
      </c>
      <c r="F30" s="151"/>
      <c r="G30" s="25">
        <f t="shared" si="0"/>
        <v>0</v>
      </c>
      <c r="H30" s="26" t="s">
        <v>64</v>
      </c>
      <c r="I30" s="27">
        <f>ROUND(SUM(G17:G30),2)</f>
        <v>40022.1</v>
      </c>
    </row>
    <row r="31" spans="1:9" ht="30" customHeight="1" thickBot="1">
      <c r="A31" s="39" t="s">
        <v>230</v>
      </c>
      <c r="B31" s="40" t="s">
        <v>65</v>
      </c>
      <c r="C31" s="19" t="s">
        <v>231</v>
      </c>
      <c r="D31" s="36" t="s">
        <v>151</v>
      </c>
      <c r="E31" s="112">
        <v>31.2</v>
      </c>
      <c r="F31" s="37">
        <v>34.17</v>
      </c>
      <c r="G31" s="38">
        <f t="shared" si="0"/>
        <v>1066.0999999999999</v>
      </c>
      <c r="H31" s="55"/>
      <c r="I31" s="32"/>
    </row>
    <row r="32" spans="1:9" ht="30" customHeight="1" thickBot="1">
      <c r="A32" s="63" t="s">
        <v>230</v>
      </c>
      <c r="B32" s="53" t="s">
        <v>66</v>
      </c>
      <c r="C32" s="57" t="s">
        <v>232</v>
      </c>
      <c r="D32" s="77" t="s">
        <v>162</v>
      </c>
      <c r="E32" s="118">
        <v>186</v>
      </c>
      <c r="F32" s="209">
        <v>5.81</v>
      </c>
      <c r="G32" s="58">
        <f t="shared" ref="G32:G40" si="4">ROUND((E32*F32),2)</f>
        <v>1080.6600000000001</v>
      </c>
      <c r="H32" s="54" t="s">
        <v>78</v>
      </c>
      <c r="I32" s="154">
        <f>ROUND(SUM(G31:G32),2)</f>
        <v>2146.7600000000002</v>
      </c>
    </row>
    <row r="33" spans="1:9" ht="30">
      <c r="A33" s="11" t="s">
        <v>233</v>
      </c>
      <c r="B33" s="28" t="s">
        <v>79</v>
      </c>
      <c r="C33" s="29" t="s">
        <v>234</v>
      </c>
      <c r="D33" s="14" t="s">
        <v>130</v>
      </c>
      <c r="E33" s="111">
        <v>50</v>
      </c>
      <c r="F33" s="31">
        <v>6.5</v>
      </c>
      <c r="G33" s="16">
        <f t="shared" ref="G33:G38" si="5">ROUND((E33*F33),2)</f>
        <v>325</v>
      </c>
      <c r="H33" s="49"/>
      <c r="I33" s="50"/>
    </row>
    <row r="34" spans="1:9" ht="30.75" thickBot="1">
      <c r="A34" s="39" t="s">
        <v>233</v>
      </c>
      <c r="B34" s="33" t="s">
        <v>80</v>
      </c>
      <c r="C34" s="34" t="s">
        <v>235</v>
      </c>
      <c r="D34" s="36" t="s">
        <v>130</v>
      </c>
      <c r="E34" s="112">
        <v>37</v>
      </c>
      <c r="F34" s="37">
        <v>6.5</v>
      </c>
      <c r="G34" s="38">
        <f t="shared" si="5"/>
        <v>240.5</v>
      </c>
      <c r="H34" s="51"/>
      <c r="I34" s="52"/>
    </row>
    <row r="35" spans="1:9" ht="30.75" thickBot="1">
      <c r="A35" s="63" t="s">
        <v>233</v>
      </c>
      <c r="B35" s="53" t="s">
        <v>81</v>
      </c>
      <c r="C35" s="76" t="s">
        <v>236</v>
      </c>
      <c r="D35" s="46" t="s">
        <v>130</v>
      </c>
      <c r="E35" s="114">
        <v>100</v>
      </c>
      <c r="F35" s="78">
        <v>6.5</v>
      </c>
      <c r="G35" s="58">
        <f t="shared" si="5"/>
        <v>650</v>
      </c>
      <c r="H35" s="54" t="s">
        <v>109</v>
      </c>
      <c r="I35" s="27">
        <f>ROUND(SUM(G33:G35),2)</f>
        <v>1215.5</v>
      </c>
    </row>
    <row r="36" spans="1:9" ht="30" customHeight="1">
      <c r="A36" s="11" t="s">
        <v>237</v>
      </c>
      <c r="B36" s="28" t="s">
        <v>110</v>
      </c>
      <c r="C36" s="29" t="s">
        <v>250</v>
      </c>
      <c r="D36" s="36" t="s">
        <v>151</v>
      </c>
      <c r="E36" s="111">
        <v>0.24</v>
      </c>
      <c r="F36" s="31">
        <v>200</v>
      </c>
      <c r="G36" s="16">
        <f t="shared" si="5"/>
        <v>48</v>
      </c>
      <c r="H36" s="49"/>
      <c r="I36" s="50"/>
    </row>
    <row r="37" spans="1:9" ht="30" customHeight="1" thickBot="1">
      <c r="A37" s="39" t="s">
        <v>237</v>
      </c>
      <c r="B37" s="33" t="s">
        <v>111</v>
      </c>
      <c r="C37" s="34" t="s">
        <v>251</v>
      </c>
      <c r="D37" s="36" t="s">
        <v>15</v>
      </c>
      <c r="E37" s="112">
        <v>2</v>
      </c>
      <c r="F37" s="37">
        <v>252</v>
      </c>
      <c r="G37" s="38">
        <f t="shared" si="5"/>
        <v>504</v>
      </c>
      <c r="H37" s="51"/>
      <c r="I37" s="52"/>
    </row>
    <row r="38" spans="1:9" ht="30" customHeight="1" thickBot="1">
      <c r="A38" s="63" t="s">
        <v>237</v>
      </c>
      <c r="B38" s="53" t="s">
        <v>112</v>
      </c>
      <c r="C38" s="76" t="s">
        <v>252</v>
      </c>
      <c r="D38" s="46" t="s">
        <v>15</v>
      </c>
      <c r="E38" s="114">
        <v>2</v>
      </c>
      <c r="F38" s="78">
        <v>143.9</v>
      </c>
      <c r="G38" s="58">
        <f t="shared" si="5"/>
        <v>287.8</v>
      </c>
      <c r="H38" s="54" t="s">
        <v>123</v>
      </c>
      <c r="I38" s="27">
        <f>ROUND(SUM(G36:G38),2)</f>
        <v>839.8</v>
      </c>
    </row>
    <row r="39" spans="1:9" ht="30" customHeight="1" thickBot="1">
      <c r="A39" s="11" t="s">
        <v>239</v>
      </c>
      <c r="B39" s="12" t="s">
        <v>124</v>
      </c>
      <c r="C39" s="13" t="s">
        <v>245</v>
      </c>
      <c r="D39" s="30" t="s">
        <v>162</v>
      </c>
      <c r="E39" s="111">
        <v>22</v>
      </c>
      <c r="F39" s="31">
        <v>0.98</v>
      </c>
      <c r="G39" s="16">
        <f t="shared" ref="G39" si="6">ROUND((E39*F39),2)</f>
        <v>21.56</v>
      </c>
      <c r="H39" s="55"/>
      <c r="I39" s="32"/>
    </row>
    <row r="40" spans="1:9" ht="30" customHeight="1" thickBot="1">
      <c r="A40" s="23" t="s">
        <v>243</v>
      </c>
      <c r="B40" s="24" t="s">
        <v>125</v>
      </c>
      <c r="C40" s="76" t="s">
        <v>246</v>
      </c>
      <c r="D40" s="77" t="s">
        <v>151</v>
      </c>
      <c r="E40" s="118">
        <v>4.4000000000000004</v>
      </c>
      <c r="F40" s="209">
        <v>77.7</v>
      </c>
      <c r="G40" s="25">
        <f t="shared" si="4"/>
        <v>341.88</v>
      </c>
      <c r="H40" s="84" t="s">
        <v>211</v>
      </c>
      <c r="I40" s="85">
        <f>ROUND(SUM(G39:G40),2)</f>
        <v>363.44</v>
      </c>
    </row>
    <row r="41" spans="1:9" ht="30" customHeight="1">
      <c r="A41" s="11" t="s">
        <v>244</v>
      </c>
      <c r="B41" s="14" t="s">
        <v>240</v>
      </c>
      <c r="C41" s="87" t="s">
        <v>247</v>
      </c>
      <c r="D41" s="30" t="s">
        <v>151</v>
      </c>
      <c r="E41" s="111">
        <v>28</v>
      </c>
      <c r="F41" s="31">
        <v>38.380000000000003</v>
      </c>
      <c r="G41" s="16">
        <f>ROUND((E41*F41),2)</f>
        <v>1074.6400000000001</v>
      </c>
      <c r="H41" s="61"/>
      <c r="I41" s="52"/>
    </row>
    <row r="42" spans="1:9" ht="30" customHeight="1" thickBot="1">
      <c r="A42" s="39" t="s">
        <v>244</v>
      </c>
      <c r="B42" s="35" t="s">
        <v>241</v>
      </c>
      <c r="C42" s="155" t="s">
        <v>248</v>
      </c>
      <c r="D42" s="36" t="s">
        <v>151</v>
      </c>
      <c r="E42" s="112">
        <v>29</v>
      </c>
      <c r="F42" s="37">
        <v>30.7</v>
      </c>
      <c r="G42" s="38">
        <f t="shared" ref="G42:G43" si="7">ROUND((E42*F42),2)</f>
        <v>890.3</v>
      </c>
    </row>
    <row r="43" spans="1:9" ht="30" customHeight="1" thickBot="1">
      <c r="A43" s="63" t="s">
        <v>244</v>
      </c>
      <c r="B43" s="45" t="s">
        <v>242</v>
      </c>
      <c r="C43" s="88" t="s">
        <v>249</v>
      </c>
      <c r="D43" s="77" t="s">
        <v>151</v>
      </c>
      <c r="E43" s="156">
        <v>35</v>
      </c>
      <c r="F43" s="78">
        <v>3.68</v>
      </c>
      <c r="G43" s="58">
        <f t="shared" si="7"/>
        <v>128.80000000000001</v>
      </c>
      <c r="H43" s="54" t="s">
        <v>238</v>
      </c>
      <c r="I43" s="27">
        <f>ROUND(SUM(G41:G43),2)</f>
        <v>2093.7399999999998</v>
      </c>
    </row>
    <row r="44" spans="1:9" ht="43.5" thickBot="1">
      <c r="A44" s="65"/>
      <c r="B44" s="66"/>
      <c r="C44" s="65"/>
      <c r="D44" s="66"/>
      <c r="E44" s="66"/>
      <c r="F44" s="67" t="s">
        <v>351</v>
      </c>
      <c r="G44" s="68">
        <f>SUM(G5:G43)</f>
        <v>53572.61</v>
      </c>
    </row>
  </sheetData>
  <mergeCells count="3">
    <mergeCell ref="A1:G1"/>
    <mergeCell ref="A3:G3"/>
    <mergeCell ref="H17:H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B794-07E0-4328-8781-B0E69462CB17}">
  <dimension ref="B2:D18"/>
  <sheetViews>
    <sheetView tabSelected="1" workbookViewId="0">
      <selection activeCell="G5" sqref="G5"/>
    </sheetView>
  </sheetViews>
  <sheetFormatPr defaultRowHeight="14.25"/>
  <cols>
    <col min="1" max="1" width="8" customWidth="1"/>
    <col min="2" max="2" width="16.625" customWidth="1"/>
    <col min="3" max="3" width="48.875" customWidth="1"/>
    <col min="4" max="4" width="13" customWidth="1"/>
  </cols>
  <sheetData>
    <row r="2" spans="2:4" ht="15.75">
      <c r="B2" s="201"/>
      <c r="C2" s="201"/>
      <c r="D2" s="201"/>
    </row>
    <row r="3" spans="2:4">
      <c r="B3" s="202" t="s">
        <v>254</v>
      </c>
      <c r="C3" s="203"/>
      <c r="D3" s="204"/>
    </row>
    <row r="4" spans="2:4" ht="25.5">
      <c r="B4" s="95" t="s">
        <v>255</v>
      </c>
      <c r="C4" s="95" t="s">
        <v>256</v>
      </c>
      <c r="D4" s="95" t="s">
        <v>257</v>
      </c>
    </row>
    <row r="5" spans="2:4">
      <c r="B5" s="205" t="s">
        <v>253</v>
      </c>
      <c r="C5" s="206"/>
      <c r="D5" s="207"/>
    </row>
    <row r="6" spans="2:4">
      <c r="B6" s="96">
        <v>1</v>
      </c>
      <c r="C6" s="97" t="s">
        <v>258</v>
      </c>
      <c r="D6" s="98">
        <f>'DKŽ-SK Nr.1'!G148</f>
        <v>993124.35</v>
      </c>
    </row>
    <row r="7" spans="2:4">
      <c r="B7" s="96">
        <v>2</v>
      </c>
      <c r="C7" s="97" t="s">
        <v>259</v>
      </c>
      <c r="D7" s="98">
        <f>'DKŽ-S Nr. 2'!G44</f>
        <v>53572.61</v>
      </c>
    </row>
    <row r="8" spans="2:4" ht="25.5">
      <c r="B8" s="95" t="s">
        <v>260</v>
      </c>
      <c r="C8" s="99" t="s">
        <v>261</v>
      </c>
      <c r="D8" s="98">
        <f>SUM(D6:D7)</f>
        <v>1046696.96</v>
      </c>
    </row>
    <row r="9" spans="2:4">
      <c r="B9" s="100"/>
      <c r="C9" s="100"/>
      <c r="D9" s="100"/>
    </row>
    <row r="10" spans="2:4">
      <c r="B10" s="208"/>
      <c r="C10" s="208"/>
      <c r="D10" s="208"/>
    </row>
    <row r="11" spans="2:4">
      <c r="B11" s="101"/>
      <c r="C11" s="101"/>
      <c r="D11" s="101"/>
    </row>
    <row r="12" spans="2:4" ht="105.95" customHeight="1">
      <c r="B12" s="208" t="s">
        <v>262</v>
      </c>
      <c r="C12" s="208"/>
      <c r="D12" s="208"/>
    </row>
    <row r="13" spans="2:4">
      <c r="B13" s="208"/>
      <c r="C13" s="208"/>
      <c r="D13" s="208"/>
    </row>
    <row r="14" spans="2:4" ht="15">
      <c r="B14" s="100"/>
      <c r="C14" s="100"/>
      <c r="D14" s="173" t="s">
        <v>263</v>
      </c>
    </row>
    <row r="15" spans="2:4">
      <c r="B15" s="100"/>
      <c r="C15" s="100"/>
      <c r="D15" s="100"/>
    </row>
    <row r="16" spans="2:4" ht="327" customHeight="1">
      <c r="B16" s="199" t="s">
        <v>354</v>
      </c>
      <c r="C16" s="200"/>
      <c r="D16" s="200"/>
    </row>
    <row r="17" spans="2:4" ht="161.1" customHeight="1">
      <c r="B17" s="199" t="s">
        <v>355</v>
      </c>
      <c r="C17" s="200"/>
      <c r="D17" s="200"/>
    </row>
    <row r="18" spans="2:4" ht="132" customHeight="1">
      <c r="B18" s="199" t="s">
        <v>356</v>
      </c>
      <c r="C18" s="200"/>
      <c r="D18" s="200"/>
    </row>
  </sheetData>
  <mergeCells count="9">
    <mergeCell ref="B16:D16"/>
    <mergeCell ref="B17:D17"/>
    <mergeCell ref="B18:D18"/>
    <mergeCell ref="B2:D2"/>
    <mergeCell ref="B3:D3"/>
    <mergeCell ref="B5:D5"/>
    <mergeCell ref="B10:D10"/>
    <mergeCell ref="B12:D12"/>
    <mergeCell ref="B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DKŽ-SK Nr.1</vt:lpstr>
      <vt:lpstr>DKŽ-S Nr. 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Vilius Kryževičius</dc:creator>
  <cp:lastModifiedBy>Eglė Streikienė | Alkesta</cp:lastModifiedBy>
  <dcterms:created xsi:type="dcterms:W3CDTF">2023-08-10T10:47:58Z</dcterms:created>
  <dcterms:modified xsi:type="dcterms:W3CDTF">2025-10-02T13:02:22Z</dcterms:modified>
</cp:coreProperties>
</file>