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4/VULSK/05.16_INTERVENCINĖS RADIOLOGIJOS PREKĖS (3.2) , (Nr. 8500)_715965/Galutinis/"/>
    </mc:Choice>
  </mc:AlternateContent>
  <xr:revisionPtr revIDLastSave="28" documentId="13_ncr:1_{A5FF90EF-9AFB-406A-B7DE-37FCB1887FDF}" xr6:coauthVersionLast="47" xr6:coauthVersionMax="47" xr10:uidLastSave="{0AE8995E-92E3-4ADC-92C4-533FC8C13B8F}"/>
  <bookViews>
    <workbookView xWindow="-120" yWindow="-120" windowWidth="29040" windowHeight="15840" xr2:uid="{483FA76E-F396-403C-B27B-F99D37A33F09}"/>
  </bookViews>
  <sheets>
    <sheet name="8500_specifikacija" sheetId="1" r:id="rId1"/>
  </sheets>
  <definedNames>
    <definedName name="_xlnm._FilterDatabase" localSheetId="0" hidden="1">'8500_specifikacija'!$A$1:$M$60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P14" i="1" s="1"/>
  <c r="N15" i="1"/>
  <c r="P15" i="1" s="1"/>
  <c r="Q15" i="1" s="1"/>
  <c r="N16" i="1"/>
  <c r="P16" i="1" s="1"/>
  <c r="Q16" i="1" s="1"/>
  <c r="N17" i="1"/>
  <c r="P17" i="1" s="1"/>
  <c r="N18" i="1"/>
  <c r="N19" i="1"/>
  <c r="P19" i="1" s="1"/>
  <c r="Q19" i="1" s="1"/>
  <c r="N20" i="1"/>
  <c r="P20" i="1" s="1"/>
  <c r="Q20" i="1" s="1"/>
  <c r="N21" i="1"/>
  <c r="P21" i="1" s="1"/>
  <c r="N22" i="1"/>
  <c r="P22" i="1" s="1"/>
  <c r="N23" i="1"/>
  <c r="P23" i="1" s="1"/>
  <c r="Q23" i="1" s="1"/>
  <c r="N24" i="1"/>
  <c r="P24" i="1" s="1"/>
  <c r="Q24" i="1" s="1"/>
  <c r="N25" i="1"/>
  <c r="P25" i="1" s="1"/>
  <c r="N26" i="1"/>
  <c r="P26" i="1" s="1"/>
  <c r="N27" i="1"/>
  <c r="P27" i="1" s="1"/>
  <c r="Q27" i="1" s="1"/>
  <c r="N28" i="1"/>
  <c r="P28" i="1" s="1"/>
  <c r="Q28" i="1" s="1"/>
  <c r="N29" i="1"/>
  <c r="P29" i="1" s="1"/>
  <c r="N30" i="1"/>
  <c r="P30" i="1" s="1"/>
  <c r="N31" i="1"/>
  <c r="P31" i="1" s="1"/>
  <c r="Q31" i="1" s="1"/>
  <c r="N32" i="1"/>
  <c r="P32" i="1" s="1"/>
  <c r="Q32" i="1" s="1"/>
  <c r="N33" i="1"/>
  <c r="P33" i="1" s="1"/>
  <c r="N34" i="1"/>
  <c r="P34" i="1" s="1"/>
  <c r="N35" i="1"/>
  <c r="P35" i="1" s="1"/>
  <c r="Q35" i="1" s="1"/>
  <c r="N36" i="1"/>
  <c r="P36" i="1" s="1"/>
  <c r="Q36" i="1" s="1"/>
  <c r="N37" i="1"/>
  <c r="P37" i="1" s="1"/>
  <c r="N38" i="1"/>
  <c r="P38" i="1" s="1"/>
  <c r="N39" i="1"/>
  <c r="P39" i="1" s="1"/>
  <c r="Q39" i="1" s="1"/>
  <c r="N40" i="1"/>
  <c r="P40" i="1" s="1"/>
  <c r="Q40" i="1" s="1"/>
  <c r="N41" i="1"/>
  <c r="P41" i="1" s="1"/>
  <c r="N42" i="1"/>
  <c r="P42" i="1" s="1"/>
  <c r="N43" i="1"/>
  <c r="P43" i="1" s="1"/>
  <c r="Q43" i="1" s="1"/>
  <c r="N44" i="1"/>
  <c r="P44" i="1" s="1"/>
  <c r="Q44" i="1" s="1"/>
  <c r="N45" i="1"/>
  <c r="P45" i="1" s="1"/>
  <c r="N46" i="1"/>
  <c r="P46" i="1" s="1"/>
  <c r="N47" i="1"/>
  <c r="P47" i="1" s="1"/>
  <c r="Q47" i="1" s="1"/>
  <c r="N48" i="1"/>
  <c r="P48" i="1" s="1"/>
  <c r="Q48" i="1" s="1"/>
  <c r="N49" i="1"/>
  <c r="P49" i="1" s="1"/>
  <c r="N50" i="1"/>
  <c r="P50" i="1" s="1"/>
  <c r="N51" i="1"/>
  <c r="P51" i="1" s="1"/>
  <c r="Q51" i="1" s="1"/>
  <c r="N52" i="1"/>
  <c r="P52" i="1" s="1"/>
  <c r="Q52" i="1" s="1"/>
  <c r="N53" i="1"/>
  <c r="P53" i="1" s="1"/>
  <c r="N54" i="1"/>
  <c r="P54" i="1" s="1"/>
  <c r="N55" i="1"/>
  <c r="P55" i="1" s="1"/>
  <c r="Q55" i="1" s="1"/>
  <c r="N56" i="1"/>
  <c r="P56" i="1" s="1"/>
  <c r="Q56" i="1" s="1"/>
  <c r="N57" i="1"/>
  <c r="P57" i="1" s="1"/>
  <c r="N58" i="1"/>
  <c r="P58" i="1" s="1"/>
  <c r="N59" i="1"/>
  <c r="P59" i="1" s="1"/>
  <c r="Q59" i="1" s="1"/>
  <c r="N13" i="1"/>
  <c r="P13" i="1" s="1"/>
  <c r="Q54" i="1" l="1"/>
  <c r="Q58" i="1"/>
  <c r="Q50" i="1"/>
  <c r="Q34" i="1"/>
  <c r="Q38" i="1"/>
  <c r="Q30" i="1"/>
  <c r="Q26" i="1"/>
  <c r="Q22" i="1"/>
  <c r="Q18" i="1"/>
  <c r="P18" i="1"/>
  <c r="Q42" i="1"/>
  <c r="Q46" i="1"/>
  <c r="Q14" i="1"/>
  <c r="Q57" i="1"/>
  <c r="Q53" i="1"/>
  <c r="Q49" i="1"/>
  <c r="Q45" i="1"/>
  <c r="Q41" i="1"/>
  <c r="Q37" i="1"/>
  <c r="Q33" i="1"/>
  <c r="Q29" i="1"/>
  <c r="Q25" i="1"/>
  <c r="Q21" i="1"/>
  <c r="Q17" i="1"/>
  <c r="Q13" i="1"/>
  <c r="E60" i="1" l="1"/>
  <c r="H13" i="1" l="1"/>
  <c r="I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I14" i="1"/>
  <c r="J14" i="1" s="1"/>
  <c r="H14" i="1"/>
  <c r="H15" i="1"/>
  <c r="I15" i="1"/>
  <c r="J15" i="1" s="1"/>
  <c r="H16" i="1"/>
  <c r="I16" i="1"/>
  <c r="J16" i="1" s="1"/>
  <c r="H17" i="1"/>
  <c r="I17" i="1"/>
  <c r="J17" i="1" s="1"/>
  <c r="H18" i="1"/>
  <c r="I18" i="1"/>
  <c r="J18" i="1" s="1"/>
  <c r="H19" i="1"/>
  <c r="I19" i="1"/>
  <c r="J19" i="1" s="1"/>
  <c r="H20" i="1"/>
  <c r="I20" i="1"/>
  <c r="J20" i="1" s="1"/>
  <c r="H21" i="1"/>
  <c r="I21" i="1"/>
  <c r="J21" i="1" s="1"/>
  <c r="H22" i="1"/>
  <c r="I22" i="1"/>
  <c r="J22" i="1" s="1"/>
  <c r="H23" i="1"/>
  <c r="I23" i="1"/>
  <c r="J23" i="1" s="1"/>
  <c r="H24" i="1"/>
  <c r="I24" i="1"/>
  <c r="J24" i="1" s="1"/>
  <c r="H25" i="1"/>
  <c r="I25" i="1"/>
  <c r="J25" i="1" s="1"/>
  <c r="H26" i="1"/>
  <c r="I26" i="1"/>
  <c r="J26" i="1" s="1"/>
  <c r="H27" i="1"/>
  <c r="I27" i="1"/>
  <c r="J27" i="1" s="1"/>
  <c r="H28" i="1"/>
  <c r="I28" i="1"/>
  <c r="J28" i="1" s="1"/>
  <c r="H29" i="1"/>
  <c r="I29" i="1"/>
  <c r="J29" i="1" s="1"/>
  <c r="H30" i="1"/>
  <c r="H31" i="1"/>
  <c r="I31" i="1"/>
  <c r="J31" i="1" s="1"/>
  <c r="H32" i="1"/>
  <c r="I32" i="1"/>
  <c r="J32" i="1" s="1"/>
  <c r="H33" i="1"/>
  <c r="I33" i="1"/>
  <c r="J33" i="1" s="1"/>
  <c r="H34" i="1"/>
  <c r="I34" i="1"/>
  <c r="J34" i="1" s="1"/>
  <c r="H35" i="1"/>
  <c r="I35" i="1"/>
  <c r="J35" i="1" s="1"/>
  <c r="H36" i="1"/>
  <c r="I36" i="1"/>
  <c r="J36" i="1" s="1"/>
  <c r="H37" i="1"/>
  <c r="I37" i="1"/>
  <c r="J37" i="1" s="1"/>
  <c r="H38" i="1"/>
  <c r="I38" i="1"/>
  <c r="J38" i="1" s="1"/>
  <c r="H39" i="1"/>
  <c r="I39" i="1"/>
  <c r="J39" i="1" s="1"/>
  <c r="H40" i="1"/>
  <c r="I40" i="1"/>
  <c r="J40" i="1" s="1"/>
  <c r="I41" i="1"/>
  <c r="J41" i="1" s="1"/>
  <c r="H41" i="1"/>
  <c r="H42" i="1"/>
  <c r="I42" i="1"/>
  <c r="J42" i="1" s="1"/>
  <c r="H43" i="1"/>
  <c r="H44" i="1"/>
  <c r="I44" i="1"/>
  <c r="J44" i="1" s="1"/>
  <c r="H45" i="1"/>
  <c r="I45" i="1"/>
  <c r="J45" i="1" s="1"/>
  <c r="H46" i="1"/>
  <c r="I46" i="1"/>
  <c r="J46" i="1" s="1"/>
  <c r="H47" i="1"/>
  <c r="I47" i="1"/>
  <c r="J47" i="1" s="1"/>
  <c r="H48" i="1"/>
  <c r="I48" i="1"/>
  <c r="J48" i="1" s="1"/>
  <c r="H49" i="1"/>
  <c r="I49" i="1"/>
  <c r="J49" i="1" s="1"/>
  <c r="H50" i="1"/>
  <c r="I50" i="1"/>
  <c r="J50" i="1" s="1"/>
  <c r="H51" i="1"/>
  <c r="I51" i="1"/>
  <c r="J51" i="1" s="1"/>
  <c r="H52" i="1"/>
  <c r="I52" i="1"/>
  <c r="J52" i="1" s="1"/>
  <c r="H53" i="1"/>
  <c r="I53" i="1"/>
  <c r="J53" i="1" s="1"/>
  <c r="H54" i="1"/>
  <c r="I54" i="1"/>
  <c r="J54" i="1" s="1"/>
  <c r="H55" i="1"/>
  <c r="I55" i="1"/>
  <c r="J55" i="1" s="1"/>
  <c r="H56" i="1"/>
  <c r="I56" i="1"/>
  <c r="J56" i="1" s="1"/>
  <c r="H57" i="1"/>
  <c r="I57" i="1"/>
  <c r="J57" i="1" s="1"/>
  <c r="H58" i="1"/>
  <c r="H59" i="1"/>
  <c r="I59" i="1"/>
  <c r="J59" i="1" s="1"/>
  <c r="J13" i="1" l="1"/>
  <c r="I58" i="1"/>
  <c r="J58" i="1" s="1"/>
  <c r="I43" i="1"/>
  <c r="J43" i="1" s="1"/>
  <c r="I30" i="1"/>
  <c r="J30" i="1" s="1"/>
  <c r="J60" i="1" l="1"/>
  <c r="I60" i="1"/>
</calcChain>
</file>

<file path=xl/sharedStrings.xml><?xml version="1.0" encoding="utf-8"?>
<sst xmlns="http://schemas.openxmlformats.org/spreadsheetml/2006/main" count="222" uniqueCount="131">
  <si>
    <t>33140000-3</t>
  </si>
  <si>
    <t>vnt.</t>
  </si>
  <si>
    <t>Mikroviela</t>
  </si>
  <si>
    <t>Nerūdijančio plieno viela su daliniu hidrofiliniu padengimu, nedengtos proksimalios dalies ilgis - 30cm ( ± 1cm)   Suteikia papildomą paramą srove nukreipiamiems kateteriams.   Vielos galas formuojamas ir gerai išlaikantis formą   Distalinė 10cm vielos dalis su platininine spirale rentgeno kontrastiškumui sustiprinti.   Nusmailėjančios distalinės dalies ilgis  - 30cm ( ± 1cm)   Vielos proksimalaus/distalaus galo  diametras -0.012" /0.008"   Vielos ilgis 200cm</t>
  </si>
  <si>
    <t>Krūties naviko žymeklis</t>
  </si>
  <si>
    <t>33141230-1</t>
  </si>
  <si>
    <t>Perkutanins biliarinis stentas, dengtas</t>
  </si>
  <si>
    <t>Minkštųjų audinių biopsijos sistema</t>
  </si>
  <si>
    <t>Plaučių darinių prieš operaciniai žymekliai skirti prieš operaciniam plaučių navikų perkutaniniam pažymėjimui. Nitinolinės spirale susisukančios vielos ir koaksialinės 18G adatos rinkinys. Žymėjimas ant adatos kas 1 cm tiksliam įvedimui. Žymeklį galima įtraukti į adatą ir pakartotinai pozicionuoti tikslesniam pažymėjimui. Dydžiai: 18Gx120mm, 18Gx150 mm.</t>
  </si>
  <si>
    <t>Plaučių žymekliai</t>
  </si>
  <si>
    <t>33141320-9</t>
  </si>
  <si>
    <t xml:space="preserve">Koaksialinė adata (11G;13G;15G;17G;19G) su dviem vidiniais stiletais, vienu trokaro formos distaliniu galu, kitu buku saugiai penetracijai, pritaikyta (12G;14G;16G;18G;20G)(10cm;13 cm;16cm;20cm) ilgio adatai. </t>
  </si>
  <si>
    <t>Koaksialinė adata</t>
  </si>
  <si>
    <t>33141600-6</t>
  </si>
  <si>
    <t>Tinkami  biliariniam ar pūlinių drenažui punkciją atliekant tiesioginiu ar Seldingerio būdu. Kateteris  sterilus pagamintas iš  minkštos medžiagos, ne-poliuretano. Neturintis atminties sulenkimui, atsparus etilo alkoholiui. Padengtas hidrofiline danga, mažinančia trintį įvedimo metu. Distalinė kateterio galiukas turi turėti pigtail konfigūraciją. Kateterio intraduaodeninė dalis su 12+/-2 šoninėmis skylutėmis, intraduktalinė dalis su 20+/- 4 šoninėmis skylutėmis ir rentgeno kontrastiniais žymekliais, kateterį išteisinančios kaniulės - viena lanksti, kita standi. Rinkinyje turi būti nerūdijančio plieno kreipiančioji viela, dengta teflonu, fiksuota šerdimi, 0,038 colių skersmens, 80 (+/- 2)  cm ilgio, viename gale lenkta 3 cm spinduliu. Drenui tinkantis dilatatorius, vienkartinis, sterilus, padengtas hidrofiline danga, konuso formos, vientisas, 20 cm ilgio, išorinis skersmuo 8, 10, 12, 14 Fr, vidinis skersmuo 0,038" . Punkcinė chiba tipo adata, 20(+/-1) cm, dviejų dalių, išorinis skersmuo 18G, vidinis skersmuo 0,038 colių, su echopozityviu galiuku.</t>
  </si>
  <si>
    <t>Biliarinis drenavimo rinkinys</t>
  </si>
  <si>
    <t>Rinkinį sudaro vienkartinis, sterilus pagamintas iš  minkštos medžiagos, ne-poliuretano. Neturintis atminties sulenkimui, atsparus etilo alkoholiui. Padengtas hidrofiline danga, mažinančia trintį įvedimo metu. Distalinis kateterio galas turi  turėti rentgeno kontrastinius markerius matomumui užtikrinti. Kateterio diametras 18, 20 Fr (±0.5) F. Tinkami naudoti su 0,038'' kreipiamąja viela ir distaliniame gale turintys ne mažiau nei 6 dideles ovalias angas skysčiui nutekėti. Distalinis galas tiesus. Kateterio ilgis 40 cm. Rinkinyje su standžia ir lanksčia įvedimo kaniule ir 18G adata/troakaru. Rinkinyje turi būti nerūdijančio plieno kreipiančioji viela, dengta teflonu, fiksuota šerdimi, 0,038 colių skersmens, 80 (+/- 2)  cm ilgio, viename gale lenkta 3 cm spinduliu. Drenui tinkantis dilatatorius, vienkartinis, sterilus, padengtas hidrofiline danga, konuso formos, vientisas, 20 cm ilgio, išorinis skersmuo 8, 10, 12, 14 Fr, vidinis skersmuo 0,038" . Punkcinė chiba tipo adata, 20(+/-1) cm, dviejų dalių, išorinis skersmuo 18G, vidinis skersmuo 0,038 colių, su echopozityviu galiuku.</t>
  </si>
  <si>
    <t>Didelio diametro drenavimo rinkinys</t>
  </si>
  <si>
    <t>Z formos akių konfigūracija užtikrinanti ilgalaikę jėgą ir radialinę jėgą. Savaime išsiplečianti nitinolio konstrukcija išlaikanti pradinį stento ilgį ir leidžianti tiksliai pozicionuoti stentą. Lanksti 40 cm ilgio pozicionavimo sistema su Flexor technologija (6 Fr diametro). 4 auksiniai markeriai abiejuose stento galuose užtikrinantys vizualizaciją ir pozicionavimą.</t>
  </si>
  <si>
    <t>Savaime išsiplečiantis tulžies latakų stentas</t>
  </si>
  <si>
    <t>33141640-8</t>
  </si>
  <si>
    <t xml:space="preserve">Skirtas perkutaniniam ilgalaikiam (&gt;30 dienų) ascito drenavimui iš pleuros ar pilvo ertmės . Rinkinio sudėtis: drenavimo vamzdelis su stiletu 15,5 ±0,5 F, ilgis 72±2 cm, 11 nr skalpelis, adata introduseriui 18G, J tipo viela 0,038", 80 ±1 cm, dilatatoriai 8F ir 12 F, plėšomas introduseris 12F, įrankis tuneliavimui, vožtuvas su dangteliu, luer tipo adapteris, universalus drenavimo vamzdelio adapteris, tvarsčiai ir pleistrai. Kateteris privalo turėti manžetę, kuri palengvina audinių augimą, kad kateteris laikytųsi savo vietoje. Atstumas nuo manžetės iki proksimalinės fenestracijos: pleuros kateterio - 11±1 cm, peritoninio kateterio - 15±1 cm. Kateteryje ne mažiau 50 skylių skysčiui nubėgti. Sterili pakuotė. Galimybė drenavimo sistemą naudoti su drenavimo maišeliu arba buteliu. </t>
  </si>
  <si>
    <t>Tuneliniai ascito drenai</t>
  </si>
  <si>
    <t>33141200-2</t>
  </si>
  <si>
    <t xml:space="preserve">Periferiniai kraujagyslių stentai savaime besiplečiantys skirti SFA </t>
  </si>
  <si>
    <t>Tinkamas įvedimui ir ištraukimui per veną Jugular. Filtro krepšelis su  kabliuku, pagamintas  iš nerūdijančio plieno turi 9 sulenktas į viršų kojeles (6 trumpesnės, 3 ilgesnės). Kojelės diametras 0.3 mm,  kabliuko ilgis 4 mm, filtro ilgis 59 mm, tinkamas venoms, kurių skersmuo iki 32 mm. Suderinamas su 3 T MRI. Komplekte: 7F  660 mm  ilgio  prapletėjas, 7 F 600 mm su  2 rentgeno kontrastiniais žymekliais įvedimo mova, 7 F stūmimo kateteris, kurio ilgis 614 mm, 17 G pradūrimo adata, J  lanksčios formos  150 cm 0.035 diametro viela pravedėjas, ištraukimo komplektas. Ištraukimo komplekte 9 F ir 675 mm  ilgio prapletėjas, 9 F ir  610 mm ištraukimo mova su 2 rentgeno kontrastiniais žymekliais,  17 G pradūrimo adata  J lanksčios formos viela pravedėjas 150 cm ilgio ir 0.035 diametro, žnyplinis kateteris, kurio ilgis 781 mm su 2 juodais žymekliais, turi 3 krypčių stabdymo kranelį, argonominę rankenėlę,  8 vnt. žnyplinius dantukus. Žnyplinio dantuko diametras 0.4 mm, žnyplių diametras 13.5-15 mm, ilgis 24 mm, pagamintos iš nerūdijančio plieno.</t>
  </si>
  <si>
    <t>Tuščiosios venos priešembolinis filtras su ištraukimo sistema
ištraukimo sistema</t>
  </si>
  <si>
    <t>Tromboaspiracinis kateteris</t>
  </si>
  <si>
    <t xml:space="preserve">Periferiniai kraujagyslių stentai plečiami balionu </t>
  </si>
  <si>
    <t>33141210-5</t>
  </si>
  <si>
    <t>Vaistus išskiriantys PTA balionai 0.014'', 0,018” ir 0.035'' vieloms</t>
  </si>
  <si>
    <t>Kateteris masyviai selektyviai trombolizei</t>
  </si>
  <si>
    <t xml:space="preserve">Intravaskulinio ultragarso (IVUS) kateteriai aortai.  </t>
  </si>
  <si>
    <t xml:space="preserve">Intravaskulinio ultragarso (IVUS) kateteriai periferinėms kraujagyslėms.     </t>
  </si>
  <si>
    <t xml:space="preserve">Intravaskulinio ultragarso (IVUS) kateteriai vainikinėms ir periferinėms kraujagyslėms.     </t>
  </si>
  <si>
    <t xml:space="preserve">Balionu išplečiamas stentas, pagamintas iš kobalto chromo. „Double helix“ dizainas. Gijų storis 120 µm (ø 4.5 – 5.0 mm); 140 µm (ø 6.0 – 7.0 mm). Stentas padengtas proBIO (Amorphous Silicone Carbide). Proximalioje dalyje auksiniai markeriai. Stento diametrai: 4.5 mm; 5.0 mm; 6.0 mm; 7.0 mm.  Stento ilgiai: 12mm; 15 mm; 19 mm. Kateteris Rx tipo. Naudojamas su 0.014" viela pravedėju. Galiukas – minkštas, trumpas, kūgiškas. Balionas su 2 įspaustais auksiniais markeriais, kurie užtikrina nepriekaištingą matomumą ir tikslią stento vietą. Suderinama su 4F ir 5F įvedimo sistema. Kateterio ilgis: 140 cm. Nominalus slėgis 10 atm. RBP: 15 atm (ø 4.5 – 6.0 mm); 13 atm (ø 7.0 mm).
</t>
  </si>
  <si>
    <t>Renalinių arterijų stentai</t>
  </si>
  <si>
    <t>Didelio diametro transseptaliniai introdiuseriai</t>
  </si>
  <si>
    <t>Introdiuseriai mikropunkcijoms</t>
  </si>
  <si>
    <t>Specialios PTA vielos naudojamos procedūroms žemiau kelio,sudėtingoms stenozėms, vingiuotoms kraujagyslėms</t>
  </si>
  <si>
    <t xml:space="preserve">Ilgi hidrofiliniai įvedėjai periferinėms procedūroms </t>
  </si>
  <si>
    <t>Sugrįžimo į tikrąjį kraujagyslės spindį ir okliuzijų praėjimui skirtas prietaisas</t>
  </si>
  <si>
    <t>Sistema skirta periferinių arterijų aterektomijos procedūroms žemiau ir aukščiau kelio, OTW tipo.</t>
  </si>
  <si>
    <t>Sistema skirta periferinių arterijų aterektomijos procedūroms žemiau kelio, OTW tipo.</t>
  </si>
  <si>
    <t>Vienkartinis prietaisas tiesioginei arterektomijai, smulkioms kraujagyslėms</t>
  </si>
  <si>
    <t>Didelio diametro mechaninės trombektomijos rinkinys periferinių venų gydymui be trombinės masės smulkinimo funkcijos</t>
  </si>
  <si>
    <t>Mechaninės trombektomijos rinkinys periferinių venų gydymui be trombinės masės smulkinimo funkcijos</t>
  </si>
  <si>
    <t>Didelio diametro mechaninės trombektomijos rinkinys periferinių arterijų gydymui su trombinės masės smulkinimo funkcija</t>
  </si>
  <si>
    <t>Mechaninės trombektomijos rinkinys periferinių arterijų gydymui su trombinės masės smulkinimo funkcija</t>
  </si>
  <si>
    <t xml:space="preserve">Reolizinės trombolizės specialūs išsiurbimo kateteriai tinkantis Angiojet </t>
  </si>
  <si>
    <t>Savaime išsiskleidžiantys veniniai stentai 0.035'' vielai</t>
  </si>
  <si>
    <t>Vaistais dengtas savaime išsiskleidžiantis stentas</t>
  </si>
  <si>
    <t>Savaime išsiskleidžiantis stentas 0.035'' vielai</t>
  </si>
  <si>
    <t>Periferinis savaime išsiplečiantis stentas</t>
  </si>
  <si>
    <t>Savaime išsiplečiantis stentas 0.018'' vielai, tinkamas procedūroms žemiau kelio</t>
  </si>
  <si>
    <t>Vaistus išskiriantys PTA balionai 0,035” vielai</t>
  </si>
  <si>
    <t>Vaistus išskiriantys PTA balionai 0,018” vielai</t>
  </si>
  <si>
    <t>Periferinis pjaunantis (scoring) balioninis kateteris</t>
  </si>
  <si>
    <t>PTA dilataciniai įsirėžiantys balioniniai kateteriai</t>
  </si>
  <si>
    <t>BVPŽ kodas</t>
  </si>
  <si>
    <t>Vnt. kaina
Eur su PVM</t>
  </si>
  <si>
    <t>Mato vnt.</t>
  </si>
  <si>
    <t>Charakteristikos, parametrai</t>
  </si>
  <si>
    <t>Pirkimo dalies pavadinimas</t>
  </si>
  <si>
    <t>Pirk. dalies Nr.</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</si>
  <si>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</si>
  <si>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</si>
  <si>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PO turi teisę reikalauti pateikti katalogų ir techninių aprašų originalus, o tiekėjui jų nepateikus – pasiūlymą atmesti.</t>
  </si>
  <si>
    <t xml:space="preserve">Kateteris skirtas išplėsti stenozėms klubinėje, šlaunies, iliofemoralinėje, pakinklio ir inkstų arterijose, taip pat biologinių ar sintetinių arterioveninių dializės fistulių obstrukcinių pažeidimų gydymui. Balionų skersmuo nuo 2 iki 8 mm (ne mažiau 3 skirtingų dydžių).  Balionų ilgiai nuo 10 iki 200 mm (ne mažiau 3 skirtingų dydžių). Kateterių naudojami ilgiai: 50 cm, 90 cm, 137 cm ir 155 cm. Suderinami su 0,014" ir 0,018" vielomis-pravedėjais. Suderinami su introdiuseriu: 5F (2 - 3,5 mm balionams); 6F (2 – 8 mm balionams). Nominalus slėgis: 2 – 8 atm; apskaičiuotas plyšimo slėgis (RBP): 12 – 20 atm (priklausomai nuo pasirenkamo baliono).  
</t>
  </si>
  <si>
    <t>Žemo profilio PTA (angl. scoring) balionas (OTW tipo), naudojamas stenozių predilatacijai. Turi tris  nailoninius elementus (ne mažiau 0,39 mm aukščio), pritvirtintus distalinėje ir proksimalinėje baliono dalyje,  kurie padeda lengviau praplėsti stenozę. Padengtas hidrofiline danga. Naudojamas su 0,018" PTA pravedimo  viela ir 5F - 6F introdiuseriu. Nominalus slėgis – ne mažiau 8 atm, baliono plyšimo slėgis (RBP) – ne mažiau  14-16 atm (priklausomai nuo baliono diametro). Balionas 40 mm ilgio ir 4 mm, 5 mm, 6 mm, 7 mm diametro.  Kateterio ilgis 50 cm, 90 cm ir 145 cm.</t>
  </si>
  <si>
    <t xml:space="preserve">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 kontrastiniai markeriai;  balionai įvairių ilgių (40 - 120 mm) ir diametrų (4,00 - 7,00 mm), visų diametrų balionai turi praeiti per 6F introdiuserį;  balioninio kateterių naudojamas ilgis priklausomai nuo procedūros technikos 80-85cm ir 130-135cm; universalaus panaudojimo – plėtimams ir stentavimui;
</t>
  </si>
  <si>
    <t xml:space="preserve">Periferinis vaistais dengtas balioninis dilatacinis kateteris OTW tipo, semi compliant tipo. Dengtas paklitakselio (dozė 2 μg/ mm2), polisorbato ir sorbitolio mišiniu.  Naudojami su 0.014",0.018" ir 0.035" PTA pravedimo vielomis ir 4F- 10F introdiuseriais.  Balionų diametrai: 0.014"- nuo 2 iki 4 mm; 0.018"- nuo 4 iki 7 mm; 0.035"- nuo 4 iki 12 mm; Balionų ilgiai: nuo 40 iki 220 mm;  Kateterių ilgiai (cm): 75, 100, 130, 150 GeoAlign kateterio žymėjimas kas 1 cm; Nominalus slėgis ne mažiau 6 atm., baliono plyšimo slėgis (RBP) – ne mažiau 10 atm. 
</t>
  </si>
  <si>
    <t xml:space="preserve">Pagamintas iš nitinolio su išplatėjančiais galiukais (2 mm); Ant stento abiejų galų 4 tantalo rentgeno kontrastiniai žymenys; Elektro-poliruotas stento paviršius;   Sutrumpėjimas išplėtimo metu &lt; 2 %;  Diametrai (mm): 4, 5, 6, 7, 8, 9, 10, 12, 14; Ilgiai (mm): 20, 30, 40, 50, 60, 80, 100, 120;  Kateteris koaksialinis, ilgiai (cm): 80 ir 135;  Naudojamas su 0,035” viela- pravedėja; Naudojamas su 6 F introdiuseriais;  Multifunkcinė, tiksli stento įvedimo sistema (4 būdai) su ergonomiška rankena; 
</t>
  </si>
  <si>
    <t xml:space="preserve">Vaistus išskiriantys PTA balioniniai kateteriai (OTW tipo) . Dengti Paclitaxel-Urea junginiu, išskiriantys vaistą Paklitakselį;  naudojami su 0,018” PTA vielomis;  žemo profilio:    aukšto slėgio (nominalus slėgis – ne mažiau 7 atm, baliono plyšimo slėgis (RBP) – ne mažiau 20 atm mažo diametro trumpiems ir 12atm didelio diametro ilgiems balionams); 2 rentgeno kontrastiniai markeriai; balionai įvairių ilgių (40 - 120 mm) ir diametrų (4,00 - 7,00 mm), visų diametrų balionai turi praeiti per 5F introdiuserį, 7.00mm per 5-6F; balioninio kateterių naudojamas ilgis priklausomai nuo procedūros technikos 80-90cm ir 130-140 cm; universalaus panaudojimo – plėtimams ir stentavimui;
</t>
  </si>
  <si>
    <t xml:space="preserve">Triašis sistemos dizainas leidžia kontroliuoti stento pozicionavimo metu atsiradusią trintį bei stabilizuoti stento padėtį.  Stento įvedimo sistema yra triašio veleno formos, kurį sudaro vidinės ašies įrenginys, ištraukiama mova, izoliavimo mova ir ergonominė rankena. Vidinės ašies įrenginys baigiasi lanksčiu kateterio galiuku, o prasideda Luerio movoje. Įvedimo rankenoje yra nuimamas fiksavimo kaištis, reguliavimo ratukas ir Luerio mova.  Besisukantis prietaiso ratukas leidžia kontroliuoti stento skleidimą: vienas ratuko pasukimas trakštelėjimu informuoja apie vieną stento gardelės išsiskleidimą. Bet kokio dydžio diametro stentas turi tokias pačias radialinės jėgos ir spaudimo pasipriešinimo savybes. Patentuotas, atviros gardelės principu paremtas dizainas kartu su atsvaros jungčių taškais stentui suteikia lankstumo. Trys jungčių taškai, esantys tarp gardelių, optimizuoja stento lankstumą ir suteikia stabilumo pozicionuojant.  Elastingas ne tik lenkimo atžvilgiu, bet ir išilginiam natyvinės venos judesiui. Unikalus dizainas, tikslus išbaigtumas, optimizuotas terminio apdorojimo procesas ir aukščiausios kokybės nitinolio medžiaga padeda išlaikyti ilgaamžį stento patvarumą. Stentas tiekiamas ant 9 Fr (3.1 mm) įvedimo sistemos, įkištas per 0.89 mm (0.035 col.) vielą.. Savaime išsiplečiantis stentas, išpjautas iš nikelio-titano lydinio (nitinolo) vamzdelio ir yra atviro tinklelio formos su integruotais nitinolo žymekliais stento galiniame krašte ir priekiniame krašte. Po įvedimo stentas sukuria išorėn nukreiptą jėgą, kad išlaikytų praeinamumą. Stento galiniame ir priekiniame galuose esantys rentgeno kontrastiniai žymekliai padeda nukreipti stentą į tikslinį pažeidimą prieš įvedant stentą. Ant įvedimo rankenos yra viena Luerio mova. Reguliavimo ratukas ant įvedimo rankenos sukasi ir atitraukia ištraukiamą movą. Fiksavimo kaištis neleidžia stento įvesti prieš panaudojimą, ir jį reikia nuimti, kad būtų aktyvintas reguliavimo ratukas. Stentas yra visiškai įvestas, kai rentgeno kontrastinis žymeklis ištraukiamoje movoje atsiduria už integruotų nitinolo žymeklių stento galiniame krašte. Unikalaus modelio izoliavimo mova pagerina stento įvedimo kontrolę ir tikslumą. Stento diametrai - 10-20mm (žingsnis kas 2 mm), ilgiai - 60, 80, 100, 120, 150 mm. 10 mm diametro stentas privalo turėti 40mm ilgį. Tinka kraujagyslėms, kurių diametras 7,5-19,00 mm. Minimalus galimas 20mm stento sutrumpėjimas ≤ - 2,6 %, maksimalus -  ≤2,5%. Migracijos lygis - 0%, 36 mėnesių pirminis stento praeinamumas bendrai sudaro ne daugiau 81.6% (pateikiami duomenis pagrindžiantys klinikiniai įrodymai) </t>
  </si>
  <si>
    <t>Preliminarus kiekis</t>
  </si>
  <si>
    <t xml:space="preserve">1 . Prekių  kokybė, žymėjimas, informacija vartotojui turi atitikti ES 2017/745 reglamento ar lygiaverčio dokumento   reikalavimus.                                                                                                                                                                                        </t>
  </si>
  <si>
    <t xml:space="preserve">Vienkartinis, sterilus stentas iš nitinolo Stentas padengtas paclitaxelio vaistu ir biodegraduojančiu (per 360 dienų ištirpstančiu ) PVDF polimeru, turinčiu antiproliferacinį poveikį, ir mažinantį restenozių dažnį Stento paviršiaus padengimo vaisto dozė ne daugiau 0.2 µg / mm² Ergonomiška konstrukcija su dvigubo įvedimo sistema, tri-axial SDS stento sistema užtikrinanti tikslų išskleidimą, kur vidurinis ir distalinis segmentas turi rentgeno kontrastinį markerį Hibridinės ‘‘closed-open cell‘‘ stento dizainas  Diametras: 6, 7 mm Ilgis:40 , 60 ,80, 100, 120, 150 mm praeinantys per 6 F kateterį , tinkantys 0,035‘‘ vielai Kateterio ilgis 75 ir 130 cm, ''Crossing profile'' 0.083'' Distalinis ir proksimalinis stento galas turi po 4 rentgeno kontrastinius markerius iš tantalo medžiagos
</t>
  </si>
  <si>
    <t xml:space="preserve">Vienkartinis, sterilus stentas iš nitinolo. Nitinolinis stentas padengtas paklitakselio vaistu. Turi būti užtikrintas vaisto buvimas stente per 90 dienų. Po 180 dienų vaistas turi pilnai pasišalinti iš stento. Vaisto padengimui naudojama technologija, kuri  sumažina vaisto tirpimo greitį ir pageriną ilgalaikį paklitakselio išsiskyrimą arba analogišką. Stento paviršiaus padengimo vaisto dozė ne daugiau 3±0,1 µg / mm²; ‘‘Open-Helical‘‘ stento dizainas.  Ilgis: nuo 20 iki 150 mm (privalomi ilgiai 20, 30, 40, 60, 80, 100, 120, 150cm), praeinantys per 6 F kateterį , tinkantys 0,035‘‘ vielai. Diametras: 5mm, 6mm, 7mm. Kateterio ilgis 80±2 cm ir 125±2 cm.     </t>
  </si>
  <si>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Tiekėjas įsipareigoja aprūpinti aparatu-konsole gydymo įstaigą nemokamai ir garantuoja šio aparato-konsolės techninę priežiūrą. Aparatas – konsolė monitoruoja ir kontroliuoja visa sistemą, trombai iš kraujagyslių per kateterį išsiurbami į surenkamąjį maišelį. Mažiausias širdies vainikinių, 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Kartu su kateteriais privaloma pateikti aparatą trombams siurbti panaudai. </t>
    </r>
    <r>
      <rPr>
        <b/>
        <sz val="11"/>
        <color theme="1"/>
        <rFont val="Times New Roman"/>
        <family val="1"/>
        <charset val="186"/>
      </rPr>
      <t>Šiai pirkimo daliai bus pasirašoma panaudos sutartis.</t>
    </r>
  </si>
  <si>
    <r>
      <t xml:space="preserve">Skirtas ūminei ir lėtinei periferinių arterijų trombozei gydyti. 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</si>
  <si>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r>
      <t xml:space="preserve">Skirtas ūminei ir lėtinei periferinių arterijų trombozei gydyti. 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</si>
  <si>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t xml:space="preserve">Trigubo apvalkalo kateteris Kateterio ilgis: 80 ir 130 cm Suderinamas su 6F introdiuseriais Suderinamas su 8F kreipiamaisiais kateteriais Suderinamas su 0,035” kreipiančiomis vielomis 4 tantalo žymekliai kiekviename stento gale. Nėra šokinėjimo efekto Ergonomiška ir maža rankena Stento skersmuo; 5,00; 6,00; 7,00; 8,00; 9,00; 10,00 mm. Stento ilgis: 40; 60; 80; 100; 150; 200 mm.
</t>
  </si>
  <si>
    <r>
      <t xml:space="preserve">Skirtas ūminei giliųjų venų trombozei gydyti. 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</si>
  <si>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r>
      <t xml:space="preserve">Skirtas ūminei giliųjų venų trombozei gydyti. 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</si>
  <si>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t xml:space="preserve">Kateteris su integruotais besisukančiais ašmenimis kalcifikatų šalinimui nuo arterijų sienelių ir pašalintos masės surinkimui. Įvairių dydžių, 1-1,5mm žingsnio dydžio kateteriai darbui su 1,5-7,0mm diametro kraujagyslėmis. Galimi ilgiai 110/113/135cm. Elementais maitinamas vienkartinis jėgos mechanizmas. Pritaikytas darbui su 0,014ʺ viela pakinklio srityje ir žemiau kelio.
</t>
  </si>
  <si>
    <t xml:space="preserve">Sistemą sudaro: aterektomijos kateteris, rankena, turinti maitinimo elementais varomą variklį, vielos laikiklis su integruotu prisukamuoju įtaisu arba analogišku sprendimu, kuris procedūros metu neleistų vielai suktis; vamzdelis audiniams šalinti. Sistema skirta naudoti tik vieną kartą, visi sistemos komponentai yra sterilūs, vienkartinio naudojimo prietaisai. Kateterio dydis: 1.5 mm su tiesiu galiuku; Darbinis ilgis: ne trumpesnis, kaip 149 cm. Naudojamas su 0,014" vielomis. Suderinamas su 4F introdiuseriu.
</t>
  </si>
  <si>
    <t xml:space="preserve">Sistemą sudaro: aterektomijos kateteris, rankena, turinti maitinimo elementais varomą variklį, vielos laikiklis su integruotu prisukamuoju įtaisu arba analogišku sprendimu, kuris procedūros metu neleistų vielai suktis; vamzdelis arba atliekų maišelis (priklausomai nuo kateterio dydžio). Sistema skirta naudoti tik vieną kartą, visi sistemos komponentai yra sterilūs, vienkartinio naudojimo prietaisai. Kateterių dydžiai: 1.8 ir 2.2 mm su tiesiais galiukais; 2.2 mm su užlenktais galiukais ir 2.4 mm su užlenkiamais galiukais. Darbiniai ilgiai: 127 cm, 130 cm ir 149 cm. Naudojami su 0,014" vielomis. Suderinami su 5F, 6F ir 7F introdiuseriais (priklausomai nuo kateterio dydžio).
</t>
  </si>
  <si>
    <t xml:space="preserve">4FR arba 2,9FR kateteris; Kateterio veleno išorinis skersmuo: 0,96 mm – 2.9Fr; 1.4 mm – 4 Fr. 80 cm arba 120 cm darbinio ilgio; Viela pravedėjas: 0,018 ”– 4FR kateteriui, 0,014 ” – 2.9FR kateteriui; Vieno liumeno kateteris su standžiu metaliniu distaliniu galiuku.  Ilga adata, iš anksto išlenkta distaliniame gale.  Adatos iškyša yra valdoma iš kateterio rankenos ir apima keletą padėčių: a) apie 2-3 mm tiesią iškyšą; b) apie 7 mm iškyša kampu; c) apie 11 mm iškyša kampu (tik 4Fr kateteriui).  Galimas adatos ir vielos pravedėjo krypties pakeitimas. Turi adatos saugos užraktą. Žymeklis identifikuoja radialinę adatos iškyšos kryptį.
</t>
  </si>
  <si>
    <t>Išorinio paviršiaus padengimas: hidrofilinė medžiaga visame ilgyje. Vidinis paviršius padengtas teflonu; įvedėjo korpusas sutvirtintas plieninėmis spiralės vijomis; su dviem vidiniais lanksčiais dilatoriais: 0.018" ir  0.035" ±0.003" diametro. Įvairaus dydžio: imtinai nuo 4Fr iki 12Fr (intervalas kas 1 Fr iki 10Fr);  Didelio vidinio diametro: 4Fr - ne mažiau kaip 0,061"; 5Fr - ne mažiau kaip 0,074". Įvairaus ilgio: nuo 45cm iki 110cm, tame intervale turi būti 55cm; 70cm; 80cm; 90cm; Distalinio galo konfigūracija: tiesūs ir įvairaus lenkimo tipo, su minkštu atraumatiniu rentgeno kontrastiniu galiuku, rengenokontrastinis žymeklis integruotas sienelėje ir nemažinantis vidinio spindžio. Ne mažiau 2 įvedėjo vožtuvų pasirinkimai.</t>
  </si>
  <si>
    <t xml:space="preserve">Vienkart.,steril. Vielos šerdis iš ‘‘stainless steel‘‘ medžiagos su smailėjančių distalinių galų leidžiančiu sukurti precizišką sukimo momento perdavimą, neprarandant lankstumo.  Hibridinis ((‘’polyurethane polymer jacket’’ angl.) su specialiu viršutiniu hidrofiliniu sluoksniu) padengimas per  visą ilgį Vielos galo forma: tiesi ar J tipo.  Rentgeno kontrastinis galiukas 2 cm ilgio. Diametras: 0.014”, 0.018‘‘. Vielos galiuko tvirtumas (tip load) prie 0.014‘‘ (3 g. , 6 g.) , prie 0.018‘‘ (6 g., 8 g.). Ilgis: 110 cm,150 cm, 182 cm , 200 cm , 300 cm
</t>
  </si>
  <si>
    <t>Rinkinyje: 21G adata su echopozityviu galiuku, adatos ilgis - ne daugiau 4 cm;  viela 0.018“ diametro, turi būti pasirinkimas tarp nitinolinės arba nerūdijančio plieno, dviejų ilgių- 40 cm, 80 cm;  įvedėjas su specialiu hemostaziniu vožtuvu. Dydžiai: išorinis diametras - ne daugiau 4Fr  , vidinis diametras ne mažiau 2.9Fr. Įvedėjo ilgis ne daugiau 7 cm.</t>
  </si>
  <si>
    <t xml:space="preserve">Mullins tipo transseptaliniai introdiuseriai komplektuojami su vienu ar keletu dilatatorių. Diametras nuo 6F iki 14F, ilgis nuo 63 cm iki 85 cm. Rentgeno kontrastinis markeris gale ir hemostatiniu vožtuvu. Įvedami su 0,035-0,038“ diametro viela. Turi būti komplektuojama  introdiuseris su  hemostaziniu vožtuvu, diliatatoriumi bei plovimo šaka ir obturatoriaus. Dydžiai: mažiausias 12 F, didžiausias 18 F. Ilgiai nuo 30 cm iki 45 cm. Su rentgeno kontrastiniu markeriu gale. Įvedami su 0,035 colio ir 0,038 colio diametro viela.  </t>
  </si>
  <si>
    <t xml:space="preserve"> Suderinamas su 5 F kateteriu pravedėju.   Įėjimo profilis ne daugiau 2.9 F.  Aukštos skiriamosios gebos 20 MHz transdiuseris su signalo filtravimu.   Pritaikytas 0,014 colio vielai.  Su 3 tolygiai išdėstytais rentgeno kontrastiniais markeriais. Kateteris pilnai paruoštas naudoti (nereikalingas jo praplovimas). Kateteris suderinamas su įranga, galinčia atlikti intravaskulinio ultragarso (IVUS) bendras registracijas (co-registration – angl.) su angiograma.
</t>
  </si>
  <si>
    <t xml:space="preserve"> Suderinamas su 6F kateteriu pravedėju. Įėjimo profilis ne daugiau 3.4 F. Aukštos skiriamosios gebos 20 MHz transdiuseris su signalo filtravimu. Pritaikytas 0,018 colio vielai. Tinkantis iki 24 mm diametro kraujagyslėms.
</t>
  </si>
  <si>
    <t xml:space="preserve"> Suderinamas su 8F introdiuseriu. Įėjimo profilis ne daugiau 8.2 F. Aukštos skiriamosios gebos 20 MHz transdiuseris su signalo filtravimu. Pritaikytas 0,038 colio vielai. Su 25 rentgeno kontrastiniais markeriais distaliniame kateterio gale. Tinkantis iki 60 mm diametro kraujagyslėms.
</t>
  </si>
  <si>
    <t>4 ir 5F diametro kateteriai, 40/65/100/135cm ilgio. Infuzinės dalies ilgis 5/10/20/30/40/50cm. Vožtuvas distaliniame gale leidžia atlikti masyvią trombolizę tiek pašalinus vielą iš kateterio, tiek su viela. Du markeriai, žymintys infuzinės dalies ribas. Skirtas naudoti su 0,035” bei 0,038” vielomis.</t>
  </si>
  <si>
    <t>PTA balionas (OTW tipo), dengtas paklitakselio (3μg/mm2) ir resveratrolio mišiniu, be polimerų. Naudojamas su 0,014"; 0,018" ir 0,035" PTA pravedimo viela ir 4F - 6F introdiuseriu. Turi 2 rentgenokontrastinius markerius. Nominalus slėgis – ne mažiau 6 atm, baliono plyšimo slėgis (RBP) – ne mažiau 12-15 atm (priklausomai nuo baliono diametro). Balionai įvairių ilgių (40 mm - 150 mm) ir diametrų (1,5 mm – 8 mm). Kateterio ilgis 75 cm, 130 cm ir 150 cm.</t>
  </si>
  <si>
    <t xml:space="preserve">Vienkartinis, sterilus. Užmauti ant baliono, stento medžiaga 316L plienas. Nuo 5 iki 10 mm. diametro, Nuo 17 iki 60 mm ilgio, Tinkantys 0.035‘‘ vielai. Kateterio ilgis 75 ir 135 cm.  Sistemos nominalus (NBP) slėgis ne mažesnis 8 atm, darbinis (RBP) - ne mažesnis 12 atm. Baliono ilgis - nuo 17 iki 60 mm ilgio, stento ilgis - nuo 12 iki 57 mm. Visų diametrų stentai suderinami su 6Fr introdiuseriu.
</t>
  </si>
  <si>
    <t>Tromboaspiracinis kateteris. Nerūdijančio plieno kateterio konstrukcija užtikrina kateterio tvirtumą ir atsparumą užlinkimams; Proksimalinė kateterio dalis turi būti kieta, distalinė kateterio - minkšta; Hidrofilinės dangos padengimas ne mažiau nei 40 cm; Distalinės dalies vidinis diametras - 1.00 - 1.42 mm; išorinis diametras - 1.70/1.96 mm; Proksimalinės dalies vidinis diametras - 1.10 - 1.45 mm; išorinis diametras - 1.40 - 1.76 mm; Kateterio pašalinimo paviršius distalinėje dalyje - nuo  0.78 mm² iki 1,58 mm²; Kateterio dydžiai - 6F; 7F; 8F; Kateterio ovalaus galo ilgis ne daugiau 6 mm; RX segmentas ne ilgesnis nei 23 cm. Ne mažiau kaip du markeriai, kateterio distalinėje dalyje(ties ne arčiau kaip 1 mm nuo galiuko ir ne daugiau nei 4 mm); Darbinis kateterio ilgis ne mažiau 140 cm; Rinkinyje turi būti stiletas, standumo užtikrinimui.</t>
  </si>
  <si>
    <t xml:space="preserve">Vienkartinis, sterilus. Stentas iš nitinolo, Ergonomiška konstrukcija su dvigubo įvedimo sistema, tri-axial SDS stento sistema užtikrinanti tikslų išskleidimą, kur  distalinis segmentas turi rentgeno kontrastinį markerį. Hibridinės ‘‘closed-open cell‘‘ konstrukcijos;  nuo 5 iki 8 mm. diametro, nuo 20 iki 200 mm ilgio, praeinantys per 6 F kateterį;  tinkantys 0,035‘‘ vielai. Kateterio ilgis 75 ir 130 cm; ''Crossing profile'' 0.083''. Distalinis ir proksimalinis stento galas turi po 4 rentgeno kontrastinius markerius iš tantalo medžiagos
</t>
  </si>
  <si>
    <t xml:space="preserve">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t>
  </si>
  <si>
    <t>Vienkartinis, sterilus. Uždarų gardelių dizainas. Galimi variantai: uncovered, partially covered, fully covered. Stentas pintas, savaime išsiplečiantis, iš platinum rentgeno kontrastinės medžiagos. Pritaikytas 0,035“ vielai. Inovatyvus dizainas: su į apačią išplatėjusiu kilpo formos stento galais. Stentai nuo 8 iki 10 mm diametro. Stento ilgis:40,60,80,100,120 mm. Introdiuserio diametras turi būti ne daugiau 9 F. Įvedimo sistemos darbinis ilgis 75 cm</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</si>
  <si>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"Akies" formos žymeklis, išmatavimai 7,5 mm x 2,5 mm. Lenktas 105 laipsnių kampu.</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</si>
  <si>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Sferos formos 3D žymeklis, 7 mm ilgio, 3,5 mm skersmens.</t>
  </si>
  <si>
    <t xml:space="preserve">Nerūdijančio plieno viela su daliniu hidrofiliniu padengimu, nedengtos dalies ilgis 30cm ( ± 1cm)  Vielos galas formuojamas ir gerai išlaikantis formą   Distalinė 10cm vielos dalis su platininine spirale rentgeno kontrastiškumui sustiprinti. Nusmailėjančios dalies ilgis 25 cm ( ± 1cm).  Vielos proksimalaus/distalaus galo diametras - 0.012" /0.010" Vielos ilgis 200cm  (± 1cm)   </t>
  </si>
  <si>
    <t>Dviejų lydynių – nitinolis+nerūdijantis plienas (kombinuotos mikrovielos). Mikrovielos, neprarandančios formos nitinolinis arba analogiškas galiukas.  Vienkartinės. Stelirios. Proksimalinis galas – nerūdijantis plienas, padengtas PTFE arba analogiškas – tiksliam sukimo judėsio perdavimui, palaikymui ir pravedimui; Distalinis galas – nitinolis, pažymėtas platina: tiesus, J formos, DA formos. Rentgeno kontrastinio galo ilgiai 30 mm, 80 mm; Diametrų variantai:
Distalinis 0,007 – 0,014 (būtini diametrai; 0,007”, 0,008”, 0,010”, 0,012”, 0,014”). Proksimalinis 0,010-0,014. Ilgių intervalas 120 – 310 cm (būtini ilgiai 120 cm, 200 cm, 220 cm, 310 cm).  Komplektuojama kartu su laikikliu, padedančiu nukreipti vielą</t>
  </si>
  <si>
    <t>viso</t>
  </si>
  <si>
    <t>SPS 1 Priedas</t>
  </si>
  <si>
    <r>
      <t xml:space="preserve">4. </t>
    </r>
    <r>
      <rPr>
        <b/>
        <sz val="11"/>
        <color theme="1"/>
        <rFont val="Times New Roman"/>
        <family val="1"/>
        <charset val="186"/>
      </rPr>
      <t>Tiekėjas kartu su pasiūlymu turi pateikti dokumentus, įrodančius siūlomų prekių atitikimą kokybės ir techniniams reikalavimams</t>
    </r>
    <r>
      <rPr>
        <sz val="11"/>
        <color theme="1"/>
        <rFont val="Times New Roman"/>
        <family val="1"/>
        <charset val="186"/>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b/>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xml:space="preserve">. Taip pat tiekėjas </t>
    </r>
    <r>
      <rPr>
        <u/>
        <sz val="11"/>
        <color theme="1"/>
        <rFont val="Times New Roman"/>
        <family val="1"/>
        <charset val="186"/>
      </rPr>
      <t>turi pateikti nuorodas į gamintojo interneto tinklalapį</t>
    </r>
    <r>
      <rPr>
        <sz val="11"/>
        <color theme="1"/>
        <rFont val="Times New Roman"/>
        <family val="1"/>
        <charset val="186"/>
      </rPr>
      <t xml:space="preserve">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</si>
  <si>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PLANUOJAMA</t>
  </si>
  <si>
    <t>Kaina Eur be PVM</t>
  </si>
  <si>
    <t>Kaina Eur su PVM</t>
  </si>
  <si>
    <t>Vnt. įkainis Eur be PVM</t>
  </si>
  <si>
    <t>Firminis priemonių pavadinimas, gamintojas, priemonės kodas gamintojo kataloge</t>
  </si>
  <si>
    <t>SIŪLOMA</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</si>
  <si>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</si>
  <si>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</si>
  <si>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PVM,%</t>
  </si>
  <si>
    <t>PVM suma, Eur</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</si>
  <si>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</si>
  <si>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 xml:space="preserve">Kateteris OTW tipo. Viela pravedėjąs 0.018". Stento medžiaga: Nitinolis. Peak-to-valley akučių dizainas ir S-articulating susijungimo sijos. Gijų storis 140 µm. Gijų plotis 85 µm. Stentas padengtas proBIO danga (Amorphous Silicone Carbide). Stento žymekliai: 6 auksiniai žymekliai kiekviename gale. Stento diametrai 4; 5; 6; 7 mm. Stento ilgiai 20; 30; 40; 60; 80; 100; 120; 150; 170; 200 mm. Introdiuseris 4F. Lengvesnis ir sklandesnis stento atidarymas. Šaftas 4F, hidrofobinis padengimas, triašis Kateterio ilgis 90 cm ir 135 cm.
</t>
  </si>
  <si>
    <t>PVM ٪</t>
  </si>
  <si>
    <t>T E C H N I N Ė  S P E C I F I K A C I J A</t>
  </si>
  <si>
    <t>BENDRIEJI REIKALAVIMAI:</t>
  </si>
  <si>
    <r>
      <t xml:space="preserve">Kaina Eur </t>
    </r>
    <r>
      <rPr>
        <b/>
        <sz val="10"/>
        <color rgb="FF000000"/>
        <rFont val="Times New Roman"/>
        <family val="1"/>
        <charset val="186"/>
      </rPr>
      <t>su PVM</t>
    </r>
  </si>
  <si>
    <t>INTERVENCINĖS RADIOLOGIJOS PREKĖS (3.2) (Nr. 8500)</t>
  </si>
  <si>
    <t>NSE PTA, B.Braun Melsungen AG,   NW18-05040040, NW18-05050040, NW18-05060040, NW18-09040040, NW18-09050040, NW18-09060040, NW18-09070040, NW18-14540040, NW18-14550040, NW18-14560040, NW18-14570040</t>
  </si>
  <si>
    <t>2 p.d. NSE PTA bukletas, 2 p.d. NSE PTA plečiantys elementai</t>
  </si>
  <si>
    <t>SEQUENT PLEASE OTW, B.Braun Melsungen AG, 14215040
14215080
14215120
14220040
14220080
14220120
14220150
14225040
14225080
14225120
14225150
14230040
14230080
14230120
14230150
18135040
18135080
18135120
18140040
18140060
18140080
18140120
18150040
18150060
18150080
18150120
18160040
18160060
18160080
18160120
18220040
18220080
18220120
18225040
18225080
18225120
18230040
18230080
18230120
18235040
18235080
18235120
18240040
18240060
18240080
18240120
18250040
18250060
18250080
18250120
18260040
18260060
18260080
18260120
35040040
35140060
35140080
35140120
35140150
35150040
35150060
35150080
35150120
35150150
35160040
35160060
35160080
35160120
35160150
35170040
35170060
35180040
35180060
35340040
35340060
35340080
35340120
35340150
35350040
35350060
35350080
35350120
35350150
35360040
35360060
35360080
35360120
35360150</t>
  </si>
  <si>
    <t>30 p.d. Sequent Please OTW bukletas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</si>
</sst>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4"/>
      <name val="Times New Roman"/>
      <family val="1"/>
      <charset val="186"/>
    </font>
    <font>
      <b/>
      <sz val="11"/>
      <name val="Times New Roman"/>
      <family val="1"/>
      <charset val="186"/>
    </font>
    <font>
      <sz val="11"/>
      <color theme="1"/>
      <name val="Times New Roman"/>
      <family val="1"/>
      <charset val="186"/>
    </font>
    <font>
      <b/>
      <sz val="11"/>
      <color rgb="FF000000"/>
      <name val="Times New Roman"/>
      <family val="1"/>
      <charset val="186"/>
    </font>
    <font>
      <sz val="11"/>
      <color rgb="FF000000"/>
      <name val="Times New Roman"/>
      <family val="1"/>
      <charset val="186"/>
    </font>
    <font>
      <b/>
      <sz val="11"/>
      <color theme="1"/>
      <name val="Times New Roman"/>
      <family val="1"/>
      <charset val="186"/>
    </font>
    <font>
      <sz val="11"/>
      <name val="Times New Roman"/>
      <family val="1"/>
      <charset val="186"/>
    </font>
    <font>
      <sz val="10.5"/>
      <color theme="1"/>
      <name val="Times New Roman"/>
      <family val="1"/>
      <charset val="186"/>
    </font>
    <font>
      <sz val="9"/>
      <color theme="1"/>
      <name val="Times New Roman"/>
      <family val="1"/>
      <charset val="186"/>
    </font>
    <font>
      <u/>
      <sz val="11"/>
      <color theme="1"/>
      <name val="Times New Roman"/>
      <family val="1"/>
      <charset val="186"/>
    </font>
    <font>
      <sz val="10"/>
      <color rgb="FF000000"/>
      <name val="Times New Roman"/>
      <family val="1"/>
      <charset val="186"/>
    </font>
    <font>
      <b/>
      <sz val="10"/>
      <color rgb="FF000000"/>
      <name val="Times New Roman"/>
      <family val="1"/>
      <charset val="186"/>
    </font>
    <font>
      <sz val="10"/>
      <color theme="1"/>
      <name val="Times New Roman"/>
      <family val="1"/>
      <charset val="186"/>
    </font>
    <font>
      <sz val="10"/>
      <color rgb="FFFF0000"/>
      <name val="Times New Roman"/>
      <family val="1"/>
      <charset val="186"/>
    </font>
    <font>
      <sz val="9"/>
      <color rgb="FF000000"/>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DDEBF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39994506668294322"/>
      </top>
      <bottom style="medium">
        <color theme="4" tint="0.39994506668294322"/>
      </bottom>
      <diagonal/>
    </border>
  </borders>
  <cellStyleXfs count="1">
    <xf numFmtId="0" fontId="0" fillId="0" borderId="0"/>
  </cellStyleXfs>
  <cellXfs count="83">
    <xf numFmtId="0" fontId="0" fillId="0" borderId="0" xfId="0"/>
    <xf numFmtId="2" fontId="1" fillId="0" borderId="2" xfId="0" applyNumberFormat="1" applyFont="1" applyBorder="1" applyAlignment="1" applyProtection="1">
      <alignment horizontal="left" vertical="top"/>
      <protection locked="0"/>
    </xf>
    <xf numFmtId="2" fontId="2" fillId="0" borderId="0" xfId="0" applyNumberFormat="1" applyFont="1" applyAlignment="1" applyProtection="1">
      <alignment horizontal="center" vertical="top"/>
      <protection locked="0"/>
    </xf>
    <xf numFmtId="2" fontId="2" fillId="0" borderId="0" xfId="0" applyNumberFormat="1" applyFont="1" applyAlignment="1" applyProtection="1">
      <alignment horizontal="left" vertical="top"/>
      <protection locked="0"/>
    </xf>
    <xf numFmtId="4" fontId="1" fillId="0" borderId="2" xfId="0" applyNumberFormat="1" applyFont="1" applyBorder="1" applyAlignment="1" applyProtection="1">
      <alignment horizontal="left" vertical="top"/>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center"/>
      <protection locked="0"/>
    </xf>
    <xf numFmtId="4" fontId="3" fillId="0" borderId="0" xfId="0" applyNumberFormat="1"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left"/>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vertical="top" wrapText="1"/>
      <protection locked="0"/>
    </xf>
    <xf numFmtId="1" fontId="7" fillId="0" borderId="1" xfId="0" applyNumberFormat="1" applyFont="1" applyBorder="1" applyAlignment="1" applyProtection="1">
      <alignment horizontal="center" vertical="top"/>
      <protection locked="0"/>
    </xf>
    <xf numFmtId="4" fontId="3" fillId="0" borderId="1" xfId="0" applyNumberFormat="1" applyFont="1" applyBorder="1" applyAlignment="1" applyProtection="1">
      <alignment horizontal="center" vertical="top"/>
      <protection locked="0"/>
    </xf>
    <xf numFmtId="0" fontId="7" fillId="0" borderId="1" xfId="0" applyFont="1" applyBorder="1" applyAlignment="1" applyProtection="1">
      <alignment vertical="top"/>
      <protection locked="0"/>
    </xf>
    <xf numFmtId="0" fontId="3"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3" fillId="0" borderId="0" xfId="0" applyFont="1" applyAlignment="1" applyProtection="1">
      <alignment wrapText="1"/>
      <protection locked="0"/>
    </xf>
    <xf numFmtId="4" fontId="3" fillId="0" borderId="1" xfId="0" applyNumberFormat="1" applyFont="1" applyBorder="1" applyAlignment="1" applyProtection="1">
      <alignment horizontal="center" vertical="center"/>
      <protection locked="0"/>
    </xf>
    <xf numFmtId="0" fontId="4" fillId="0" borderId="4" xfId="0" applyFont="1" applyBorder="1" applyAlignment="1">
      <alignment vertical="top"/>
    </xf>
    <xf numFmtId="0" fontId="4"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3" fillId="0" borderId="7" xfId="0" applyFont="1" applyBorder="1" applyAlignment="1">
      <alignment vertical="top" wrapText="1"/>
    </xf>
    <xf numFmtId="0" fontId="5" fillId="0" borderId="3"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4" fontId="3" fillId="0" borderId="0" xfId="0" applyNumberFormat="1" applyFont="1" applyAlignment="1" applyProtection="1">
      <alignment horizontal="center" wrapText="1"/>
      <protection locked="0"/>
    </xf>
    <xf numFmtId="4" fontId="4" fillId="0" borderId="4" xfId="0" applyNumberFormat="1" applyFont="1" applyBorder="1" applyAlignment="1">
      <alignment vertical="top"/>
    </xf>
    <xf numFmtId="4" fontId="3" fillId="0" borderId="0" xfId="0" applyNumberFormat="1" applyFont="1" applyAlignment="1">
      <alignment vertical="top"/>
    </xf>
    <xf numFmtId="4" fontId="6" fillId="0" borderId="9" xfId="0" applyNumberFormat="1" applyFont="1" applyBorder="1" applyAlignment="1">
      <alignment vertical="top"/>
    </xf>
    <xf numFmtId="4" fontId="3"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4" fontId="7" fillId="2" borderId="1" xfId="0" applyNumberFormat="1" applyFont="1" applyFill="1" applyBorder="1" applyAlignment="1" applyProtection="1">
      <alignment horizontal="center" vertical="top"/>
      <protection locked="0"/>
    </xf>
    <xf numFmtId="1" fontId="3" fillId="2" borderId="1" xfId="0" applyNumberFormat="1" applyFont="1" applyFill="1" applyBorder="1" applyAlignment="1" applyProtection="1">
      <alignment horizontal="center" vertical="top"/>
      <protection locked="0"/>
    </xf>
    <xf numFmtId="4" fontId="3" fillId="2" borderId="1" xfId="0" applyNumberFormat="1" applyFont="1" applyFill="1" applyBorder="1" applyAlignment="1" applyProtection="1">
      <alignment horizontal="center" vertical="top"/>
      <protection locked="0"/>
    </xf>
    <xf numFmtId="4" fontId="11" fillId="0" borderId="1" xfId="0" applyNumberFormat="1" applyFont="1" applyBorder="1" applyAlignment="1">
      <alignment horizontal="center" vertical="center" wrapText="1"/>
    </xf>
    <xf numFmtId="4"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Protection="1">
      <protection locked="0"/>
    </xf>
    <xf numFmtId="2" fontId="2" fillId="0" borderId="0" xfId="0" applyNumberFormat="1" applyFont="1" applyBorder="1" applyAlignment="1" applyProtection="1">
      <alignment horizontal="center" vertical="top"/>
      <protection locked="0"/>
    </xf>
    <xf numFmtId="1" fontId="15" fillId="0" borderId="1" xfId="0" applyNumberFormat="1" applyFont="1" applyBorder="1" applyAlignment="1">
      <alignment horizontal="center" vertical="center" wrapText="1"/>
    </xf>
    <xf numFmtId="0" fontId="7" fillId="0" borderId="0" xfId="0" applyFont="1" applyAlignment="1" applyProtection="1">
      <alignment horizontal="left" wrapText="1"/>
      <protection locked="0"/>
    </xf>
    <xf numFmtId="1" fontId="7" fillId="0" borderId="0" xfId="0" applyNumberFormat="1" applyFont="1" applyAlignment="1" applyProtection="1">
      <alignment horizontal="center"/>
      <protection locked="0"/>
    </xf>
    <xf numFmtId="4" fontId="7" fillId="0" borderId="0" xfId="0" applyNumberFormat="1" applyFont="1" applyAlignment="1" applyProtection="1">
      <alignment horizontal="center"/>
      <protection locked="0"/>
    </xf>
    <xf numFmtId="0" fontId="7" fillId="0" borderId="0" xfId="0" applyFont="1" applyProtection="1">
      <protection locked="0"/>
    </xf>
    <xf numFmtId="4" fontId="7" fillId="0" borderId="0" xfId="0" applyNumberFormat="1" applyFont="1" applyProtection="1">
      <protection locked="0"/>
    </xf>
    <xf numFmtId="0" fontId="7" fillId="0" borderId="0" xfId="0" applyFont="1" applyAlignment="1" applyProtection="1">
      <alignment horizontal="center" vertical="top"/>
      <protection locked="0"/>
    </xf>
    <xf numFmtId="0" fontId="3" fillId="3" borderId="1" xfId="0" applyFont="1" applyFill="1" applyBorder="1" applyAlignment="1" applyProtection="1">
      <alignment vertical="top" wrapText="1"/>
      <protection locked="0"/>
    </xf>
    <xf numFmtId="0" fontId="3" fillId="0" borderId="1" xfId="0" applyFont="1" applyFill="1" applyBorder="1" applyAlignment="1" applyProtection="1">
      <alignment horizontal="center" vertical="top"/>
      <protection locked="0"/>
    </xf>
    <xf numFmtId="0" fontId="3" fillId="0" borderId="1" xfId="0" applyFont="1" applyFill="1" applyBorder="1" applyAlignment="1" applyProtection="1">
      <alignment vertical="top" wrapText="1"/>
      <protection locked="0"/>
    </xf>
    <xf numFmtId="1" fontId="7" fillId="0" borderId="1" xfId="0" applyNumberFormat="1" applyFont="1" applyFill="1" applyBorder="1" applyAlignment="1" applyProtection="1">
      <alignment horizontal="center" vertical="top"/>
      <protection locked="0"/>
    </xf>
    <xf numFmtId="4" fontId="7" fillId="0" borderId="1" xfId="0" applyNumberFormat="1" applyFont="1" applyFill="1" applyBorder="1" applyAlignment="1" applyProtection="1">
      <alignment horizontal="center" vertical="top"/>
      <protection locked="0"/>
    </xf>
    <xf numFmtId="4" fontId="3" fillId="0" borderId="1" xfId="0" applyNumberFormat="1" applyFont="1" applyFill="1" applyBorder="1" applyAlignment="1" applyProtection="1">
      <alignment horizontal="center" vertical="top"/>
      <protection locked="0"/>
    </xf>
    <xf numFmtId="0" fontId="7" fillId="0" borderId="1" xfId="0" applyFont="1" applyFill="1" applyBorder="1" applyAlignment="1" applyProtection="1">
      <alignment vertical="top" wrapText="1"/>
      <protection locked="0"/>
    </xf>
    <xf numFmtId="2" fontId="3" fillId="0" borderId="1" xfId="0" applyNumberFormat="1" applyFont="1" applyFill="1" applyBorder="1" applyAlignment="1" applyProtection="1">
      <alignment horizontal="center" vertical="top"/>
      <protection locked="0"/>
    </xf>
    <xf numFmtId="4"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0" fontId="3" fillId="0" borderId="0" xfId="0" applyFont="1" applyFill="1" applyProtection="1">
      <protection locked="0"/>
    </xf>
    <xf numFmtId="4" fontId="7" fillId="4" borderId="1" xfId="0" applyNumberFormat="1" applyFont="1" applyFill="1" applyBorder="1" applyAlignment="1" applyProtection="1">
      <alignment horizontal="center" vertical="top"/>
      <protection locked="0"/>
    </xf>
    <xf numFmtId="1" fontId="3" fillId="4" borderId="1" xfId="0" applyNumberFormat="1" applyFont="1" applyFill="1" applyBorder="1" applyAlignment="1" applyProtection="1">
      <alignment horizontal="center" vertical="top"/>
      <protection locked="0"/>
    </xf>
    <xf numFmtId="4" fontId="3" fillId="4" borderId="1" xfId="0" applyNumberFormat="1" applyFont="1" applyFill="1" applyBorder="1" applyAlignment="1" applyProtection="1">
      <alignment horizontal="center" vertical="top"/>
      <protection locked="0"/>
    </xf>
    <xf numFmtId="0" fontId="13" fillId="0" borderId="1" xfId="0" applyFont="1" applyBorder="1" applyAlignment="1">
      <alignment horizontal="center" vertical="center"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2" fontId="2" fillId="0" borderId="9" xfId="0" applyNumberFormat="1" applyFont="1" applyBorder="1" applyAlignment="1" applyProtection="1">
      <alignment horizontal="center" vertical="top"/>
      <protection locked="0"/>
    </xf>
    <xf numFmtId="2" fontId="2" fillId="0" borderId="16" xfId="0" applyNumberFormat="1" applyFont="1" applyBorder="1" applyAlignment="1" applyProtection="1">
      <alignment horizontal="left" vertical="top"/>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4" fontId="6" fillId="2" borderId="13" xfId="0" applyNumberFormat="1" applyFont="1" applyFill="1" applyBorder="1" applyAlignment="1" applyProtection="1">
      <alignment horizontal="center" vertical="center" wrapText="1"/>
      <protection locked="0"/>
    </xf>
    <xf numFmtId="4" fontId="6" fillId="2" borderId="14" xfId="0" applyNumberFormat="1" applyFont="1" applyFill="1" applyBorder="1" applyAlignment="1" applyProtection="1">
      <alignment horizontal="center" vertical="center" wrapText="1"/>
      <protection locked="0"/>
    </xf>
    <xf numFmtId="4" fontId="6" fillId="2" borderId="15" xfId="0" applyNumberFormat="1"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4" fontId="6" fillId="0" borderId="13" xfId="0" applyNumberFormat="1" applyFont="1" applyBorder="1" applyAlignment="1">
      <alignment horizontal="center" vertical="center"/>
    </xf>
    <xf numFmtId="4" fontId="6" fillId="0" borderId="14" xfId="0" applyNumberFormat="1" applyFont="1" applyBorder="1" applyAlignment="1">
      <alignment horizontal="center" vertical="center"/>
    </xf>
    <xf numFmtId="4" fontId="6" fillId="0" borderId="1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F180-925A-48F2-9BDE-9B46D41C91EF}">
  <dimension ref="A1:R60"/>
  <sheetViews>
    <sheetView tabSelected="1" topLeftCell="A14" zoomScale="90" zoomScaleNormal="90" workbookViewId="0">
      <selection activeCell="A13" sqref="A13:XFD13"/>
    </sheetView>
  </sheetViews>
  <sheetFormatPr defaultColWidth="9.140625" defaultRowHeight="15" x14ac:dyDescent="0.25"/>
  <cols>
    <col min="1" max="1" width="6.42578125" style="7" customWidth="1"/>
    <col min="2" max="2" width="27" style="7" customWidth="1"/>
    <col min="3" max="3" width="95.7109375" style="18" customWidth="1"/>
    <col min="4" max="4" width="6.28515625" style="18" customWidth="1"/>
    <col min="5" max="5" width="9.85546875" style="7" customWidth="1"/>
    <col min="6" max="6" width="10.7109375" style="8" customWidth="1"/>
    <col min="7" max="7" width="5.140625" style="7" customWidth="1"/>
    <col min="8" max="8" width="10.28515625" style="8" hidden="1" customWidth="1"/>
    <col min="9" max="9" width="12.28515625" style="8" customWidth="1"/>
    <col min="10" max="10" width="11.7109375" style="8" customWidth="1"/>
    <col min="11" max="11" width="12.42578125" style="8" hidden="1" customWidth="1"/>
    <col min="12" max="12" width="20.85546875" style="7" customWidth="1"/>
    <col min="13" max="13" width="11.28515625" style="9" customWidth="1"/>
    <col min="14" max="14" width="12.140625" style="9" customWidth="1"/>
    <col min="15" max="15" width="4.7109375" style="9" customWidth="1"/>
    <col min="16" max="16" width="10.7109375" style="9" customWidth="1"/>
    <col min="17" max="17" width="12.28515625" style="9" customWidth="1"/>
    <col min="18" max="18" width="48.5703125" style="9" customWidth="1"/>
    <col min="19" max="16384" width="9.140625" style="9"/>
  </cols>
  <sheetData>
    <row r="1" spans="1:18" x14ac:dyDescent="0.25">
      <c r="A1" s="3"/>
      <c r="B1" s="2"/>
      <c r="C1" s="5"/>
      <c r="D1" s="6"/>
      <c r="E1" s="5"/>
      <c r="F1" s="30"/>
      <c r="L1" s="7" t="s">
        <v>108</v>
      </c>
      <c r="M1" s="7"/>
    </row>
    <row r="2" spans="1:18" ht="15.75" thickBot="1" x14ac:dyDescent="0.3">
      <c r="A2" s="69" t="s">
        <v>126</v>
      </c>
      <c r="B2" s="69"/>
      <c r="C2" s="69"/>
      <c r="D2" s="69"/>
      <c r="E2" s="69"/>
      <c r="F2" s="69"/>
      <c r="G2" s="69"/>
      <c r="H2" s="69"/>
      <c r="I2" s="69"/>
      <c r="J2" s="69"/>
      <c r="K2" s="69"/>
      <c r="L2" s="69"/>
      <c r="M2" s="69"/>
    </row>
    <row r="3" spans="1:18" ht="15.75" thickBot="1" x14ac:dyDescent="0.3">
      <c r="A3" s="69" t="s">
        <v>123</v>
      </c>
      <c r="B3" s="69"/>
      <c r="C3" s="69"/>
      <c r="D3" s="69"/>
      <c r="E3" s="69"/>
      <c r="F3" s="69"/>
      <c r="G3" s="69"/>
      <c r="H3" s="69"/>
      <c r="I3" s="69"/>
      <c r="J3" s="69"/>
      <c r="K3" s="69"/>
      <c r="L3" s="69"/>
      <c r="M3" s="69"/>
    </row>
    <row r="4" spans="1:18" ht="15.75" thickBot="1" x14ac:dyDescent="0.3">
      <c r="A4" s="70" t="s">
        <v>124</v>
      </c>
      <c r="B4" s="70"/>
      <c r="C4" s="44"/>
      <c r="D4" s="44"/>
      <c r="E4" s="44"/>
      <c r="F4" s="44"/>
      <c r="G4" s="44"/>
      <c r="H4" s="44"/>
      <c r="I4" s="44"/>
      <c r="J4" s="44"/>
      <c r="K4" s="44"/>
      <c r="L4" s="44"/>
      <c r="M4" s="44"/>
    </row>
    <row r="5" spans="1:18" x14ac:dyDescent="0.25">
      <c r="A5" s="26" t="s">
        <v>76</v>
      </c>
      <c r="B5" s="20"/>
      <c r="C5" s="20"/>
      <c r="D5" s="20"/>
      <c r="E5" s="20"/>
      <c r="F5" s="31"/>
      <c r="G5" s="20"/>
      <c r="H5" s="31"/>
      <c r="I5" s="31"/>
      <c r="J5" s="31"/>
      <c r="K5" s="20"/>
      <c r="L5" s="20"/>
      <c r="M5" s="21"/>
    </row>
    <row r="6" spans="1:18" x14ac:dyDescent="0.25">
      <c r="A6" s="22" t="s">
        <v>65</v>
      </c>
      <c r="B6" s="23"/>
      <c r="C6" s="23"/>
      <c r="D6" s="23"/>
      <c r="E6" s="23"/>
      <c r="F6" s="32"/>
      <c r="G6" s="23"/>
      <c r="H6" s="32"/>
      <c r="I6" s="32"/>
      <c r="J6" s="32"/>
      <c r="K6" s="23"/>
      <c r="L6" s="23"/>
      <c r="M6" s="24"/>
    </row>
    <row r="7" spans="1:18" ht="18" customHeight="1" x14ac:dyDescent="0.25">
      <c r="A7" s="22" t="s">
        <v>66</v>
      </c>
      <c r="B7" s="23"/>
      <c r="C7" s="23"/>
      <c r="D7" s="23"/>
      <c r="E7" s="23"/>
      <c r="F7" s="32"/>
      <c r="G7" s="23"/>
      <c r="H7" s="32"/>
      <c r="I7" s="32"/>
      <c r="J7" s="32"/>
      <c r="K7" s="23"/>
      <c r="L7" s="23"/>
      <c r="M7" s="24"/>
    </row>
    <row r="8" spans="1:18" ht="94.5" customHeight="1" x14ac:dyDescent="0.25">
      <c r="A8" s="67" t="s">
        <v>109</v>
      </c>
      <c r="B8" s="68"/>
      <c r="C8" s="68"/>
      <c r="D8" s="68"/>
      <c r="E8" s="68"/>
      <c r="F8" s="68"/>
      <c r="G8" s="68"/>
      <c r="H8" s="68"/>
      <c r="I8" s="68"/>
      <c r="J8" s="68"/>
      <c r="K8" s="68"/>
      <c r="L8" s="68"/>
      <c r="M8" s="25"/>
    </row>
    <row r="9" spans="1:18" ht="20.25" customHeight="1" thickBot="1" x14ac:dyDescent="0.3">
      <c r="A9" s="27" t="s">
        <v>67</v>
      </c>
      <c r="B9" s="28"/>
      <c r="C9" s="28"/>
      <c r="D9" s="28"/>
      <c r="E9" s="28"/>
      <c r="F9" s="33"/>
      <c r="G9" s="28"/>
      <c r="H9" s="33"/>
      <c r="I9" s="33"/>
      <c r="J9" s="33"/>
      <c r="K9" s="28"/>
      <c r="L9" s="28"/>
      <c r="M9" s="29"/>
    </row>
    <row r="10" spans="1:18" ht="8.25" customHeight="1" x14ac:dyDescent="0.25">
      <c r="A10" s="10"/>
      <c r="B10" s="1"/>
      <c r="C10" s="1"/>
      <c r="D10" s="1"/>
      <c r="E10" s="1"/>
      <c r="F10" s="4"/>
      <c r="G10" s="1"/>
      <c r="H10" s="4"/>
      <c r="I10" s="4"/>
      <c r="J10" s="4"/>
      <c r="K10" s="4"/>
      <c r="L10" s="1"/>
      <c r="M10" s="1"/>
    </row>
    <row r="11" spans="1:18" ht="18" customHeight="1" x14ac:dyDescent="0.25">
      <c r="A11" s="71" t="s">
        <v>64</v>
      </c>
      <c r="B11" s="71" t="s">
        <v>63</v>
      </c>
      <c r="C11" s="73" t="s">
        <v>62</v>
      </c>
      <c r="D11" s="73" t="s">
        <v>61</v>
      </c>
      <c r="E11" s="71" t="s">
        <v>75</v>
      </c>
      <c r="F11" s="75" t="s">
        <v>110</v>
      </c>
      <c r="G11" s="76"/>
      <c r="H11" s="76"/>
      <c r="I11" s="76"/>
      <c r="J11" s="77"/>
      <c r="K11" s="19" t="s">
        <v>59</v>
      </c>
      <c r="L11" s="78" t="s">
        <v>114</v>
      </c>
      <c r="M11" s="80" t="s">
        <v>115</v>
      </c>
      <c r="N11" s="81"/>
      <c r="O11" s="81"/>
      <c r="P11" s="81"/>
      <c r="Q11" s="82"/>
      <c r="R11" s="66" t="s">
        <v>120</v>
      </c>
    </row>
    <row r="12" spans="1:18" ht="60.75" customHeight="1" x14ac:dyDescent="0.25">
      <c r="A12" s="72"/>
      <c r="B12" s="72"/>
      <c r="C12" s="74"/>
      <c r="D12" s="74"/>
      <c r="E12" s="72"/>
      <c r="F12" s="34" t="s">
        <v>113</v>
      </c>
      <c r="G12" s="35" t="s">
        <v>122</v>
      </c>
      <c r="H12" s="34" t="s">
        <v>60</v>
      </c>
      <c r="I12" s="36" t="s">
        <v>111</v>
      </c>
      <c r="J12" s="36" t="s">
        <v>112</v>
      </c>
      <c r="K12" s="19"/>
      <c r="L12" s="79"/>
      <c r="M12" s="40" t="s">
        <v>116</v>
      </c>
      <c r="N12" s="40" t="s">
        <v>117</v>
      </c>
      <c r="O12" s="45" t="s">
        <v>118</v>
      </c>
      <c r="P12" s="40" t="s">
        <v>119</v>
      </c>
      <c r="Q12" s="40" t="s">
        <v>125</v>
      </c>
      <c r="R12" s="66"/>
    </row>
    <row r="13" spans="1:18" ht="92.25" hidden="1" customHeight="1" x14ac:dyDescent="0.25">
      <c r="A13" s="11">
        <v>1</v>
      </c>
      <c r="B13" s="12" t="s">
        <v>58</v>
      </c>
      <c r="C13" s="12" t="s">
        <v>68</v>
      </c>
      <c r="D13" s="11" t="s">
        <v>1</v>
      </c>
      <c r="E13" s="13">
        <v>30</v>
      </c>
      <c r="F13" s="63">
        <v>385</v>
      </c>
      <c r="G13" s="38">
        <v>5</v>
      </c>
      <c r="H13" s="39">
        <f t="shared" ref="H13:H59" si="0">+F13*1.05</f>
        <v>404.25</v>
      </c>
      <c r="I13" s="39">
        <f t="shared" ref="I13:I59" si="1">+E13*F13</f>
        <v>11550</v>
      </c>
      <c r="J13" s="39">
        <f t="shared" ref="J13:J59" si="2">+I13*1.05</f>
        <v>12127.5</v>
      </c>
      <c r="K13" s="14" t="s">
        <v>29</v>
      </c>
      <c r="L13" s="15"/>
      <c r="M13" s="41"/>
      <c r="N13" s="41">
        <f>SUM(E13)*M13</f>
        <v>0</v>
      </c>
      <c r="O13" s="42"/>
      <c r="P13" s="41">
        <f>SUM(N13)*0.05</f>
        <v>0</v>
      </c>
      <c r="Q13" s="41">
        <f>SUM(N13+P13)</f>
        <v>0</v>
      </c>
      <c r="R13" s="43"/>
    </row>
    <row r="14" spans="1:18" s="62" customFormat="1" ht="195" customHeight="1" x14ac:dyDescent="0.25">
      <c r="A14" s="53">
        <f t="shared" ref="A14:A59" si="3">+A13+1</f>
        <v>2</v>
      </c>
      <c r="B14" s="54" t="s">
        <v>57</v>
      </c>
      <c r="C14" s="52" t="s">
        <v>69</v>
      </c>
      <c r="D14" s="53" t="s">
        <v>1</v>
      </c>
      <c r="E14" s="55">
        <v>10</v>
      </c>
      <c r="F14" s="63">
        <v>492</v>
      </c>
      <c r="G14" s="64">
        <v>5</v>
      </c>
      <c r="H14" s="65">
        <f t="shared" si="0"/>
        <v>516.6</v>
      </c>
      <c r="I14" s="65">
        <f t="shared" si="1"/>
        <v>4920</v>
      </c>
      <c r="J14" s="65">
        <f t="shared" si="2"/>
        <v>5166</v>
      </c>
      <c r="K14" s="57" t="s">
        <v>29</v>
      </c>
      <c r="L14" s="58" t="s">
        <v>127</v>
      </c>
      <c r="M14" s="59">
        <v>492</v>
      </c>
      <c r="N14" s="60">
        <f t="shared" ref="N14:N59" si="4">SUM(E14)*M14</f>
        <v>4920</v>
      </c>
      <c r="O14" s="61">
        <v>5</v>
      </c>
      <c r="P14" s="60">
        <f t="shared" ref="P14:P59" si="5">SUM(N14)*0.05</f>
        <v>246</v>
      </c>
      <c r="Q14" s="60">
        <f t="shared" ref="Q14:Q59" si="6">SUM(N14+P14)</f>
        <v>5166</v>
      </c>
      <c r="R14" s="54" t="s">
        <v>128</v>
      </c>
    </row>
    <row r="15" spans="1:18" ht="108" hidden="1" customHeight="1" x14ac:dyDescent="0.25">
      <c r="A15" s="11">
        <f t="shared" si="3"/>
        <v>3</v>
      </c>
      <c r="B15" s="12" t="s">
        <v>56</v>
      </c>
      <c r="C15" s="12" t="s">
        <v>73</v>
      </c>
      <c r="D15" s="11" t="s">
        <v>1</v>
      </c>
      <c r="E15" s="13">
        <v>25</v>
      </c>
      <c r="F15" s="37">
        <v>440</v>
      </c>
      <c r="G15" s="38">
        <v>5</v>
      </c>
      <c r="H15" s="39">
        <f t="shared" si="0"/>
        <v>462</v>
      </c>
      <c r="I15" s="39">
        <f t="shared" si="1"/>
        <v>11000</v>
      </c>
      <c r="J15" s="39">
        <f t="shared" si="2"/>
        <v>11550</v>
      </c>
      <c r="K15" s="14" t="s">
        <v>29</v>
      </c>
      <c r="L15" s="15"/>
      <c r="M15" s="43"/>
      <c r="N15" s="41">
        <f t="shared" si="4"/>
        <v>0</v>
      </c>
      <c r="O15" s="42"/>
      <c r="P15" s="41">
        <f t="shared" si="5"/>
        <v>0</v>
      </c>
      <c r="Q15" s="41">
        <f t="shared" si="6"/>
        <v>0</v>
      </c>
      <c r="R15" s="43"/>
    </row>
    <row r="16" spans="1:18" ht="105.75" hidden="1" customHeight="1" x14ac:dyDescent="0.25">
      <c r="A16" s="11">
        <f t="shared" si="3"/>
        <v>4</v>
      </c>
      <c r="B16" s="12" t="s">
        <v>55</v>
      </c>
      <c r="C16" s="12" t="s">
        <v>70</v>
      </c>
      <c r="D16" s="11" t="s">
        <v>1</v>
      </c>
      <c r="E16" s="13">
        <v>30</v>
      </c>
      <c r="F16" s="37">
        <v>350</v>
      </c>
      <c r="G16" s="38"/>
      <c r="H16" s="39">
        <f t="shared" si="0"/>
        <v>367.5</v>
      </c>
      <c r="I16" s="39">
        <f t="shared" si="1"/>
        <v>10500</v>
      </c>
      <c r="J16" s="39">
        <f t="shared" si="2"/>
        <v>11025</v>
      </c>
      <c r="K16" s="14" t="s">
        <v>29</v>
      </c>
      <c r="L16" s="15"/>
      <c r="M16" s="43"/>
      <c r="N16" s="41">
        <f t="shared" si="4"/>
        <v>0</v>
      </c>
      <c r="O16" s="42"/>
      <c r="P16" s="41">
        <f t="shared" si="5"/>
        <v>0</v>
      </c>
      <c r="Q16" s="41">
        <f t="shared" si="6"/>
        <v>0</v>
      </c>
      <c r="R16" s="43"/>
    </row>
    <row r="17" spans="1:18" ht="78.75" hidden="1" customHeight="1" x14ac:dyDescent="0.25">
      <c r="A17" s="11">
        <f t="shared" si="3"/>
        <v>5</v>
      </c>
      <c r="B17" s="12" t="s">
        <v>54</v>
      </c>
      <c r="C17" s="12" t="s">
        <v>121</v>
      </c>
      <c r="D17" s="11" t="s">
        <v>1</v>
      </c>
      <c r="E17" s="13">
        <v>50</v>
      </c>
      <c r="F17" s="37">
        <v>890</v>
      </c>
      <c r="G17" s="38">
        <v>5</v>
      </c>
      <c r="H17" s="39">
        <f t="shared" si="0"/>
        <v>934.5</v>
      </c>
      <c r="I17" s="39">
        <f t="shared" si="1"/>
        <v>44500</v>
      </c>
      <c r="J17" s="39">
        <f t="shared" si="2"/>
        <v>46725</v>
      </c>
      <c r="K17" s="14" t="s">
        <v>5</v>
      </c>
      <c r="L17" s="15"/>
      <c r="M17" s="43"/>
      <c r="N17" s="41">
        <f t="shared" si="4"/>
        <v>0</v>
      </c>
      <c r="O17" s="42"/>
      <c r="P17" s="41">
        <f t="shared" si="5"/>
        <v>0</v>
      </c>
      <c r="Q17" s="41">
        <f t="shared" si="6"/>
        <v>0</v>
      </c>
      <c r="R17" s="43"/>
    </row>
    <row r="18" spans="1:18" ht="90" hidden="1" customHeight="1" x14ac:dyDescent="0.25">
      <c r="A18" s="11">
        <f t="shared" si="3"/>
        <v>6</v>
      </c>
      <c r="B18" s="12" t="s">
        <v>30</v>
      </c>
      <c r="C18" s="12" t="s">
        <v>71</v>
      </c>
      <c r="D18" s="11" t="s">
        <v>1</v>
      </c>
      <c r="E18" s="13">
        <v>20</v>
      </c>
      <c r="F18" s="37">
        <v>515</v>
      </c>
      <c r="G18" s="38">
        <v>5</v>
      </c>
      <c r="H18" s="39">
        <f t="shared" si="0"/>
        <v>540.75</v>
      </c>
      <c r="I18" s="39">
        <f t="shared" si="1"/>
        <v>10300</v>
      </c>
      <c r="J18" s="39">
        <f t="shared" si="2"/>
        <v>10815</v>
      </c>
      <c r="K18" s="14" t="s">
        <v>29</v>
      </c>
      <c r="L18" s="15"/>
      <c r="M18" s="43"/>
      <c r="N18" s="41">
        <f t="shared" si="4"/>
        <v>0</v>
      </c>
      <c r="O18" s="42"/>
      <c r="P18" s="41">
        <f t="shared" si="5"/>
        <v>0</v>
      </c>
      <c r="Q18" s="41">
        <f t="shared" si="6"/>
        <v>0</v>
      </c>
      <c r="R18" s="43"/>
    </row>
    <row r="19" spans="1:18" ht="81" hidden="1" customHeight="1" x14ac:dyDescent="0.25">
      <c r="A19" s="11">
        <f t="shared" si="3"/>
        <v>7</v>
      </c>
      <c r="B19" s="12" t="s">
        <v>53</v>
      </c>
      <c r="C19" s="12" t="s">
        <v>72</v>
      </c>
      <c r="D19" s="11" t="s">
        <v>1</v>
      </c>
      <c r="E19" s="13">
        <v>20</v>
      </c>
      <c r="F19" s="37">
        <v>315</v>
      </c>
      <c r="G19" s="38">
        <v>5</v>
      </c>
      <c r="H19" s="39">
        <f t="shared" si="0"/>
        <v>330.75</v>
      </c>
      <c r="I19" s="39">
        <f t="shared" si="1"/>
        <v>6300</v>
      </c>
      <c r="J19" s="39">
        <f t="shared" si="2"/>
        <v>6615</v>
      </c>
      <c r="K19" s="14" t="s">
        <v>5</v>
      </c>
      <c r="L19" s="15"/>
      <c r="M19" s="43"/>
      <c r="N19" s="41">
        <f t="shared" si="4"/>
        <v>0</v>
      </c>
      <c r="O19" s="42"/>
      <c r="P19" s="41">
        <f t="shared" si="5"/>
        <v>0</v>
      </c>
      <c r="Q19" s="41">
        <f t="shared" si="6"/>
        <v>0</v>
      </c>
      <c r="R19" s="43"/>
    </row>
    <row r="20" spans="1:18" ht="63.75" hidden="1" customHeight="1" x14ac:dyDescent="0.25">
      <c r="A20" s="11">
        <f t="shared" si="3"/>
        <v>8</v>
      </c>
      <c r="B20" s="12" t="s">
        <v>52</v>
      </c>
      <c r="C20" s="12" t="s">
        <v>82</v>
      </c>
      <c r="D20" s="11" t="s">
        <v>1</v>
      </c>
      <c r="E20" s="13">
        <v>80</v>
      </c>
      <c r="F20" s="37">
        <v>460</v>
      </c>
      <c r="G20" s="38">
        <v>5</v>
      </c>
      <c r="H20" s="39">
        <f t="shared" si="0"/>
        <v>483</v>
      </c>
      <c r="I20" s="39">
        <f t="shared" si="1"/>
        <v>36800</v>
      </c>
      <c r="J20" s="39">
        <f t="shared" si="2"/>
        <v>38640</v>
      </c>
      <c r="K20" s="14" t="s">
        <v>5</v>
      </c>
      <c r="L20" s="15"/>
      <c r="M20" s="43"/>
      <c r="N20" s="41">
        <f t="shared" si="4"/>
        <v>0</v>
      </c>
      <c r="O20" s="42"/>
      <c r="P20" s="41">
        <f t="shared" si="5"/>
        <v>0</v>
      </c>
      <c r="Q20" s="41">
        <f t="shared" si="6"/>
        <v>0</v>
      </c>
      <c r="R20" s="43"/>
    </row>
    <row r="21" spans="1:18" ht="105" hidden="1" customHeight="1" x14ac:dyDescent="0.25">
      <c r="A21" s="11">
        <f t="shared" si="3"/>
        <v>9</v>
      </c>
      <c r="B21" s="12" t="s">
        <v>51</v>
      </c>
      <c r="C21" s="16" t="s">
        <v>77</v>
      </c>
      <c r="D21" s="11" t="s">
        <v>1</v>
      </c>
      <c r="E21" s="13">
        <v>5</v>
      </c>
      <c r="F21" s="37">
        <v>1200</v>
      </c>
      <c r="G21" s="38">
        <v>5</v>
      </c>
      <c r="H21" s="39">
        <f t="shared" si="0"/>
        <v>1260</v>
      </c>
      <c r="I21" s="39">
        <f t="shared" si="1"/>
        <v>6000</v>
      </c>
      <c r="J21" s="39">
        <f t="shared" si="2"/>
        <v>6300</v>
      </c>
      <c r="K21" s="14" t="s">
        <v>5</v>
      </c>
      <c r="L21" s="15"/>
      <c r="M21" s="43"/>
      <c r="N21" s="41">
        <f t="shared" si="4"/>
        <v>0</v>
      </c>
      <c r="O21" s="42"/>
      <c r="P21" s="41">
        <f t="shared" si="5"/>
        <v>0</v>
      </c>
      <c r="Q21" s="41">
        <f t="shared" si="6"/>
        <v>0</v>
      </c>
      <c r="R21" s="43"/>
    </row>
    <row r="22" spans="1:18" ht="107.25" hidden="1" customHeight="1" x14ac:dyDescent="0.25">
      <c r="A22" s="11">
        <f t="shared" si="3"/>
        <v>10</v>
      </c>
      <c r="B22" s="12" t="s">
        <v>51</v>
      </c>
      <c r="C22" s="12" t="s">
        <v>78</v>
      </c>
      <c r="D22" s="11" t="s">
        <v>1</v>
      </c>
      <c r="E22" s="13">
        <v>10</v>
      </c>
      <c r="F22" s="37">
        <v>770</v>
      </c>
      <c r="G22" s="38">
        <v>5</v>
      </c>
      <c r="H22" s="39">
        <f t="shared" si="0"/>
        <v>808.5</v>
      </c>
      <c r="I22" s="39">
        <f t="shared" si="1"/>
        <v>7700</v>
      </c>
      <c r="J22" s="39">
        <f t="shared" si="2"/>
        <v>8085</v>
      </c>
      <c r="K22" s="14" t="s">
        <v>5</v>
      </c>
      <c r="L22" s="15"/>
      <c r="M22" s="43"/>
      <c r="N22" s="41">
        <f t="shared" si="4"/>
        <v>0</v>
      </c>
      <c r="O22" s="42"/>
      <c r="P22" s="41">
        <f t="shared" si="5"/>
        <v>0</v>
      </c>
      <c r="Q22" s="41">
        <f t="shared" si="6"/>
        <v>0</v>
      </c>
      <c r="R22" s="43"/>
    </row>
    <row r="23" spans="1:18" ht="389.25" hidden="1" customHeight="1" x14ac:dyDescent="0.25">
      <c r="A23" s="11">
        <f t="shared" si="3"/>
        <v>11</v>
      </c>
      <c r="B23" s="12" t="s">
        <v>50</v>
      </c>
      <c r="C23" s="17" t="s">
        <v>74</v>
      </c>
      <c r="D23" s="11" t="s">
        <v>1</v>
      </c>
      <c r="E23" s="13">
        <v>4</v>
      </c>
      <c r="F23" s="37">
        <v>1490</v>
      </c>
      <c r="G23" s="38">
        <v>5</v>
      </c>
      <c r="H23" s="39">
        <f t="shared" si="0"/>
        <v>1564.5</v>
      </c>
      <c r="I23" s="39">
        <f t="shared" si="1"/>
        <v>5960</v>
      </c>
      <c r="J23" s="39">
        <f t="shared" si="2"/>
        <v>6258</v>
      </c>
      <c r="K23" s="14" t="s">
        <v>5</v>
      </c>
      <c r="L23" s="17"/>
      <c r="M23" s="43"/>
      <c r="N23" s="41">
        <f t="shared" si="4"/>
        <v>0</v>
      </c>
      <c r="O23" s="42"/>
      <c r="P23" s="41">
        <f t="shared" si="5"/>
        <v>0</v>
      </c>
      <c r="Q23" s="41">
        <f t="shared" si="6"/>
        <v>0</v>
      </c>
      <c r="R23" s="43"/>
    </row>
    <row r="24" spans="1:18" ht="181.5" hidden="1" customHeight="1" x14ac:dyDescent="0.25">
      <c r="A24" s="11">
        <f t="shared" si="3"/>
        <v>12</v>
      </c>
      <c r="B24" s="12" t="s">
        <v>49</v>
      </c>
      <c r="C24" s="12" t="s">
        <v>79</v>
      </c>
      <c r="D24" s="11" t="s">
        <v>1</v>
      </c>
      <c r="E24" s="13">
        <v>25</v>
      </c>
      <c r="F24" s="37">
        <v>1560</v>
      </c>
      <c r="G24" s="38">
        <v>5</v>
      </c>
      <c r="H24" s="39">
        <f t="shared" si="0"/>
        <v>1638</v>
      </c>
      <c r="I24" s="39">
        <f t="shared" si="1"/>
        <v>39000</v>
      </c>
      <c r="J24" s="39">
        <f t="shared" si="2"/>
        <v>40950</v>
      </c>
      <c r="K24" s="14" t="s">
        <v>23</v>
      </c>
      <c r="L24" s="15"/>
      <c r="M24" s="43"/>
      <c r="N24" s="41">
        <f t="shared" si="4"/>
        <v>0</v>
      </c>
      <c r="O24" s="42"/>
      <c r="P24" s="41">
        <f t="shared" si="5"/>
        <v>0</v>
      </c>
      <c r="Q24" s="41">
        <f t="shared" si="6"/>
        <v>0</v>
      </c>
      <c r="R24" s="43"/>
    </row>
    <row r="25" spans="1:18" ht="75.75" hidden="1" customHeight="1" x14ac:dyDescent="0.25">
      <c r="A25" s="11">
        <f t="shared" si="3"/>
        <v>13</v>
      </c>
      <c r="B25" s="12" t="s">
        <v>48</v>
      </c>
      <c r="C25" s="12" t="s">
        <v>80</v>
      </c>
      <c r="D25" s="11" t="s">
        <v>1</v>
      </c>
      <c r="E25" s="13">
        <v>5</v>
      </c>
      <c r="F25" s="37">
        <v>2550</v>
      </c>
      <c r="G25" s="38">
        <v>5</v>
      </c>
      <c r="H25" s="39">
        <f t="shared" si="0"/>
        <v>2677.5</v>
      </c>
      <c r="I25" s="39">
        <f t="shared" si="1"/>
        <v>12750</v>
      </c>
      <c r="J25" s="39">
        <f t="shared" si="2"/>
        <v>13387.5</v>
      </c>
      <c r="K25" s="14" t="s">
        <v>0</v>
      </c>
      <c r="L25" s="15"/>
      <c r="M25" s="43"/>
      <c r="N25" s="41">
        <f t="shared" si="4"/>
        <v>0</v>
      </c>
      <c r="O25" s="42"/>
      <c r="P25" s="41">
        <f t="shared" si="5"/>
        <v>0</v>
      </c>
      <c r="Q25" s="41">
        <f t="shared" si="6"/>
        <v>0</v>
      </c>
      <c r="R25" s="43"/>
    </row>
    <row r="26" spans="1:18" ht="78.75" hidden="1" customHeight="1" x14ac:dyDescent="0.25">
      <c r="A26" s="11">
        <f t="shared" si="3"/>
        <v>14</v>
      </c>
      <c r="B26" s="12" t="s">
        <v>47</v>
      </c>
      <c r="C26" s="12" t="s">
        <v>81</v>
      </c>
      <c r="D26" s="11" t="s">
        <v>1</v>
      </c>
      <c r="E26" s="13">
        <v>5</v>
      </c>
      <c r="F26" s="37">
        <v>2900</v>
      </c>
      <c r="G26" s="38">
        <v>5</v>
      </c>
      <c r="H26" s="39">
        <f t="shared" si="0"/>
        <v>3045</v>
      </c>
      <c r="I26" s="39">
        <f t="shared" si="1"/>
        <v>14500</v>
      </c>
      <c r="J26" s="39">
        <f t="shared" si="2"/>
        <v>15225</v>
      </c>
      <c r="K26" s="14" t="s">
        <v>0</v>
      </c>
      <c r="L26" s="15"/>
      <c r="M26" s="43"/>
      <c r="N26" s="41">
        <f t="shared" si="4"/>
        <v>0</v>
      </c>
      <c r="O26" s="42"/>
      <c r="P26" s="41">
        <f t="shared" si="5"/>
        <v>0</v>
      </c>
      <c r="Q26" s="41">
        <f t="shared" si="6"/>
        <v>0</v>
      </c>
      <c r="R26" s="43"/>
    </row>
    <row r="27" spans="1:18" ht="76.5" hidden="1" customHeight="1" x14ac:dyDescent="0.25">
      <c r="A27" s="11">
        <f t="shared" si="3"/>
        <v>15</v>
      </c>
      <c r="B27" s="12" t="s">
        <v>46</v>
      </c>
      <c r="C27" s="12" t="s">
        <v>83</v>
      </c>
      <c r="D27" s="11" t="s">
        <v>1</v>
      </c>
      <c r="E27" s="13">
        <v>5</v>
      </c>
      <c r="F27" s="37">
        <v>2550</v>
      </c>
      <c r="G27" s="38">
        <v>5</v>
      </c>
      <c r="H27" s="39">
        <f t="shared" si="0"/>
        <v>2677.5</v>
      </c>
      <c r="I27" s="39">
        <f t="shared" si="1"/>
        <v>12750</v>
      </c>
      <c r="J27" s="39">
        <f t="shared" si="2"/>
        <v>13387.5</v>
      </c>
      <c r="K27" s="14" t="s">
        <v>0</v>
      </c>
      <c r="L27" s="15"/>
      <c r="M27" s="43"/>
      <c r="N27" s="41">
        <f t="shared" si="4"/>
        <v>0</v>
      </c>
      <c r="O27" s="42"/>
      <c r="P27" s="41">
        <f t="shared" si="5"/>
        <v>0</v>
      </c>
      <c r="Q27" s="41">
        <f t="shared" si="6"/>
        <v>0</v>
      </c>
      <c r="R27" s="43"/>
    </row>
    <row r="28" spans="1:18" ht="79.5" hidden="1" customHeight="1" x14ac:dyDescent="0.25">
      <c r="A28" s="11">
        <f t="shared" si="3"/>
        <v>16</v>
      </c>
      <c r="B28" s="12" t="s">
        <v>45</v>
      </c>
      <c r="C28" s="12" t="s">
        <v>84</v>
      </c>
      <c r="D28" s="11" t="s">
        <v>1</v>
      </c>
      <c r="E28" s="13">
        <v>2</v>
      </c>
      <c r="F28" s="37">
        <v>2900</v>
      </c>
      <c r="G28" s="38">
        <v>5</v>
      </c>
      <c r="H28" s="39">
        <f t="shared" si="0"/>
        <v>3045</v>
      </c>
      <c r="I28" s="39">
        <f t="shared" si="1"/>
        <v>5800</v>
      </c>
      <c r="J28" s="39">
        <f t="shared" si="2"/>
        <v>6090</v>
      </c>
      <c r="K28" s="14" t="s">
        <v>0</v>
      </c>
      <c r="L28" s="15"/>
      <c r="M28" s="43"/>
      <c r="N28" s="41">
        <f t="shared" si="4"/>
        <v>0</v>
      </c>
      <c r="O28" s="42"/>
      <c r="P28" s="41">
        <f t="shared" si="5"/>
        <v>0</v>
      </c>
      <c r="Q28" s="41">
        <f t="shared" si="6"/>
        <v>0</v>
      </c>
      <c r="R28" s="43"/>
    </row>
    <row r="29" spans="1:18" ht="63" hidden="1" customHeight="1" x14ac:dyDescent="0.25">
      <c r="A29" s="11">
        <f t="shared" si="3"/>
        <v>17</v>
      </c>
      <c r="B29" s="12" t="s">
        <v>44</v>
      </c>
      <c r="C29" s="12" t="s">
        <v>85</v>
      </c>
      <c r="D29" s="11" t="s">
        <v>1</v>
      </c>
      <c r="E29" s="13">
        <v>5</v>
      </c>
      <c r="F29" s="37">
        <v>1800</v>
      </c>
      <c r="G29" s="38">
        <v>5</v>
      </c>
      <c r="H29" s="39">
        <f t="shared" si="0"/>
        <v>1890</v>
      </c>
      <c r="I29" s="39">
        <f t="shared" si="1"/>
        <v>9000</v>
      </c>
      <c r="J29" s="39">
        <f t="shared" si="2"/>
        <v>9450</v>
      </c>
      <c r="K29" s="14" t="s">
        <v>0</v>
      </c>
      <c r="L29" s="15"/>
      <c r="M29" s="43"/>
      <c r="N29" s="41">
        <f t="shared" si="4"/>
        <v>0</v>
      </c>
      <c r="O29" s="42"/>
      <c r="P29" s="41">
        <f t="shared" si="5"/>
        <v>0</v>
      </c>
      <c r="Q29" s="41">
        <f t="shared" si="6"/>
        <v>0</v>
      </c>
      <c r="R29" s="43"/>
    </row>
    <row r="30" spans="1:18" ht="77.25" hidden="1" customHeight="1" x14ac:dyDescent="0.25">
      <c r="A30" s="11">
        <f t="shared" si="3"/>
        <v>18</v>
      </c>
      <c r="B30" s="12" t="s">
        <v>43</v>
      </c>
      <c r="C30" s="12" t="s">
        <v>86</v>
      </c>
      <c r="D30" s="11" t="s">
        <v>1</v>
      </c>
      <c r="E30" s="13">
        <v>7</v>
      </c>
      <c r="F30" s="37">
        <v>1995</v>
      </c>
      <c r="G30" s="38">
        <v>5</v>
      </c>
      <c r="H30" s="39">
        <f t="shared" si="0"/>
        <v>2094.75</v>
      </c>
      <c r="I30" s="39">
        <f t="shared" si="1"/>
        <v>13965</v>
      </c>
      <c r="J30" s="39">
        <f t="shared" si="2"/>
        <v>14663.25</v>
      </c>
      <c r="K30" s="14" t="s">
        <v>0</v>
      </c>
      <c r="L30" s="15"/>
      <c r="M30" s="43"/>
      <c r="N30" s="41">
        <f t="shared" si="4"/>
        <v>0</v>
      </c>
      <c r="O30" s="42"/>
      <c r="P30" s="41">
        <f t="shared" si="5"/>
        <v>0</v>
      </c>
      <c r="Q30" s="41">
        <f t="shared" si="6"/>
        <v>0</v>
      </c>
      <c r="R30" s="43"/>
    </row>
    <row r="31" spans="1:18" ht="107.25" hidden="1" customHeight="1" x14ac:dyDescent="0.25">
      <c r="A31" s="11">
        <f t="shared" si="3"/>
        <v>19</v>
      </c>
      <c r="B31" s="12" t="s">
        <v>42</v>
      </c>
      <c r="C31" s="12" t="s">
        <v>87</v>
      </c>
      <c r="D31" s="11" t="s">
        <v>1</v>
      </c>
      <c r="E31" s="13">
        <v>7</v>
      </c>
      <c r="F31" s="37">
        <v>2100</v>
      </c>
      <c r="G31" s="38">
        <v>5</v>
      </c>
      <c r="H31" s="39">
        <f t="shared" si="0"/>
        <v>2205</v>
      </c>
      <c r="I31" s="39">
        <f t="shared" si="1"/>
        <v>14700</v>
      </c>
      <c r="J31" s="39">
        <f t="shared" si="2"/>
        <v>15435</v>
      </c>
      <c r="K31" s="14" t="s">
        <v>0</v>
      </c>
      <c r="L31" s="15"/>
      <c r="M31" s="43"/>
      <c r="N31" s="41">
        <f t="shared" si="4"/>
        <v>0</v>
      </c>
      <c r="O31" s="42"/>
      <c r="P31" s="41">
        <f t="shared" si="5"/>
        <v>0</v>
      </c>
      <c r="Q31" s="41">
        <f t="shared" si="6"/>
        <v>0</v>
      </c>
      <c r="R31" s="43"/>
    </row>
    <row r="32" spans="1:18" ht="90.75" hidden="1" customHeight="1" x14ac:dyDescent="0.25">
      <c r="A32" s="11">
        <f t="shared" si="3"/>
        <v>20</v>
      </c>
      <c r="B32" s="12" t="s">
        <v>41</v>
      </c>
      <c r="C32" s="12" t="s">
        <v>88</v>
      </c>
      <c r="D32" s="11" t="s">
        <v>1</v>
      </c>
      <c r="E32" s="13">
        <v>6</v>
      </c>
      <c r="F32" s="37">
        <v>1350</v>
      </c>
      <c r="G32" s="38">
        <v>5</v>
      </c>
      <c r="H32" s="39">
        <f t="shared" si="0"/>
        <v>1417.5</v>
      </c>
      <c r="I32" s="39">
        <f t="shared" si="1"/>
        <v>8100</v>
      </c>
      <c r="J32" s="39">
        <f t="shared" si="2"/>
        <v>8505</v>
      </c>
      <c r="K32" s="14" t="s">
        <v>0</v>
      </c>
      <c r="L32" s="15"/>
      <c r="M32" s="43"/>
      <c r="N32" s="41">
        <f t="shared" si="4"/>
        <v>0</v>
      </c>
      <c r="O32" s="42"/>
      <c r="P32" s="41">
        <f t="shared" si="5"/>
        <v>0</v>
      </c>
      <c r="Q32" s="41">
        <f t="shared" si="6"/>
        <v>0</v>
      </c>
      <c r="R32" s="43"/>
    </row>
    <row r="33" spans="1:18" ht="110.25" hidden="1" customHeight="1" x14ac:dyDescent="0.25">
      <c r="A33" s="11">
        <f t="shared" si="3"/>
        <v>21</v>
      </c>
      <c r="B33" s="12" t="s">
        <v>40</v>
      </c>
      <c r="C33" s="12" t="s">
        <v>89</v>
      </c>
      <c r="D33" s="11" t="s">
        <v>1</v>
      </c>
      <c r="E33" s="13">
        <v>100</v>
      </c>
      <c r="F33" s="37">
        <v>170</v>
      </c>
      <c r="G33" s="38">
        <v>5</v>
      </c>
      <c r="H33" s="39">
        <f t="shared" si="0"/>
        <v>178.5</v>
      </c>
      <c r="I33" s="39">
        <f t="shared" si="1"/>
        <v>17000</v>
      </c>
      <c r="J33" s="39">
        <f t="shared" si="2"/>
        <v>17850</v>
      </c>
      <c r="K33" s="14" t="s">
        <v>0</v>
      </c>
      <c r="L33" s="15"/>
      <c r="M33" s="43"/>
      <c r="N33" s="41">
        <f t="shared" si="4"/>
        <v>0</v>
      </c>
      <c r="O33" s="42"/>
      <c r="P33" s="41">
        <f t="shared" si="5"/>
        <v>0</v>
      </c>
      <c r="Q33" s="41">
        <f t="shared" si="6"/>
        <v>0</v>
      </c>
      <c r="R33" s="43"/>
    </row>
    <row r="34" spans="1:18" ht="78" hidden="1" customHeight="1" x14ac:dyDescent="0.25">
      <c r="A34" s="11">
        <f t="shared" si="3"/>
        <v>22</v>
      </c>
      <c r="B34" s="12" t="s">
        <v>39</v>
      </c>
      <c r="C34" s="12" t="s">
        <v>90</v>
      </c>
      <c r="D34" s="11" t="s">
        <v>1</v>
      </c>
      <c r="E34" s="13">
        <v>100</v>
      </c>
      <c r="F34" s="37">
        <v>82.4</v>
      </c>
      <c r="G34" s="38">
        <v>5</v>
      </c>
      <c r="H34" s="39">
        <f t="shared" si="0"/>
        <v>86.52000000000001</v>
      </c>
      <c r="I34" s="39">
        <f t="shared" si="1"/>
        <v>8240</v>
      </c>
      <c r="J34" s="39">
        <f t="shared" si="2"/>
        <v>8652</v>
      </c>
      <c r="K34" s="14" t="s">
        <v>0</v>
      </c>
      <c r="L34" s="15"/>
      <c r="M34" s="43"/>
      <c r="N34" s="41">
        <f t="shared" si="4"/>
        <v>0</v>
      </c>
      <c r="O34" s="42"/>
      <c r="P34" s="41">
        <f t="shared" si="5"/>
        <v>0</v>
      </c>
      <c r="Q34" s="41">
        <f t="shared" si="6"/>
        <v>0</v>
      </c>
      <c r="R34" s="43"/>
    </row>
    <row r="35" spans="1:18" ht="63" hidden="1" customHeight="1" x14ac:dyDescent="0.25">
      <c r="A35" s="11">
        <f t="shared" si="3"/>
        <v>23</v>
      </c>
      <c r="B35" s="12" t="s">
        <v>38</v>
      </c>
      <c r="C35" s="12" t="s">
        <v>91</v>
      </c>
      <c r="D35" s="11" t="s">
        <v>1</v>
      </c>
      <c r="E35" s="13">
        <v>40</v>
      </c>
      <c r="F35" s="37">
        <v>79</v>
      </c>
      <c r="G35" s="38">
        <v>5</v>
      </c>
      <c r="H35" s="39">
        <f t="shared" si="0"/>
        <v>82.95</v>
      </c>
      <c r="I35" s="39">
        <f t="shared" si="1"/>
        <v>3160</v>
      </c>
      <c r="J35" s="39">
        <f t="shared" si="2"/>
        <v>3318</v>
      </c>
      <c r="K35" s="14" t="s">
        <v>0</v>
      </c>
      <c r="L35" s="15"/>
      <c r="M35" s="43"/>
      <c r="N35" s="41">
        <f t="shared" si="4"/>
        <v>0</v>
      </c>
      <c r="O35" s="42"/>
      <c r="P35" s="41">
        <f t="shared" si="5"/>
        <v>0</v>
      </c>
      <c r="Q35" s="41">
        <f t="shared" si="6"/>
        <v>0</v>
      </c>
      <c r="R35" s="43"/>
    </row>
    <row r="36" spans="1:18" ht="76.5" hidden="1" customHeight="1" x14ac:dyDescent="0.25">
      <c r="A36" s="11">
        <f t="shared" si="3"/>
        <v>24</v>
      </c>
      <c r="B36" s="12" t="s">
        <v>37</v>
      </c>
      <c r="C36" s="17" t="s">
        <v>92</v>
      </c>
      <c r="D36" s="11" t="s">
        <v>1</v>
      </c>
      <c r="E36" s="13">
        <v>20</v>
      </c>
      <c r="F36" s="37">
        <v>124</v>
      </c>
      <c r="G36" s="38">
        <v>5</v>
      </c>
      <c r="H36" s="39">
        <f t="shared" si="0"/>
        <v>130.20000000000002</v>
      </c>
      <c r="I36" s="39">
        <f t="shared" si="1"/>
        <v>2480</v>
      </c>
      <c r="J36" s="39">
        <f t="shared" si="2"/>
        <v>2604</v>
      </c>
      <c r="K36" s="14" t="s">
        <v>0</v>
      </c>
      <c r="L36" s="15"/>
      <c r="M36" s="43"/>
      <c r="N36" s="41">
        <f t="shared" si="4"/>
        <v>0</v>
      </c>
      <c r="O36" s="42"/>
      <c r="P36" s="41">
        <f t="shared" si="5"/>
        <v>0</v>
      </c>
      <c r="Q36" s="41">
        <f t="shared" si="6"/>
        <v>0</v>
      </c>
      <c r="R36" s="43"/>
    </row>
    <row r="37" spans="1:18" ht="105.75" hidden="1" customHeight="1" x14ac:dyDescent="0.25">
      <c r="A37" s="11">
        <f t="shared" si="3"/>
        <v>25</v>
      </c>
      <c r="B37" s="12" t="s">
        <v>36</v>
      </c>
      <c r="C37" s="12" t="s">
        <v>35</v>
      </c>
      <c r="D37" s="11" t="s">
        <v>1</v>
      </c>
      <c r="E37" s="13">
        <v>35</v>
      </c>
      <c r="F37" s="37">
        <v>490</v>
      </c>
      <c r="G37" s="38">
        <v>5</v>
      </c>
      <c r="H37" s="39">
        <f t="shared" si="0"/>
        <v>514.5</v>
      </c>
      <c r="I37" s="39">
        <f t="shared" si="1"/>
        <v>17150</v>
      </c>
      <c r="J37" s="39">
        <f t="shared" si="2"/>
        <v>18007.5</v>
      </c>
      <c r="K37" s="14" t="s">
        <v>5</v>
      </c>
      <c r="L37" s="15"/>
      <c r="M37" s="43"/>
      <c r="N37" s="41">
        <f t="shared" si="4"/>
        <v>0</v>
      </c>
      <c r="O37" s="42"/>
      <c r="P37" s="41">
        <f t="shared" si="5"/>
        <v>0</v>
      </c>
      <c r="Q37" s="41">
        <f t="shared" si="6"/>
        <v>0</v>
      </c>
      <c r="R37" s="43"/>
    </row>
    <row r="38" spans="1:18" ht="79.5" hidden="1" customHeight="1" x14ac:dyDescent="0.25">
      <c r="A38" s="11">
        <f t="shared" si="3"/>
        <v>26</v>
      </c>
      <c r="B38" s="12" t="s">
        <v>34</v>
      </c>
      <c r="C38" s="12" t="s">
        <v>93</v>
      </c>
      <c r="D38" s="11" t="s">
        <v>1</v>
      </c>
      <c r="E38" s="13">
        <v>10</v>
      </c>
      <c r="F38" s="37">
        <v>857</v>
      </c>
      <c r="G38" s="38">
        <v>5</v>
      </c>
      <c r="H38" s="39">
        <f t="shared" si="0"/>
        <v>899.85</v>
      </c>
      <c r="I38" s="39">
        <f t="shared" si="1"/>
        <v>8570</v>
      </c>
      <c r="J38" s="39">
        <f t="shared" si="2"/>
        <v>8998.5</v>
      </c>
      <c r="K38" s="14" t="s">
        <v>23</v>
      </c>
      <c r="L38" s="15"/>
      <c r="M38" s="43"/>
      <c r="N38" s="41">
        <f t="shared" si="4"/>
        <v>0</v>
      </c>
      <c r="O38" s="42"/>
      <c r="P38" s="41">
        <f t="shared" si="5"/>
        <v>0</v>
      </c>
      <c r="Q38" s="41">
        <f t="shared" si="6"/>
        <v>0</v>
      </c>
      <c r="R38" s="43"/>
    </row>
    <row r="39" spans="1:18" ht="45" hidden="1" customHeight="1" x14ac:dyDescent="0.25">
      <c r="A39" s="11">
        <f t="shared" si="3"/>
        <v>27</v>
      </c>
      <c r="B39" s="12" t="s">
        <v>33</v>
      </c>
      <c r="C39" s="12" t="s">
        <v>94</v>
      </c>
      <c r="D39" s="11" t="s">
        <v>1</v>
      </c>
      <c r="E39" s="13">
        <v>10</v>
      </c>
      <c r="F39" s="37">
        <v>960</v>
      </c>
      <c r="G39" s="38">
        <v>5</v>
      </c>
      <c r="H39" s="39">
        <f t="shared" si="0"/>
        <v>1008</v>
      </c>
      <c r="I39" s="39">
        <f t="shared" si="1"/>
        <v>9600</v>
      </c>
      <c r="J39" s="39">
        <f t="shared" si="2"/>
        <v>10080</v>
      </c>
      <c r="K39" s="14" t="s">
        <v>23</v>
      </c>
      <c r="L39" s="15"/>
      <c r="M39" s="43"/>
      <c r="N39" s="41">
        <f t="shared" si="4"/>
        <v>0</v>
      </c>
      <c r="O39" s="42"/>
      <c r="P39" s="41">
        <f t="shared" si="5"/>
        <v>0</v>
      </c>
      <c r="Q39" s="41">
        <f t="shared" si="6"/>
        <v>0</v>
      </c>
      <c r="R39" s="43"/>
    </row>
    <row r="40" spans="1:18" ht="47.25" hidden="1" customHeight="1" x14ac:dyDescent="0.25">
      <c r="A40" s="11">
        <f t="shared" si="3"/>
        <v>28</v>
      </c>
      <c r="B40" s="12" t="s">
        <v>32</v>
      </c>
      <c r="C40" s="12" t="s">
        <v>95</v>
      </c>
      <c r="D40" s="11" t="s">
        <v>1</v>
      </c>
      <c r="E40" s="13">
        <v>10</v>
      </c>
      <c r="F40" s="37">
        <v>960</v>
      </c>
      <c r="G40" s="38">
        <v>5</v>
      </c>
      <c r="H40" s="39">
        <f t="shared" si="0"/>
        <v>1008</v>
      </c>
      <c r="I40" s="39">
        <f t="shared" si="1"/>
        <v>9600</v>
      </c>
      <c r="J40" s="39">
        <f t="shared" si="2"/>
        <v>10080</v>
      </c>
      <c r="K40" s="14" t="s">
        <v>23</v>
      </c>
      <c r="L40" s="15"/>
      <c r="M40" s="43"/>
      <c r="N40" s="41">
        <f t="shared" si="4"/>
        <v>0</v>
      </c>
      <c r="O40" s="42"/>
      <c r="P40" s="41">
        <f t="shared" si="5"/>
        <v>0</v>
      </c>
      <c r="Q40" s="41">
        <f t="shared" si="6"/>
        <v>0</v>
      </c>
      <c r="R40" s="43"/>
    </row>
    <row r="41" spans="1:18" ht="48.75" hidden="1" customHeight="1" x14ac:dyDescent="0.25">
      <c r="A41" s="11">
        <f t="shared" si="3"/>
        <v>29</v>
      </c>
      <c r="B41" s="12" t="s">
        <v>31</v>
      </c>
      <c r="C41" s="12" t="s">
        <v>96</v>
      </c>
      <c r="D41" s="11" t="s">
        <v>1</v>
      </c>
      <c r="E41" s="13">
        <v>2</v>
      </c>
      <c r="F41" s="37">
        <v>180</v>
      </c>
      <c r="G41" s="38">
        <v>5</v>
      </c>
      <c r="H41" s="39">
        <f t="shared" si="0"/>
        <v>189</v>
      </c>
      <c r="I41" s="39">
        <f t="shared" si="1"/>
        <v>360</v>
      </c>
      <c r="J41" s="39">
        <f t="shared" si="2"/>
        <v>378</v>
      </c>
      <c r="K41" s="14" t="s">
        <v>23</v>
      </c>
      <c r="L41" s="15"/>
      <c r="M41" s="43"/>
      <c r="N41" s="41">
        <f t="shared" si="4"/>
        <v>0</v>
      </c>
      <c r="O41" s="42"/>
      <c r="P41" s="41">
        <f t="shared" si="5"/>
        <v>0</v>
      </c>
      <c r="Q41" s="41">
        <f t="shared" si="6"/>
        <v>0</v>
      </c>
      <c r="R41" s="43"/>
    </row>
    <row r="42" spans="1:18" s="62" customFormat="1" ht="409.6" customHeight="1" x14ac:dyDescent="0.25">
      <c r="A42" s="53">
        <f t="shared" si="3"/>
        <v>30</v>
      </c>
      <c r="B42" s="54" t="s">
        <v>30</v>
      </c>
      <c r="C42" s="52" t="s">
        <v>97</v>
      </c>
      <c r="D42" s="53" t="s">
        <v>1</v>
      </c>
      <c r="E42" s="55">
        <v>24</v>
      </c>
      <c r="F42" s="63">
        <v>382</v>
      </c>
      <c r="G42" s="64">
        <v>5</v>
      </c>
      <c r="H42" s="65">
        <f t="shared" si="0"/>
        <v>401.1</v>
      </c>
      <c r="I42" s="65">
        <f t="shared" si="1"/>
        <v>9168</v>
      </c>
      <c r="J42" s="65">
        <f t="shared" si="2"/>
        <v>9626.4</v>
      </c>
      <c r="K42" s="57" t="s">
        <v>29</v>
      </c>
      <c r="L42" s="54" t="s">
        <v>129</v>
      </c>
      <c r="M42" s="56">
        <v>382</v>
      </c>
      <c r="N42" s="60">
        <f t="shared" si="4"/>
        <v>9168</v>
      </c>
      <c r="O42" s="61">
        <v>5</v>
      </c>
      <c r="P42" s="60">
        <f t="shared" si="5"/>
        <v>458.40000000000003</v>
      </c>
      <c r="Q42" s="60">
        <f t="shared" si="6"/>
        <v>9626.4</v>
      </c>
      <c r="R42" s="54" t="s">
        <v>130</v>
      </c>
    </row>
    <row r="43" spans="1:18" ht="63.75" hidden="1" customHeight="1" x14ac:dyDescent="0.25">
      <c r="A43" s="11">
        <f t="shared" si="3"/>
        <v>31</v>
      </c>
      <c r="B43" s="12" t="s">
        <v>28</v>
      </c>
      <c r="C43" s="17" t="s">
        <v>98</v>
      </c>
      <c r="D43" s="11" t="s">
        <v>1</v>
      </c>
      <c r="E43" s="13">
        <v>71</v>
      </c>
      <c r="F43" s="37">
        <v>350</v>
      </c>
      <c r="G43" s="38">
        <v>5</v>
      </c>
      <c r="H43" s="39">
        <f t="shared" si="0"/>
        <v>367.5</v>
      </c>
      <c r="I43" s="39">
        <f t="shared" si="1"/>
        <v>24850</v>
      </c>
      <c r="J43" s="39">
        <f t="shared" si="2"/>
        <v>26092.5</v>
      </c>
      <c r="K43" s="14" t="s">
        <v>23</v>
      </c>
      <c r="L43" s="15"/>
      <c r="M43" s="43"/>
      <c r="N43" s="41">
        <f t="shared" si="4"/>
        <v>0</v>
      </c>
      <c r="O43" s="42"/>
      <c r="P43" s="41">
        <f t="shared" si="5"/>
        <v>0</v>
      </c>
      <c r="Q43" s="41">
        <f t="shared" si="6"/>
        <v>0</v>
      </c>
      <c r="R43" s="43"/>
    </row>
    <row r="44" spans="1:18" ht="120" hidden="1" customHeight="1" x14ac:dyDescent="0.25">
      <c r="A44" s="11">
        <f t="shared" si="3"/>
        <v>32</v>
      </c>
      <c r="B44" s="12" t="s">
        <v>27</v>
      </c>
      <c r="C44" s="12" t="s">
        <v>99</v>
      </c>
      <c r="D44" s="11" t="s">
        <v>1</v>
      </c>
      <c r="E44" s="13">
        <v>10</v>
      </c>
      <c r="F44" s="37">
        <v>250</v>
      </c>
      <c r="G44" s="38">
        <v>5</v>
      </c>
      <c r="H44" s="39">
        <f t="shared" si="0"/>
        <v>262.5</v>
      </c>
      <c r="I44" s="39">
        <f t="shared" si="1"/>
        <v>2500</v>
      </c>
      <c r="J44" s="39">
        <f t="shared" si="2"/>
        <v>2625</v>
      </c>
      <c r="K44" s="14" t="s">
        <v>23</v>
      </c>
      <c r="L44" s="15"/>
      <c r="M44" s="43"/>
      <c r="N44" s="41">
        <f t="shared" si="4"/>
        <v>0</v>
      </c>
      <c r="O44" s="42"/>
      <c r="P44" s="41">
        <f t="shared" si="5"/>
        <v>0</v>
      </c>
      <c r="Q44" s="41">
        <f t="shared" si="6"/>
        <v>0</v>
      </c>
      <c r="R44" s="43"/>
    </row>
    <row r="45" spans="1:18" ht="150" hidden="1" customHeight="1" x14ac:dyDescent="0.25">
      <c r="A45" s="11">
        <f t="shared" si="3"/>
        <v>33</v>
      </c>
      <c r="B45" s="12" t="s">
        <v>26</v>
      </c>
      <c r="C45" s="12" t="s">
        <v>25</v>
      </c>
      <c r="D45" s="11" t="s">
        <v>1</v>
      </c>
      <c r="E45" s="13">
        <v>1</v>
      </c>
      <c r="F45" s="37">
        <v>1500</v>
      </c>
      <c r="G45" s="38">
        <v>5</v>
      </c>
      <c r="H45" s="39">
        <f t="shared" si="0"/>
        <v>1575</v>
      </c>
      <c r="I45" s="39">
        <f t="shared" si="1"/>
        <v>1500</v>
      </c>
      <c r="J45" s="39">
        <f t="shared" si="2"/>
        <v>1575</v>
      </c>
      <c r="K45" s="14" t="s">
        <v>0</v>
      </c>
      <c r="L45" s="15"/>
      <c r="M45" s="43"/>
      <c r="N45" s="41">
        <f t="shared" si="4"/>
        <v>0</v>
      </c>
      <c r="O45" s="42"/>
      <c r="P45" s="41">
        <f t="shared" si="5"/>
        <v>0</v>
      </c>
      <c r="Q45" s="41">
        <f t="shared" si="6"/>
        <v>0</v>
      </c>
      <c r="R45" s="43"/>
    </row>
    <row r="46" spans="1:18" ht="75" hidden="1" customHeight="1" x14ac:dyDescent="0.25">
      <c r="A46" s="11">
        <f t="shared" si="3"/>
        <v>34</v>
      </c>
      <c r="B46" s="12" t="s">
        <v>24</v>
      </c>
      <c r="C46" s="12" t="s">
        <v>100</v>
      </c>
      <c r="D46" s="11" t="s">
        <v>1</v>
      </c>
      <c r="E46" s="13">
        <v>40</v>
      </c>
      <c r="F46" s="37">
        <v>475</v>
      </c>
      <c r="G46" s="38">
        <v>5</v>
      </c>
      <c r="H46" s="39">
        <f t="shared" si="0"/>
        <v>498.75</v>
      </c>
      <c r="I46" s="39">
        <f t="shared" si="1"/>
        <v>19000</v>
      </c>
      <c r="J46" s="39">
        <f t="shared" si="2"/>
        <v>19950</v>
      </c>
      <c r="K46" s="14" t="s">
        <v>23</v>
      </c>
      <c r="L46" s="15"/>
      <c r="M46" s="43"/>
      <c r="N46" s="41">
        <f t="shared" si="4"/>
        <v>0</v>
      </c>
      <c r="O46" s="42"/>
      <c r="P46" s="41">
        <f t="shared" si="5"/>
        <v>0</v>
      </c>
      <c r="Q46" s="41">
        <f t="shared" si="6"/>
        <v>0</v>
      </c>
      <c r="R46" s="43"/>
    </row>
    <row r="47" spans="1:18" ht="124.5" hidden="1" customHeight="1" x14ac:dyDescent="0.25">
      <c r="A47" s="11">
        <f t="shared" si="3"/>
        <v>35</v>
      </c>
      <c r="B47" s="12" t="s">
        <v>22</v>
      </c>
      <c r="C47" s="12" t="s">
        <v>21</v>
      </c>
      <c r="D47" s="11" t="s">
        <v>1</v>
      </c>
      <c r="E47" s="13">
        <v>40</v>
      </c>
      <c r="F47" s="37">
        <v>339.09500000000003</v>
      </c>
      <c r="G47" s="38">
        <v>5</v>
      </c>
      <c r="H47" s="39">
        <f t="shared" si="0"/>
        <v>356.04975000000002</v>
      </c>
      <c r="I47" s="39">
        <f t="shared" si="1"/>
        <v>13563.800000000001</v>
      </c>
      <c r="J47" s="39">
        <f t="shared" si="2"/>
        <v>14241.990000000002</v>
      </c>
      <c r="K47" s="14" t="s">
        <v>20</v>
      </c>
      <c r="L47" s="17"/>
      <c r="M47" s="43"/>
      <c r="N47" s="41">
        <f t="shared" si="4"/>
        <v>0</v>
      </c>
      <c r="O47" s="42"/>
      <c r="P47" s="41">
        <f t="shared" si="5"/>
        <v>0</v>
      </c>
      <c r="Q47" s="41">
        <f t="shared" si="6"/>
        <v>0</v>
      </c>
      <c r="R47" s="43"/>
    </row>
    <row r="48" spans="1:18" ht="61.5" hidden="1" customHeight="1" x14ac:dyDescent="0.25">
      <c r="A48" s="11">
        <f t="shared" si="3"/>
        <v>36</v>
      </c>
      <c r="B48" s="12" t="s">
        <v>19</v>
      </c>
      <c r="C48" s="12" t="s">
        <v>18</v>
      </c>
      <c r="D48" s="11" t="s">
        <v>1</v>
      </c>
      <c r="E48" s="13">
        <v>5</v>
      </c>
      <c r="F48" s="37">
        <v>860</v>
      </c>
      <c r="G48" s="38">
        <v>5</v>
      </c>
      <c r="H48" s="39">
        <f t="shared" si="0"/>
        <v>903</v>
      </c>
      <c r="I48" s="39">
        <f t="shared" si="1"/>
        <v>4300</v>
      </c>
      <c r="J48" s="39">
        <f t="shared" si="2"/>
        <v>4515</v>
      </c>
      <c r="K48" s="14" t="s">
        <v>5</v>
      </c>
      <c r="L48" s="15"/>
      <c r="M48" s="43"/>
      <c r="N48" s="41">
        <f t="shared" si="4"/>
        <v>0</v>
      </c>
      <c r="O48" s="42"/>
      <c r="P48" s="41">
        <f t="shared" si="5"/>
        <v>0</v>
      </c>
      <c r="Q48" s="41">
        <f t="shared" si="6"/>
        <v>0</v>
      </c>
      <c r="R48" s="43"/>
    </row>
    <row r="49" spans="1:18" ht="147.75" hidden="1" customHeight="1" x14ac:dyDescent="0.25">
      <c r="A49" s="11">
        <f t="shared" si="3"/>
        <v>37</v>
      </c>
      <c r="B49" s="12" t="s">
        <v>17</v>
      </c>
      <c r="C49" s="12" t="s">
        <v>16</v>
      </c>
      <c r="D49" s="11" t="s">
        <v>1</v>
      </c>
      <c r="E49" s="13">
        <v>45</v>
      </c>
      <c r="F49" s="37">
        <v>192</v>
      </c>
      <c r="G49" s="38">
        <v>5</v>
      </c>
      <c r="H49" s="39">
        <f t="shared" si="0"/>
        <v>201.60000000000002</v>
      </c>
      <c r="I49" s="39">
        <f t="shared" si="1"/>
        <v>8640</v>
      </c>
      <c r="J49" s="39">
        <f t="shared" si="2"/>
        <v>9072</v>
      </c>
      <c r="K49" s="14" t="s">
        <v>13</v>
      </c>
      <c r="L49" s="15"/>
      <c r="M49" s="43"/>
      <c r="N49" s="41">
        <f t="shared" si="4"/>
        <v>0</v>
      </c>
      <c r="O49" s="42"/>
      <c r="P49" s="41">
        <f t="shared" si="5"/>
        <v>0</v>
      </c>
      <c r="Q49" s="41">
        <f t="shared" si="6"/>
        <v>0</v>
      </c>
      <c r="R49" s="43"/>
    </row>
    <row r="50" spans="1:18" ht="150.75" hidden="1" customHeight="1" x14ac:dyDescent="0.25">
      <c r="A50" s="11">
        <f t="shared" si="3"/>
        <v>38</v>
      </c>
      <c r="B50" s="12" t="s">
        <v>15</v>
      </c>
      <c r="C50" s="12" t="s">
        <v>14</v>
      </c>
      <c r="D50" s="11" t="s">
        <v>1</v>
      </c>
      <c r="E50" s="13">
        <v>80</v>
      </c>
      <c r="F50" s="37">
        <v>186</v>
      </c>
      <c r="G50" s="38">
        <v>5</v>
      </c>
      <c r="H50" s="39">
        <f t="shared" si="0"/>
        <v>195.3</v>
      </c>
      <c r="I50" s="39">
        <f t="shared" si="1"/>
        <v>14880</v>
      </c>
      <c r="J50" s="39">
        <f t="shared" si="2"/>
        <v>15624</v>
      </c>
      <c r="K50" s="14" t="s">
        <v>13</v>
      </c>
      <c r="L50" s="15"/>
      <c r="M50" s="43"/>
      <c r="N50" s="41">
        <f t="shared" si="4"/>
        <v>0</v>
      </c>
      <c r="O50" s="42"/>
      <c r="P50" s="41">
        <f t="shared" si="5"/>
        <v>0</v>
      </c>
      <c r="Q50" s="41">
        <f t="shared" si="6"/>
        <v>0</v>
      </c>
      <c r="R50" s="43"/>
    </row>
    <row r="51" spans="1:18" ht="32.25" hidden="1" customHeight="1" x14ac:dyDescent="0.25">
      <c r="A51" s="11">
        <f t="shared" si="3"/>
        <v>39</v>
      </c>
      <c r="B51" s="12" t="s">
        <v>12</v>
      </c>
      <c r="C51" s="12" t="s">
        <v>11</v>
      </c>
      <c r="D51" s="11" t="s">
        <v>1</v>
      </c>
      <c r="E51" s="13">
        <v>300</v>
      </c>
      <c r="F51" s="37">
        <v>17.82</v>
      </c>
      <c r="G51" s="38">
        <v>5</v>
      </c>
      <c r="H51" s="39">
        <f t="shared" si="0"/>
        <v>18.711000000000002</v>
      </c>
      <c r="I51" s="39">
        <f t="shared" si="1"/>
        <v>5346</v>
      </c>
      <c r="J51" s="39">
        <f t="shared" si="2"/>
        <v>5613.3</v>
      </c>
      <c r="K51" s="14" t="s">
        <v>10</v>
      </c>
      <c r="L51" s="15"/>
      <c r="M51" s="43"/>
      <c r="N51" s="41">
        <f t="shared" si="4"/>
        <v>0</v>
      </c>
      <c r="O51" s="42"/>
      <c r="P51" s="41">
        <f t="shared" si="5"/>
        <v>0</v>
      </c>
      <c r="Q51" s="41">
        <f t="shared" si="6"/>
        <v>0</v>
      </c>
      <c r="R51" s="43"/>
    </row>
    <row r="52" spans="1:18" ht="60" hidden="1" customHeight="1" x14ac:dyDescent="0.25">
      <c r="A52" s="11">
        <f t="shared" si="3"/>
        <v>40</v>
      </c>
      <c r="B52" s="12" t="s">
        <v>9</v>
      </c>
      <c r="C52" s="12" t="s">
        <v>8</v>
      </c>
      <c r="D52" s="11" t="s">
        <v>1</v>
      </c>
      <c r="E52" s="13">
        <v>50</v>
      </c>
      <c r="F52" s="37">
        <v>220</v>
      </c>
      <c r="G52" s="38">
        <v>5</v>
      </c>
      <c r="H52" s="39">
        <f t="shared" si="0"/>
        <v>231</v>
      </c>
      <c r="I52" s="39">
        <f t="shared" si="1"/>
        <v>11000</v>
      </c>
      <c r="J52" s="39">
        <f t="shared" si="2"/>
        <v>11550</v>
      </c>
      <c r="K52" s="14" t="s">
        <v>0</v>
      </c>
      <c r="L52" s="15"/>
      <c r="M52" s="43"/>
      <c r="N52" s="41">
        <f t="shared" si="4"/>
        <v>0</v>
      </c>
      <c r="O52" s="42"/>
      <c r="P52" s="41">
        <f t="shared" si="5"/>
        <v>0</v>
      </c>
      <c r="Q52" s="41">
        <f t="shared" si="6"/>
        <v>0</v>
      </c>
      <c r="R52" s="43"/>
    </row>
    <row r="53" spans="1:18" ht="65.25" hidden="1" customHeight="1" x14ac:dyDescent="0.25">
      <c r="A53" s="11">
        <f t="shared" si="3"/>
        <v>41</v>
      </c>
      <c r="B53" s="12" t="s">
        <v>7</v>
      </c>
      <c r="C53" s="12" t="s">
        <v>101</v>
      </c>
      <c r="D53" s="11" t="s">
        <v>1</v>
      </c>
      <c r="E53" s="13">
        <v>40</v>
      </c>
      <c r="F53" s="37">
        <v>140</v>
      </c>
      <c r="G53" s="38">
        <v>5</v>
      </c>
      <c r="H53" s="39">
        <f t="shared" si="0"/>
        <v>147</v>
      </c>
      <c r="I53" s="39">
        <f t="shared" si="1"/>
        <v>5600</v>
      </c>
      <c r="J53" s="39">
        <f t="shared" si="2"/>
        <v>5880</v>
      </c>
      <c r="K53" s="14" t="s">
        <v>0</v>
      </c>
      <c r="L53" s="15"/>
      <c r="M53" s="43"/>
      <c r="N53" s="41">
        <f t="shared" si="4"/>
        <v>0</v>
      </c>
      <c r="O53" s="42"/>
      <c r="P53" s="41">
        <f t="shared" si="5"/>
        <v>0</v>
      </c>
      <c r="Q53" s="41">
        <f t="shared" si="6"/>
        <v>0</v>
      </c>
      <c r="R53" s="43"/>
    </row>
    <row r="54" spans="1:18" ht="78" hidden="1" customHeight="1" x14ac:dyDescent="0.25">
      <c r="A54" s="11">
        <f t="shared" si="3"/>
        <v>42</v>
      </c>
      <c r="B54" s="12" t="s">
        <v>6</v>
      </c>
      <c r="C54" s="12" t="s">
        <v>102</v>
      </c>
      <c r="D54" s="11" t="s">
        <v>1</v>
      </c>
      <c r="E54" s="13">
        <v>5</v>
      </c>
      <c r="F54" s="37">
        <v>1508</v>
      </c>
      <c r="G54" s="38">
        <v>5</v>
      </c>
      <c r="H54" s="39">
        <f t="shared" si="0"/>
        <v>1583.4</v>
      </c>
      <c r="I54" s="39">
        <f t="shared" si="1"/>
        <v>7540</v>
      </c>
      <c r="J54" s="39">
        <f t="shared" si="2"/>
        <v>7917</v>
      </c>
      <c r="K54" s="14" t="s">
        <v>5</v>
      </c>
      <c r="L54" s="17"/>
      <c r="M54" s="43"/>
      <c r="N54" s="41">
        <f t="shared" si="4"/>
        <v>0</v>
      </c>
      <c r="O54" s="42"/>
      <c r="P54" s="41">
        <f t="shared" si="5"/>
        <v>0</v>
      </c>
      <c r="Q54" s="41">
        <f t="shared" si="6"/>
        <v>0</v>
      </c>
      <c r="R54" s="43"/>
    </row>
    <row r="55" spans="1:18" ht="104.25" hidden="1" customHeight="1" x14ac:dyDescent="0.25">
      <c r="A55" s="11">
        <f t="shared" si="3"/>
        <v>43</v>
      </c>
      <c r="B55" s="12" t="s">
        <v>4</v>
      </c>
      <c r="C55" s="12" t="s">
        <v>103</v>
      </c>
      <c r="D55" s="11" t="s">
        <v>1</v>
      </c>
      <c r="E55" s="13">
        <v>35</v>
      </c>
      <c r="F55" s="37">
        <v>102</v>
      </c>
      <c r="G55" s="38">
        <v>5</v>
      </c>
      <c r="H55" s="39">
        <f t="shared" si="0"/>
        <v>107.10000000000001</v>
      </c>
      <c r="I55" s="39">
        <f t="shared" si="1"/>
        <v>3570</v>
      </c>
      <c r="J55" s="39">
        <f t="shared" si="2"/>
        <v>3748.5</v>
      </c>
      <c r="K55" s="14" t="s">
        <v>0</v>
      </c>
      <c r="L55" s="15"/>
      <c r="M55" s="43"/>
      <c r="N55" s="41">
        <f t="shared" si="4"/>
        <v>0</v>
      </c>
      <c r="O55" s="42"/>
      <c r="P55" s="41">
        <f t="shared" si="5"/>
        <v>0</v>
      </c>
      <c r="Q55" s="41">
        <f t="shared" si="6"/>
        <v>0</v>
      </c>
      <c r="R55" s="43"/>
    </row>
    <row r="56" spans="1:18" ht="105" hidden="1" customHeight="1" x14ac:dyDescent="0.25">
      <c r="A56" s="11">
        <f t="shared" si="3"/>
        <v>44</v>
      </c>
      <c r="B56" s="12" t="s">
        <v>4</v>
      </c>
      <c r="C56" s="12" t="s">
        <v>104</v>
      </c>
      <c r="D56" s="11" t="s">
        <v>1</v>
      </c>
      <c r="E56" s="13">
        <v>35</v>
      </c>
      <c r="F56" s="37">
        <v>126</v>
      </c>
      <c r="G56" s="38">
        <v>5</v>
      </c>
      <c r="H56" s="39">
        <f t="shared" si="0"/>
        <v>132.30000000000001</v>
      </c>
      <c r="I56" s="39">
        <f t="shared" si="1"/>
        <v>4410</v>
      </c>
      <c r="J56" s="39">
        <f t="shared" si="2"/>
        <v>4630.5</v>
      </c>
      <c r="K56" s="14" t="s">
        <v>0</v>
      </c>
      <c r="L56" s="15"/>
      <c r="M56" s="43"/>
      <c r="N56" s="41">
        <f t="shared" si="4"/>
        <v>0</v>
      </c>
      <c r="O56" s="42"/>
      <c r="P56" s="41">
        <f t="shared" si="5"/>
        <v>0</v>
      </c>
      <c r="Q56" s="41">
        <f t="shared" si="6"/>
        <v>0</v>
      </c>
      <c r="R56" s="43"/>
    </row>
    <row r="57" spans="1:18" ht="73.5" hidden="1" customHeight="1" x14ac:dyDescent="0.25">
      <c r="A57" s="11">
        <f t="shared" si="3"/>
        <v>45</v>
      </c>
      <c r="B57" s="12" t="s">
        <v>2</v>
      </c>
      <c r="C57" s="12" t="s">
        <v>3</v>
      </c>
      <c r="D57" s="11" t="s">
        <v>1</v>
      </c>
      <c r="E57" s="13">
        <v>20</v>
      </c>
      <c r="F57" s="37">
        <v>250</v>
      </c>
      <c r="G57" s="38">
        <v>5</v>
      </c>
      <c r="H57" s="39">
        <f t="shared" si="0"/>
        <v>262.5</v>
      </c>
      <c r="I57" s="39">
        <f t="shared" si="1"/>
        <v>5000</v>
      </c>
      <c r="J57" s="39">
        <f t="shared" si="2"/>
        <v>5250</v>
      </c>
      <c r="K57" s="14" t="s">
        <v>0</v>
      </c>
      <c r="L57" s="15"/>
      <c r="M57" s="43"/>
      <c r="N57" s="41">
        <f t="shared" si="4"/>
        <v>0</v>
      </c>
      <c r="O57" s="42"/>
      <c r="P57" s="41">
        <f t="shared" si="5"/>
        <v>0</v>
      </c>
      <c r="Q57" s="41">
        <f t="shared" si="6"/>
        <v>0</v>
      </c>
      <c r="R57" s="43"/>
    </row>
    <row r="58" spans="1:18" ht="63.75" hidden="1" customHeight="1" x14ac:dyDescent="0.25">
      <c r="A58" s="11">
        <f t="shared" si="3"/>
        <v>46</v>
      </c>
      <c r="B58" s="12" t="s">
        <v>2</v>
      </c>
      <c r="C58" s="12" t="s">
        <v>105</v>
      </c>
      <c r="D58" s="11" t="s">
        <v>1</v>
      </c>
      <c r="E58" s="13">
        <v>20</v>
      </c>
      <c r="F58" s="37">
        <v>290</v>
      </c>
      <c r="G58" s="38">
        <v>5</v>
      </c>
      <c r="H58" s="39">
        <f t="shared" si="0"/>
        <v>304.5</v>
      </c>
      <c r="I58" s="39">
        <f t="shared" si="1"/>
        <v>5800</v>
      </c>
      <c r="J58" s="39">
        <f t="shared" si="2"/>
        <v>6090</v>
      </c>
      <c r="K58" s="14" t="s">
        <v>0</v>
      </c>
      <c r="L58" s="15"/>
      <c r="M58" s="43"/>
      <c r="N58" s="41">
        <f t="shared" si="4"/>
        <v>0</v>
      </c>
      <c r="O58" s="42"/>
      <c r="P58" s="41">
        <f t="shared" si="5"/>
        <v>0</v>
      </c>
      <c r="Q58" s="41">
        <f t="shared" si="6"/>
        <v>0</v>
      </c>
      <c r="R58" s="43"/>
    </row>
    <row r="59" spans="1:18" ht="123" hidden="1" customHeight="1" x14ac:dyDescent="0.25">
      <c r="A59" s="11">
        <f t="shared" si="3"/>
        <v>47</v>
      </c>
      <c r="B59" s="12" t="s">
        <v>2</v>
      </c>
      <c r="C59" s="12" t="s">
        <v>106</v>
      </c>
      <c r="D59" s="11" t="s">
        <v>1</v>
      </c>
      <c r="E59" s="13">
        <v>40</v>
      </c>
      <c r="F59" s="37">
        <v>320</v>
      </c>
      <c r="G59" s="38">
        <v>5</v>
      </c>
      <c r="H59" s="39">
        <f t="shared" si="0"/>
        <v>336</v>
      </c>
      <c r="I59" s="39">
        <f t="shared" si="1"/>
        <v>12800</v>
      </c>
      <c r="J59" s="39">
        <f t="shared" si="2"/>
        <v>13440</v>
      </c>
      <c r="K59" s="14" t="s">
        <v>0</v>
      </c>
      <c r="L59" s="15"/>
      <c r="M59" s="43"/>
      <c r="N59" s="41">
        <f t="shared" si="4"/>
        <v>0</v>
      </c>
      <c r="O59" s="42"/>
      <c r="P59" s="41">
        <f t="shared" si="5"/>
        <v>0</v>
      </c>
      <c r="Q59" s="41">
        <f t="shared" si="6"/>
        <v>0</v>
      </c>
      <c r="R59" s="43"/>
    </row>
    <row r="60" spans="1:18" x14ac:dyDescent="0.25">
      <c r="A60" s="5"/>
      <c r="B60" s="5"/>
      <c r="C60" s="6"/>
      <c r="D60" s="46" t="s">
        <v>107</v>
      </c>
      <c r="E60" s="47">
        <f>SUM(E13:E59)</f>
        <v>1539</v>
      </c>
      <c r="F60" s="48"/>
      <c r="G60" s="49"/>
      <c r="H60" s="48"/>
      <c r="I60" s="50">
        <f>SUM(I13:I59)</f>
        <v>521722.8</v>
      </c>
      <c r="J60" s="48">
        <f>SUM(J13:J59)</f>
        <v>547808.93999999994</v>
      </c>
      <c r="K60" s="48"/>
      <c r="L60" s="51"/>
    </row>
  </sheetData>
  <mergeCells count="13">
    <mergeCell ref="R11:R12"/>
    <mergeCell ref="A8:L8"/>
    <mergeCell ref="A3:M3"/>
    <mergeCell ref="A4:B4"/>
    <mergeCell ref="A2:M2"/>
    <mergeCell ref="A11:A12"/>
    <mergeCell ref="B11:B12"/>
    <mergeCell ref="C11:C12"/>
    <mergeCell ref="D11:D12"/>
    <mergeCell ref="E11:E12"/>
    <mergeCell ref="F11:J11"/>
    <mergeCell ref="L11:L12"/>
    <mergeCell ref="M11:Q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FZJ6XTJY6WQ3-1352427771-354011</_dlc_DocId>
    <_dlc_DocIdUrl xmlns="f401bc6b-16ae-4eec-874e-4b24bc321f82">
      <Url>https://bbraun.sharepoint.com/sites/bbraun_eis_ltmedical/_layouts/15/DocIdRedir.aspx?ID=FZJ6XTJY6WQ3-1352427771-354011</Url>
      <Description>FZJ6XTJY6WQ3-1352427771-354011</Description>
    </_dlc_DocIdUrl>
  </documentManagement>
</p:properties>
</file>

<file path=customXml/itemProps1.xml><?xml version="1.0" encoding="utf-8"?>
<ds:datastoreItem xmlns:ds="http://schemas.openxmlformats.org/officeDocument/2006/customXml" ds:itemID="{61F1FB80-0A28-4AB3-8FD6-9A4EA9E8A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192DC-54F5-474A-9992-F0909F38DFF6}">
  <ds:schemaRefs>
    <ds:schemaRef ds:uri="http://schemas.microsoft.com/sharepoint/events"/>
  </ds:schemaRefs>
</ds:datastoreItem>
</file>

<file path=customXml/itemProps3.xml><?xml version="1.0" encoding="utf-8"?>
<ds:datastoreItem xmlns:ds="http://schemas.openxmlformats.org/officeDocument/2006/customXml" ds:itemID="{2CA1CC89-B86A-4531-8B3B-D05CA707DC91}">
  <ds:schemaRefs>
    <ds:schemaRef ds:uri="http://schemas.microsoft.com/sharepoint/v3/contenttype/forms"/>
  </ds:schemaRefs>
</ds:datastoreItem>
</file>

<file path=customXml/itemProps4.xml><?xml version="1.0" encoding="utf-8"?>
<ds:datastoreItem xmlns:ds="http://schemas.openxmlformats.org/officeDocument/2006/customXml" ds:itemID="{2C380EBD-6A63-4C46-9464-C9BEF1EF49DA}">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8500_specifikacija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Vaida Vereniute</cp:lastModifiedBy>
  <dcterms:created xsi:type="dcterms:W3CDTF">2024-03-22T06:45:46Z</dcterms:created>
  <dcterms:modified xsi:type="dcterms:W3CDTF">2024-05-10T06:57:42Z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2024-04-18T09:24:36Z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89ef6845-076a-4b09-90a7-87b84cf2f2cd</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1ae1a08e-7c02-478a-9781-d161bde867ce</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