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8_{1A3BAA98-B436-40A3-AC96-D90A608AF87D}" xr6:coauthVersionLast="47" xr6:coauthVersionMax="47" xr10:uidLastSave="{00000000-0000-0000-0000-000000000000}"/>
  <bookViews>
    <workbookView xWindow="-110" yWindow="-110" windowWidth="19420" windowHeight="10420" activeTab="2" xr2:uid="{00000000-000D-0000-FFFF-FFFF00000000}"/>
  </bookViews>
  <sheets>
    <sheet name="Skaičiuoklė" sheetId="5" r:id="rId1"/>
    <sheet name="Darbų įkainiai" sheetId="4" r:id="rId2"/>
    <sheet name="Sistelos koeficientai" sheetId="6"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6" l="1"/>
  <c r="A8" i="6"/>
  <c r="B8" i="6" s="1"/>
  <c r="R4" i="6"/>
  <c r="Q4" i="6"/>
  <c r="P4" i="6"/>
  <c r="O4" i="6"/>
  <c r="N4" i="6"/>
  <c r="M4" i="6"/>
  <c r="L4" i="6"/>
  <c r="K4" i="6"/>
  <c r="J4" i="6"/>
  <c r="I4" i="6"/>
  <c r="H4" i="6"/>
  <c r="G4" i="6"/>
  <c r="F4" i="6"/>
  <c r="E4" i="6"/>
  <c r="D4" i="6"/>
  <c r="C4" i="6"/>
  <c r="B4" i="6"/>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2" i="4"/>
  <c r="F129" i="4" l="1"/>
  <c r="C1" i="5" s="1"/>
  <c r="A7" i="6" l="1"/>
  <c r="B11" i="6" s="1"/>
  <c r="C2" i="5" s="1"/>
  <c r="C3" i="5" s="1"/>
  <c r="C4" i="5" s="1"/>
  <c r="C5" i="5" l="1"/>
</calcChain>
</file>

<file path=xl/sharedStrings.xml><?xml version="1.0" encoding="utf-8"?>
<sst xmlns="http://schemas.openxmlformats.org/spreadsheetml/2006/main" count="312" uniqueCount="193">
  <si>
    <t>Eil. Nr.</t>
  </si>
  <si>
    <t>Darbų pavadinimas</t>
  </si>
  <si>
    <t>Mato vnt.</t>
  </si>
  <si>
    <t>m</t>
  </si>
  <si>
    <t>vnt.</t>
  </si>
  <si>
    <t>t</t>
  </si>
  <si>
    <t>vnt</t>
  </si>
  <si>
    <t>PVM:</t>
  </si>
  <si>
    <t>Kabelinių kanalų priešgaisrinių užtvarų papildymas smėliu</t>
  </si>
  <si>
    <t>Stogų ruloninės dangos pūslių, defektų remontas</t>
  </si>
  <si>
    <t>Tvoros metalinių intarpų iš kampuočio ar juostos pakeitimas</t>
  </si>
  <si>
    <t>Stogų, dengtų vienetinėmis medžiagomis, medinių pakalimų perdažymas.</t>
  </si>
  <si>
    <t>Kabelinių kanalų išvalymas</t>
  </si>
  <si>
    <t>Vidaus sienų perdažymas</t>
  </si>
  <si>
    <t>Metalinių konstrukcijų sujungimų remontas suvirinant, kai suvirinamo metalo storis iki 10 mm.</t>
  </si>
  <si>
    <t>Anksčiau dažytų metalinių grotų, laiptų turėklų, laiptų nuvalymas, gruntavimas, dažymas</t>
  </si>
  <si>
    <t>Grindų plytelių dangos įrengimas</t>
  </si>
  <si>
    <t>Vnt.</t>
  </si>
  <si>
    <t>Kabelinių kanalų gelžbetoninių dangčių (500x1000)mm. pakeitimas</t>
  </si>
  <si>
    <t>Nuogrindų, grindų betonavimo darbai iki 10 cm. storio sl.</t>
  </si>
  <si>
    <t>Elektrinių šildymo radiatorių iki 2,5 kW galingumo keitimas</t>
  </si>
  <si>
    <t>Parapetų apskardinimų, vandens nuvedimo nuolajų, kraigo apskardinimo remontas.</t>
  </si>
  <si>
    <t>Stogo remontas uždedant papildomą dangos sluoksnį.</t>
  </si>
  <si>
    <t>Metalinio tinklo tvoros perdažymas.</t>
  </si>
  <si>
    <t>G/b pamatų, stulpelių po įrengimais išmontavimas.</t>
  </si>
  <si>
    <t>Grunto kasimas rankiniu būdu.</t>
  </si>
  <si>
    <t>Iškasų ir duobių užpylimas rankiniu būdu.</t>
  </si>
  <si>
    <t>Betoninių dangų išardymas.</t>
  </si>
  <si>
    <t>Žvyro smėlio pagrindų (10 cm. storio) įrengimas sutankinant.</t>
  </si>
  <si>
    <t>Klojinių įrengimas, išardymas.</t>
  </si>
  <si>
    <t>Deformacinių siūlių įrengimas betoninėse dangose, panaudojant sandariklius arba hermetikus.</t>
  </si>
  <si>
    <t>Pastolių pastatymas, išardymas.</t>
  </si>
  <si>
    <t>Langų keitimas plastikiniais.</t>
  </si>
  <si>
    <t>Palangių, ventiliacinių angų apskardinimų pakeitimas.</t>
  </si>
  <si>
    <t>Metalinių konstrukcijų montavimas.</t>
  </si>
  <si>
    <t>Fasadų  sienų išorinio  tinko remontas, dirbant nuo pastolių (žemės), autobokštelio, iki 10 m. aukščio.</t>
  </si>
  <si>
    <t>Anksčiau dažytų sienų dažymas fasadiniais dažais, nuvalant senus dažus ir dirbant ant kopėčių, žemės, autobokštelio, iki 10 m. aukščio.</t>
  </si>
  <si>
    <t>Gelžbetoninių stulpų, konstrukcijų yrančių paviršių, plyšių remontas specialiais mišiniais.</t>
  </si>
  <si>
    <t>Grafiti nuvalymas nuo sienų.</t>
  </si>
  <si>
    <t>Skylių užtaisymas skiediniais sienose ir perdangose.</t>
  </si>
  <si>
    <t>Lubų perdažymas.</t>
  </si>
  <si>
    <t>Liukų įrengimas pakabinamose lubose.</t>
  </si>
  <si>
    <t>Anksčiau dažytų metalinių paviršių nuvalymas, gruntavimas, dažymas emaliniais dažais 2 sluoksniais.</t>
  </si>
  <si>
    <t>Ventiliacinių kaminėlių stogo dangoje įrengimas.</t>
  </si>
  <si>
    <t>Lietaus nuvedimo sistemos vandens  latakų išvalymas.</t>
  </si>
  <si>
    <t>Metalinių tinklelių ventiliacinėse angose pakeitimas arba įrengimas.</t>
  </si>
  <si>
    <t>Kanalizacijos šulinių išvalymas.</t>
  </si>
  <si>
    <t>Augančių krūmų pašalinimas.</t>
  </si>
  <si>
    <t>Kelmų išrovimas.</t>
  </si>
  <si>
    <t>Šiukšlių surinkimas teritorijoje.</t>
  </si>
  <si>
    <t>Alyvos rinktuvų esamos skaldos pakeitimas, papildymas.</t>
  </si>
  <si>
    <t>km</t>
  </si>
  <si>
    <t>Pakrypusių gelžbetoninių ir metalinių konstrukcijų  atstatymas į projektinę padėtį, keliant mechanizuotu arba rankiniu būdu.</t>
  </si>
  <si>
    <t>Grunto, žvyro, skaldos transportavimas savivarčiais.</t>
  </si>
  <si>
    <t>Plastikinių langų užraktų remontas.</t>
  </si>
  <si>
    <t>Lietaus nuvedimo nuo stogo sistemų (lietvamzdžia, loveliai) remontas.</t>
  </si>
  <si>
    <t>Durų elektromagnetinių spynų įvairių gedimų (neveikia durų fiksatorius, neveikia kortelės nuskaitytuvas, neveiksni kortelė) šalinimas.</t>
  </si>
  <si>
    <t>Statybinių šiukšlių išvežimas.</t>
  </si>
  <si>
    <t>Durų spynų remontas,</t>
  </si>
  <si>
    <t>m²</t>
  </si>
  <si>
    <t>Metalinių konstrukcijų išmontavimas</t>
  </si>
  <si>
    <t>Pakeliamų segmentinių vartų pakėlimo mechanizmų remontas su mechanine pavara.</t>
  </si>
  <si>
    <t>Pakeliamų segmentinių vartų pakėlimo mechanizmų remontas su elektrine pavara.</t>
  </si>
  <si>
    <t>Pakabinamų lubų įrengimas (gisokartonas), įvertinant karkasus.</t>
  </si>
  <si>
    <t>Tvoros vartų ir vartelių stulpelių keitimas metaliniais (100x100x2900)mm cinkuotais (įbetonuojant).</t>
  </si>
  <si>
    <t>Stogų , dengtų asbocementiniais banguotais lapais, dangos keitimas (įvertinat atliekų utilizavimą).</t>
  </si>
  <si>
    <t>Unifikuotų ABLOY tipo užraktų įrengimas, keitimas.</t>
  </si>
  <si>
    <t>Signalinių, įspėjamųjų ženklų, informacinių užrašų pakeitimas, įrengimas.</t>
  </si>
  <si>
    <t>Betono trinkelių dangos remontas (perklojimas, pagrindų įrengimas be papildomų trinkelių naudojimo).</t>
  </si>
  <si>
    <t>Sienų, cokolio aptaisymas profiliuota skarda (įvertinat karkasų įrengimą)..</t>
  </si>
  <si>
    <t>Kabelių kanalų (dangčių ir lovių) išlyginimas, ištiesinimas</t>
  </si>
  <si>
    <t>Kabelinių kanalų metalinių dangčių su pakėlimo rankenomis įrengimas( nudažant iš abiejų pusių).</t>
  </si>
  <si>
    <t>Vidaus kabelinių kanalų dengimas "Cetris" plokštėmis su pakėlimo rankenomis (be dažymo).</t>
  </si>
  <si>
    <t>Gelžbetoninių tvoros stulpelių keitimas (aukštis -3,00 m).</t>
  </si>
  <si>
    <t>Tvoros metalinių sekcijų pakėlimas (aukštis iki 2,00 m., plotis iki 2,60m).</t>
  </si>
  <si>
    <t xml:space="preserve"> Vartų, varčių pakėlimas (remontas).</t>
  </si>
  <si>
    <t>Tvoros iš tvoros cinkuotų segmentų (1750x2500)mm  įrengimas su metaliniais cinkuotais stulpeliais (įvertinant senos tvoros su g/ stulpeliais išmontavimą ir utilizavimą).</t>
  </si>
  <si>
    <t>Tvoros metalinio tinklo remontas, pakeičiant pintą tinklą.</t>
  </si>
  <si>
    <t>Įvairių dangų valymas nuo grunto, augmenijos, velėnos atkasimas, kerpių, samanų  nuvalymas..</t>
  </si>
  <si>
    <t>Patalpų grindų išvalymas nuo šiukšlių ir po remonto.</t>
  </si>
  <si>
    <t>Grunto, žvyro, skaldos išlyginimas, planiravimas rankiniu būdu.</t>
  </si>
  <si>
    <t>Privažiavimo kelių (gruntinių, vienpusių) remontas, lyginant ir paskleidžiant medžiagas (žvyrą iki 10 cm. storio sluoksniu) mechanizuotu būdu.</t>
  </si>
  <si>
    <t>Nuogrindų iš betoninių trinkelių (5 cm. storio) įrengimas.</t>
  </si>
  <si>
    <t>Durų, langų medinių blokų išardymas.</t>
  </si>
  <si>
    <t>Pastočių metalinių durų varčių remontas, keičiant surūdijusias dalis, ištiesinant.</t>
  </si>
  <si>
    <t>Vartų užraktų, užsklandų, fiksatorių remontas.</t>
  </si>
  <si>
    <t>Langų metalinių grotų (dažytų ) įrengimas .</t>
  </si>
  <si>
    <t>Kelio bortų ištiesinimas</t>
  </si>
  <si>
    <t>Vejos bortų keitimas</t>
  </si>
  <si>
    <t>Vejos bortų ištiesinimas</t>
  </si>
  <si>
    <t>Kelio bortų keitimas.</t>
  </si>
  <si>
    <t>Durų pritraukėjų  keitimas.</t>
  </si>
  <si>
    <t>Vidinių, išorinių angokraščių aptaisymas skardiniais lankstytais profiliais (iki 15 cm. pločio).</t>
  </si>
  <si>
    <t>Sienų apšiltinimas akmens vata iki 10 cm. storio (įvertinant vėjo izoliacinę plėvelę).</t>
  </si>
  <si>
    <t>Karkasų (metalinių) įrengimas lubų ir sienų aptaisymui.</t>
  </si>
  <si>
    <t>Medinių skydų (iš medžio plaušo plokštės) su kilpomis įrankiams pakabinti (8 kilpos vienam skydui) įrengimas patalpose.</t>
  </si>
  <si>
    <t>Transformatorinių pastatų sieninių siūlių tarp suenkamų panelių remontas sandarinant ir užtaisant.</t>
  </si>
  <si>
    <t>Sienų, aptaisytų  plytelėmis, remontas, keičiant sutrūkusias, nukritusias plyteles.</t>
  </si>
  <si>
    <t>Betoninių grindų remontas savaime išsilyginančiu skiediniu be paruošiamųjų darbų.</t>
  </si>
  <si>
    <t>Betoninių, grindų paviršių dažymas, betonui skirtais, atspariais dilimui dažais.</t>
  </si>
  <si>
    <t>Anksčiau dažytų medinių išorinių paviršių nuvalymas,  dažymas 2 sluoksniais</t>
  </si>
  <si>
    <t>Betoninių, grindų paviršių gruntavimas giliai įsigeriančiais gruntais.</t>
  </si>
  <si>
    <t>Sienų tinkuotų paviršių gruntavimas giliai įsigeriančiais gruntais.</t>
  </si>
  <si>
    <t>Parapetų apskardinimų, vandens nuvedimo nuolajų, kraigo apskardinimo keitimas.</t>
  </si>
  <si>
    <t>Naujų medinių paviršių dažymas.</t>
  </si>
  <si>
    <t>Elektros instaliacijos patalpose remontas (įvairių skespjūvių elektros instaliacijos laidų pakeitimas, po tinku, virš tinko, virš pakabinamų lubų).</t>
  </si>
  <si>
    <t>Šviestuvų, prožektorių keitimas.</t>
  </si>
  <si>
    <t>Ventiliacijos ortakių Ø100-200mm. įrengimas.</t>
  </si>
  <si>
    <t>Elektros instaliacijos prietaisų (jungikliai, rozetės, judesio davikliai) keitimas.</t>
  </si>
  <si>
    <t>Apsauginės  signalizacijos įvairių gedimų šalinimas.</t>
  </si>
  <si>
    <t>Priešgaisrinės signalizacijų įvairių gedimų šalinimas.</t>
  </si>
  <si>
    <t>Pakabinamų surenkamų  "Amstong" tipo lubų  remontas.</t>
  </si>
  <si>
    <t>Augmenijos naikinimas, nupurškiant cheminėmis priemonėmis.</t>
  </si>
  <si>
    <t>Apsauginės signalizacijos daviklių perkėlimas.</t>
  </si>
  <si>
    <t>Darbų įkainiai</t>
  </si>
  <si>
    <t>A</t>
  </si>
  <si>
    <t>Sistelos koeficientai</t>
  </si>
  <si>
    <t>B</t>
  </si>
  <si>
    <t>Pasiūlymo kaina (A*×0,9+B**×0,10) Eur be PVM VISO:</t>
  </si>
  <si>
    <t>Pasiūlymo kaina Eur su PVM VISO:</t>
  </si>
  <si>
    <t>**  (B) nurodoma kortelės "Sistelos koeficientai" laukelio B11 reikšmė</t>
  </si>
  <si>
    <t>Iš viso siūloma sąmatinė vertė visam sąlyginiam darbų kiekiui su priskaičiavimais, Eur be PVM (3)</t>
  </si>
  <si>
    <t>Siūloma remonto darbų tiesioginių išlaidų vertė su priskaičiavimais už vnt.,  Eur be PVM (1)</t>
  </si>
  <si>
    <t>Siūloma sąmatinė vertė visam sąlyginiam darbų kiekiui su priskaičiavimais, Eur be PVM (2)</t>
  </si>
  <si>
    <t>m³</t>
  </si>
  <si>
    <t>Asfalto dangų (iki 5 m² ploto) remontas.</t>
  </si>
  <si>
    <t>Šaligatvio plytelių dangos (5 cm storio) remontas (išlyginimas, pagrindų įrengimas, plytelių iki 30% pakeitimas)</t>
  </si>
  <si>
    <t>Stulpinių g/b pamatų iki Ø 400 mm įrengimas.</t>
  </si>
  <si>
    <t>Mūro baltų silikatinių  sienų remontas, pakeičiant plytas, kai  užtaisomos vietos storis 1/2 plytos  ir remontuojamas plotas iki 1 m².</t>
  </si>
  <si>
    <t xml:space="preserve">Sienų vidinių tinkuotų paviršių  atskirų vietų iki 1,00 m² remontas. </t>
  </si>
  <si>
    <t>Stogų, dengtų vienetinėmis medžiagomis ( banguoti beasbestiniai lapai), dangos remontas ik 4,00 m².</t>
  </si>
  <si>
    <t>Stogų dengtų vienetinėmis medžiagomis, medinių pakalimų remontas, keičiant lentas (iki 2,00 m²).</t>
  </si>
  <si>
    <t>Lietaus nuvedimo  nuo stogo sistemų, cinkuotų, Ø100-120mm. (lietvamzdžiai, loveliai) įrengimas.</t>
  </si>
  <si>
    <t>Ventiliacinių metalinių grotelių  Ø100-300 mm. keitimas</t>
  </si>
  <si>
    <t>Ventiliacinių difuzorių Ø100-300 mm. įrengimas.</t>
  </si>
  <si>
    <t>Ventiliatorių, išcentrinių, kanalinių, sieninių su tvirtinimo plokšte, įrengimas (našumas ≤800m³/h).</t>
  </si>
  <si>
    <t>Ventiliacinių angų ir kaminėlių Ø100-200 mm. įrengimas sienose.</t>
  </si>
  <si>
    <t>Vandentiekio uždaromosios movinės armatūros Ø15-25 mm keitimas.</t>
  </si>
  <si>
    <t>Kanalizacijos vamzdynų iki Ø300 mm pravalymas.</t>
  </si>
  <si>
    <t>Augančių medžių iki Ø150mm skersmens iškirtimas.</t>
  </si>
  <si>
    <t>(1) Rangovas nurodydamas siūlomas remonto darbų tiesioginių išlaidų vertes su priskaičiavimais turi siūlyti tiesioginių išlaidų vertes (darbas, medžiagos, mechanizmai, ITD darbo užmokestis, kt.) su visais priskaičiavimais. Su visais priskaičiavimais - iš viso tiesioginės ir netiesioginės išlaidos.</t>
  </si>
  <si>
    <t>(2) Siūloma sąmatinė vertė visam sąlyginiam darbų kiekiui su priskaičiavimais, Eur be PVM apskaičiuota Sąlyginį kiekį padauginus iš siūlomos remonto darbų tiesioginių išlaidų vertės su priskaičiavimais už vnt., Eur be PVM (F  = D x E).</t>
  </si>
  <si>
    <r>
      <t xml:space="preserve">(3) Iš viso siūloma sąmatinė vertė visam sąlyginiam darbų kiekiui su priskaičiavimais, Eur be PVM negali viršyti </t>
    </r>
    <r>
      <rPr>
        <u/>
        <sz val="11"/>
        <color theme="1"/>
        <rFont val="Arial"/>
        <family val="2"/>
        <charset val="186"/>
      </rPr>
      <t>240 000,00 Eur be PVM</t>
    </r>
    <r>
      <rPr>
        <sz val="11"/>
        <color theme="1"/>
        <rFont val="Arial"/>
        <family val="2"/>
        <charset val="186"/>
      </rPr>
      <t>. Pasiūlymai viršyję šią sumą bus atmesti kaip neatitinkantys reikalavimų.</t>
    </r>
  </si>
  <si>
    <t>(4) Nurodytas sąlyginis kiekis nėra įsipareigojimas pirkti konkretų kiekį ar bet kokią jo dalį. Sąlyginis kiekis naudojamas iš viso siūlomos sąmatinės vertės visam sąlyginiam darbų kiekiui su priskaičiavimais, Eur be PVM, apskaičiavimui, t. y. siekiant nustatyti Laimėtoją.</t>
  </si>
  <si>
    <t xml:space="preserve">(5) Sutartis bus sudaroma Preliminariai pirkimo vertei, Užsakovas teiks daugkartinius užsakymus, kurie bus apmokami pagal E stulpelio įkainius. </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</si>
  <si>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</si>
  <si>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</si>
  <si>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</si>
  <si>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</si>
  <si>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</si>
  <si>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</si>
  <si>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</si>
  <si>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</si>
  <si>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</si>
  <si>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</si>
  <si>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</si>
  <si>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</si>
  <si>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</si>
  <si>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</si>
  <si>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</si>
  <si>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</si>
  <si>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</si>
  <si>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</si>
  <si>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</si>
  <si>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</si>
  <si>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</si>
  <si>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</si>
  <si>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</si>
  <si>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</si>
  <si>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</si>
  <si>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</si>
  <si>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</si>
  <si>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</si>
  <si>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</si>
  <si>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</si>
  <si>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</si>
  <si>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Pildo Rangovas</t>
  </si>
  <si>
    <t>Pildoma automatiškai</t>
  </si>
  <si>
    <t>Užpildyta ne pagal reikalavimus (viršyta maksimali leistina reikšmė)
(užpildžius visas pozicijas teisingai - neužsidega)</t>
  </si>
  <si>
    <t xml:space="preserve"> Kiekis (4)</t>
  </si>
  <si>
    <t>Tvoros vartų varčių  pakeitimas segmentiniais (1750x2200)mm., 14 vnt., su užraktais, įvertinant senų vartų išmontavimą ir utilizavimą.</t>
  </si>
  <si>
    <t>Tvoros  vartelių pakeitimas segmentiniais su užraktais (1750x1000)mm, 7 vnt., įvertinant senų vartų išmontavimą ir utilizavimą.</t>
  </si>
  <si>
    <t>Išorinių durų blokų keitimas metaliniais, apšiltintais su unifikuotais ABLOY tipo užraktais (be angokraščių apdailos), 8 vnt.</t>
  </si>
  <si>
    <t>Durų blokų keitimas metaliniais neapšiltintais su unifikuotais ABLOY tipo užraktais (be angokraščių apdailos), 5 vnt.</t>
  </si>
  <si>
    <t>Vidinių durų blokų keitimas metaliniais su tipiniais užraktais (be angokraščių apdailos), 8 vnt.</t>
  </si>
  <si>
    <t>Langų žaliuzi vidinių, vertikalių įrengimas, 6 vnt.</t>
  </si>
  <si>
    <t>Įžeminimo kontūro prijungimas lanksčiomis jungtimis arba met. juosta (bendras ilgis 5), ją dažant (prijungimo taškai).</t>
  </si>
  <si>
    <t>Gelžbetoninių sąramų keitimas, 3 vnt.</t>
  </si>
  <si>
    <t>Šlaitinio stogo medinių konstrukcijų remontas (grebėstai, gegnės), viso 2 m3.</t>
  </si>
  <si>
    <t>*  (A) nurodoma kortelės "Darbų įkainiai" laukelio F129 reikšmė</t>
  </si>
  <si>
    <t>TP SP statybinės dalies remonto Utenos reg., darbų kaina, Eur be PVM (nurodoma automatiškai iš skilties "Įkainiai" F129 laukelio)</t>
  </si>
  <si>
    <t>A = TP SP statybinės dalies remonto Utenos reg., darbų kaina, Eur be PVM (nurodoma automatiškai iš skilties "Įkainiai" F129 laukelio.
Sistelos koeficientai=(A*R1+A*R2+A*R3+A*R4+A*R5+A*R6+A*R7+A*R8+A*K11+A*K21+A*K31+A*K41+A*K1+A*K2+A*K3+A*K4+A*K8)/1000</t>
  </si>
  <si>
    <t>(6) Kiekvieno Užsakymo vertė turi būti ne mažesnė kaip 300,00 (trys šimtai) Eurų be PVM, tačiau abipusio Užsakovo ir Rangovo sutarimu, gali būti teikiamas ir mažesnės vertės Užsakymas be papildomo apmokėjimo.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</si>
</sst>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numFmt numFmtId="166" formatCode="#,##0.0"/>
  </numFmts>
  <fonts count="20" x14ac:knownFonts="1">
    <font>
      <sz val="11"/>
      <color theme="1"/>
      <name val="Calibri"/>
      <family val="2"/>
      <scheme val="minor"/>
    </font>
    <font>
      <sz val="11"/>
      <color theme="1"/>
      <name val="Calibri"/>
      <family val="2"/>
      <charset val="186"/>
      <scheme val="minor"/>
    </font>
    <font>
      <sz val="11"/>
      <color theme="1"/>
      <name val="Calibri"/>
      <family val="2"/>
      <scheme val="minor"/>
    </font>
    <font>
      <sz val="10"/>
      <name val="Arial"/>
      <family val="2"/>
      <charset val="186"/>
    </font>
    <font>
      <sz val="14"/>
      <color theme="1"/>
      <name val="Calibri"/>
      <family val="2"/>
      <scheme val="minor"/>
    </font>
    <font>
      <b/>
      <sz val="11"/>
      <color theme="1"/>
      <name val="Arial"/>
      <family val="2"/>
      <charset val="186"/>
    </font>
    <font>
      <sz val="11"/>
      <color theme="1"/>
      <name val="Arial"/>
      <family val="2"/>
      <charset val="186"/>
    </font>
    <font>
      <sz val="11"/>
      <name val="Arial"/>
      <family val="2"/>
      <charset val="186"/>
    </font>
    <font>
      <b/>
      <sz val="11"/>
      <color theme="1"/>
      <name val="Calibri"/>
      <family val="2"/>
      <charset val="186"/>
      <scheme val="minor"/>
    </font>
    <font>
      <sz val="11"/>
      <color theme="0"/>
      <name val="Calibri"/>
      <family val="2"/>
      <charset val="186"/>
      <scheme val="minor"/>
    </font>
    <font>
      <sz val="10"/>
      <color theme="1"/>
      <name val="Arial"/>
      <family val="2"/>
      <charset val="186"/>
    </font>
    <font>
      <b/>
      <sz val="10"/>
      <name val="Arial"/>
      <family val="2"/>
      <charset val="186"/>
    </font>
    <font>
      <b/>
      <sz val="11"/>
      <name val="Arial"/>
      <family val="2"/>
      <charset val="186"/>
    </font>
    <font>
      <u/>
      <sz val="11"/>
      <color theme="1"/>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1"/>
      <color rgb="FFFF0000"/>
      <name val="Calibri"/>
      <family val="2"/>
      <charset val="186"/>
      <scheme val="minor"/>
    </font>
    <font>
      <b/>
      <sz val="10"/>
      <color indexed="8"/>
      <name val="Arial"/>
      <family val="2"/>
      <charset val="186"/>
    </font>
  </fonts>
  <fills count="8">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xf numFmtId="0" fontId="1" fillId="0" borderId="0"/>
    <xf numFmtId="0" fontId="2" fillId="0" borderId="0"/>
    <xf numFmtId="0" fontId="3" fillId="0" borderId="0"/>
  </cellStyleXfs>
  <cellXfs count="67">
    <xf numFmtId="0" fontId="0" fillId="0" borderId="0" xfId="0"/>
    <xf numFmtId="4" fontId="0" fillId="0" borderId="0" xfId="0" applyNumberFormat="1" applyAlignment="1">
      <alignment horizontal="right" vertical="center"/>
    </xf>
    <xf numFmtId="0" fontId="4"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 fontId="6" fillId="0" borderId="1" xfId="0" applyNumberFormat="1" applyFont="1" applyBorder="1" applyAlignment="1">
      <alignment horizontal="right" vertical="center" wrapText="1" indent="1"/>
    </xf>
    <xf numFmtId="0" fontId="6" fillId="0" borderId="1" xfId="0" applyFont="1" applyFill="1" applyBorder="1" applyAlignment="1">
      <alignment horizontal="left" vertical="center" wrapText="1"/>
    </xf>
    <xf numFmtId="0" fontId="6" fillId="0" borderId="1" xfId="0" applyFont="1" applyBorder="1" applyAlignment="1">
      <alignment vertical="center" wrapText="1"/>
    </xf>
    <xf numFmtId="4" fontId="5" fillId="0" borderId="5" xfId="0" applyNumberFormat="1" applyFont="1" applyBorder="1" applyAlignment="1">
      <alignment horizontal="right" vertical="center" wrapText="1" indent="1"/>
    </xf>
    <xf numFmtId="0" fontId="5" fillId="0" borderId="1" xfId="0" applyFont="1" applyBorder="1" applyAlignment="1">
      <alignment horizontal="center" vertical="center" wrapText="1"/>
    </xf>
    <xf numFmtId="0" fontId="10" fillId="0" borderId="7" xfId="0" applyFont="1" applyBorder="1" applyAlignment="1">
      <alignment horizontal="left" vertical="center" wrapText="1"/>
    </xf>
    <xf numFmtId="0" fontId="11" fillId="0" borderId="8" xfId="0" applyFont="1" applyBorder="1" applyAlignment="1">
      <alignment horizontal="center" vertical="center" wrapText="1"/>
    </xf>
    <xf numFmtId="44" fontId="10" fillId="2" borderId="9" xfId="0" applyNumberFormat="1" applyFont="1" applyFill="1" applyBorder="1" applyAlignment="1">
      <alignment horizontal="right"/>
    </xf>
    <xf numFmtId="0" fontId="3" fillId="0" borderId="10" xfId="0" applyFont="1" applyBorder="1" applyAlignment="1">
      <alignment horizontal="left" vertical="center" wrapText="1"/>
    </xf>
    <xf numFmtId="0" fontId="11" fillId="0" borderId="1" xfId="0" applyFont="1" applyBorder="1" applyAlignment="1">
      <alignment horizontal="center" vertical="center" wrapText="1"/>
    </xf>
    <xf numFmtId="44" fontId="10" fillId="3" borderId="11" xfId="0" applyNumberFormat="1" applyFont="1" applyFill="1" applyBorder="1" applyAlignment="1">
      <alignment horizontal="right"/>
    </xf>
    <xf numFmtId="44" fontId="10" fillId="0" borderId="11" xfId="0" applyNumberFormat="1" applyFont="1" applyBorder="1"/>
    <xf numFmtId="44" fontId="11" fillId="0" borderId="14" xfId="0" applyNumberFormat="1" applyFont="1" applyBorder="1"/>
    <xf numFmtId="0" fontId="3" fillId="0" borderId="0" xfId="0" applyFont="1"/>
    <xf numFmtId="0" fontId="3" fillId="0" borderId="0" xfId="0" applyFont="1" applyAlignment="1">
      <alignment vertical="center"/>
    </xf>
    <xf numFmtId="0" fontId="12" fillId="0" borderId="1" xfId="3" applyFont="1" applyBorder="1" applyAlignment="1">
      <alignment horizontal="center" vertical="center" wrapText="1"/>
    </xf>
    <xf numFmtId="0" fontId="8"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164" fontId="16" fillId="0" borderId="1" xfId="0" applyNumberFormat="1" applyFont="1" applyBorder="1" applyAlignment="1">
      <alignment horizontal="center" vertical="center" wrapText="1"/>
    </xf>
    <xf numFmtId="164" fontId="2" fillId="4" borderId="1" xfId="2" applyNumberFormat="1" applyFill="1" applyBorder="1" applyAlignment="1" applyProtection="1">
      <alignment horizontal="center" vertical="center"/>
      <protection locked="0"/>
    </xf>
    <xf numFmtId="0" fontId="0" fillId="0" borderId="0" xfId="0" applyAlignment="1">
      <alignment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2" fillId="0" borderId="0" xfId="2" applyAlignment="1">
      <alignment vertical="center"/>
    </xf>
    <xf numFmtId="0" fontId="2" fillId="0" borderId="0" xfId="2" applyAlignment="1">
      <alignment vertical="center" wrapText="1"/>
    </xf>
    <xf numFmtId="0" fontId="8" fillId="0" borderId="1" xfId="0" applyFont="1" applyBorder="1" applyAlignment="1">
      <alignment horizontal="center" vertical="center" wrapText="1"/>
    </xf>
    <xf numFmtId="165" fontId="3" fillId="5" borderId="1" xfId="0" applyNumberFormat="1" applyFont="1" applyFill="1" applyBorder="1" applyAlignment="1">
      <alignment horizontal="center" vertical="top" wrapText="1"/>
    </xf>
    <xf numFmtId="0" fontId="0" fillId="0" borderId="0" xfId="0" applyProtection="1">
      <protection locked="0"/>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horizontal="center" vertical="center"/>
    </xf>
    <xf numFmtId="4" fontId="8" fillId="5" borderId="1" xfId="0" applyNumberFormat="1" applyFont="1" applyFill="1" applyBorder="1" applyAlignment="1">
      <alignment horizontal="center" vertical="center"/>
    </xf>
    <xf numFmtId="3" fontId="0" fillId="0" borderId="0" xfId="0" applyNumberFormat="1" applyAlignment="1">
      <alignment horizontal="center" vertical="center"/>
    </xf>
    <xf numFmtId="0" fontId="18" fillId="0" borderId="0" xfId="0" applyFont="1"/>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6" fillId="0" borderId="0" xfId="0" applyFont="1" applyAlignment="1">
      <alignment vertical="center" wrapText="1"/>
    </xf>
    <xf numFmtId="0" fontId="12" fillId="7" borderId="4" xfId="3"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0" fillId="7" borderId="0" xfId="0" applyFill="1"/>
    <xf numFmtId="0" fontId="12" fillId="0" borderId="4" xfId="3" applyFont="1" applyBorder="1" applyAlignment="1" applyProtection="1">
      <alignment horizontal="center" vertical="center" wrapText="1"/>
      <protection locked="0"/>
    </xf>
    <xf numFmtId="4" fontId="6" fillId="0" borderId="1" xfId="0" applyNumberFormat="1" applyFont="1" applyBorder="1" applyAlignment="1" applyProtection="1">
      <alignment horizontal="right" vertical="center" wrapText="1" indent="1"/>
      <protection locked="0"/>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6" fillId="0" borderId="0" xfId="0" applyFont="1" applyAlignment="1">
      <alignment horizontal="left" vertical="center" wrapText="1"/>
    </xf>
    <xf numFmtId="0" fontId="6" fillId="7" borderId="0" xfId="0" applyFont="1" applyFill="1" applyAlignment="1">
      <alignment horizontal="left" wrapText="1"/>
    </xf>
    <xf numFmtId="0" fontId="5" fillId="0" borderId="1" xfId="0" applyFont="1" applyBorder="1" applyAlignment="1">
      <alignment horizontal="right" vertical="center" wrapText="1"/>
    </xf>
    <xf numFmtId="0" fontId="0" fillId="0" borderId="1" xfId="0" applyBorder="1" applyAlignment="1">
      <alignment horizontal="left"/>
    </xf>
    <xf numFmtId="0" fontId="0" fillId="0" borderId="15" xfId="0" applyBorder="1" applyAlignment="1">
      <alignment horizontal="center"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166" fontId="19" fillId="4" borderId="0" xfId="0" applyNumberFormat="1" applyFont="1" applyFill="1" applyAlignment="1">
      <alignment horizontal="left" vertical="center"/>
    </xf>
    <xf numFmtId="49" fontId="3" fillId="5" borderId="0" xfId="0" applyNumberFormat="1" applyFont="1" applyFill="1" applyAlignment="1">
      <alignment horizontal="left" vertical="top" wrapText="1"/>
    </xf>
    <xf numFmtId="49" fontId="11" fillId="6" borderId="0" xfId="0" applyNumberFormat="1" applyFont="1" applyFill="1" applyAlignment="1">
      <alignment horizontal="left" vertical="top" wrapText="1"/>
    </xf>
    <xf numFmtId="0" fontId="17" fillId="0" borderId="0" xfId="0" applyFont="1" applyAlignment="1">
      <alignment horizontal="center" vertical="center"/>
    </xf>
  </cellXfs>
  <cellStyles count="4">
    <cellStyle name="Normal" xfId="0" builtinId="0"/>
    <cellStyle name="Normal 2" xfId="2" xr:uid="{00000000-0005-0000-0000-000001000000}"/>
    <cellStyle name="Normal 3" xfId="3" xr:uid="{00000000-0005-0000-0000-000002000000}"/>
    <cellStyle name="Normal 4" xfId="1" xr:uid="{00000000-0005-0000-0000-000003000000}"/>
  </cellStyles>
  <dxfs count="37">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781050</xdr:colOff>
      <xdr:row>9</xdr:row>
      <xdr:rowOff>90487</xdr:rowOff>
    </xdr:from>
    <xdr:ext cx="65" cy="172227"/>
    <xdr:sp macro="" textlink="">
      <xdr:nvSpPr>
        <xdr:cNvPr id="4" name="TextBox 3">
          <a:extLst>
            <a:ext uri="{FF2B5EF4-FFF2-40B4-BE49-F238E27FC236}">
              <a16:creationId xmlns:a16="http://schemas.microsoft.com/office/drawing/2014/main" id="{2A8274BE-88B4-48F9-B8BC-8CAECB1881CD}"/>
            </a:ext>
          </a:extLst>
        </xdr:cNvPr>
        <xdr:cNvSpPr txBox="1"/>
      </xdr:nvSpPr>
      <xdr:spPr>
        <a:xfrm>
          <a:off x="8408670" y="33975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120E3-C70F-43FE-BD4E-CBD275C06FD9}">
  <dimension ref="A1:C8"/>
  <sheetViews>
    <sheetView workbookViewId="0">
      <selection activeCell="B13" sqref="B13"/>
    </sheetView>
  </sheetViews>
  <sheetFormatPr defaultRowHeight="14.5" x14ac:dyDescent="0.35"/>
  <cols>
    <col min="1" max="1" width="42.7265625" customWidth="1"/>
    <col min="3" max="3" width="19.26953125" customWidth="1"/>
  </cols>
  <sheetData>
    <row r="1" spans="1:3" x14ac:dyDescent="0.35">
      <c r="A1" s="10" t="s">
        <v>114</v>
      </c>
      <c r="B1" s="11" t="s">
        <v>115</v>
      </c>
      <c r="C1" s="12">
        <f>+'Darbų įkainiai'!F129</f>
        <v>209556.05</v>
      </c>
    </row>
    <row r="2" spans="1:3" x14ac:dyDescent="0.35">
      <c r="A2" s="13" t="s">
        <v>116</v>
      </c>
      <c r="B2" s="14" t="s">
        <v>117</v>
      </c>
      <c r="C2" s="15">
        <f>+'Sistelos koeficientai'!B11</f>
        <v>8801.35</v>
      </c>
    </row>
    <row r="3" spans="1:3" x14ac:dyDescent="0.35">
      <c r="A3" s="52" t="s">
        <v>118</v>
      </c>
      <c r="B3" s="53"/>
      <c r="C3" s="16">
        <f>ROUND((C1*0.9+C2*0.1),2)</f>
        <v>189480.58</v>
      </c>
    </row>
    <row r="4" spans="1:3" x14ac:dyDescent="0.35">
      <c r="A4" s="52" t="s">
        <v>7</v>
      </c>
      <c r="B4" s="53"/>
      <c r="C4" s="16">
        <f>ROUND((C3*0.21),2)</f>
        <v>39790.92</v>
      </c>
    </row>
    <row r="5" spans="1:3" ht="15" thickBot="1" x14ac:dyDescent="0.4">
      <c r="A5" s="54" t="s">
        <v>119</v>
      </c>
      <c r="B5" s="55"/>
      <c r="C5" s="17">
        <f>ROUND((C3+C4),2)</f>
        <v>229271.5</v>
      </c>
    </row>
    <row r="6" spans="1:3" x14ac:dyDescent="0.35">
      <c r="A6" s="18"/>
      <c r="B6" s="18"/>
      <c r="C6" s="18"/>
    </row>
    <row r="7" spans="1:3" x14ac:dyDescent="0.35">
      <c r="A7" s="19" t="s">
        <v>189</v>
      </c>
      <c r="B7" s="19"/>
      <c r="C7" s="19"/>
    </row>
    <row r="8" spans="1:3" x14ac:dyDescent="0.35">
      <c r="A8" s="19" t="s">
        <v>120</v>
      </c>
      <c r="B8" s="19"/>
      <c r="C8" s="19"/>
    </row>
  </sheetData>
  <sheetProtection algorithmName="SHA-512" hashValue="HskMt47dnTGLWSr1iSZh7IU8Hk4upsH4ebJgow7eEPTcINQQKgEDw1eZWF5lh+BYckvakkNss+vyGb7E8VHv0g==" saltValue="LFEQg+1yYYGkFXYAzloxjQ==" spinCount="100000" sheet="1" objects="1" scenarios="1"/>
  <mergeCells count="3">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6"/>
  <sheetViews>
    <sheetView topLeftCell="A118" zoomScaleNormal="100" workbookViewId="0">
      <selection activeCell="H126" sqref="H126"/>
    </sheetView>
  </sheetViews>
  <sheetFormatPr defaultRowHeight="14.5" x14ac:dyDescent="0.35"/>
  <cols>
    <col min="1" max="1" width="7.7265625" customWidth="1"/>
    <col min="2" max="2" width="69.1796875" customWidth="1"/>
    <col min="4" max="4" width="12.54296875" style="49" customWidth="1"/>
    <col min="5" max="5" width="24.81640625" style="1" customWidth="1"/>
    <col min="6" max="6" width="24" style="1" customWidth="1"/>
  </cols>
  <sheetData>
    <row r="1" spans="1:6" ht="66.650000000000006" customHeight="1" x14ac:dyDescent="0.35">
      <c r="A1" s="9" t="s">
        <v>0</v>
      </c>
      <c r="B1" s="9" t="s">
        <v>1</v>
      </c>
      <c r="C1" s="9" t="s">
        <v>2</v>
      </c>
      <c r="D1" s="45" t="s">
        <v>179</v>
      </c>
      <c r="E1" s="50" t="s">
        <v>122</v>
      </c>
      <c r="F1" s="20" t="s">
        <v>123</v>
      </c>
    </row>
    <row r="2" spans="1:6" x14ac:dyDescent="0.35">
      <c r="A2" s="3">
        <v>1</v>
      </c>
      <c r="B2" s="4" t="s">
        <v>8</v>
      </c>
      <c r="C2" s="3" t="s">
        <v>124</v>
      </c>
      <c r="D2" s="46">
        <v>0.6</v>
      </c>
      <c r="E2" s="51">
        <v>42</v>
      </c>
      <c r="F2" s="5">
        <f>+D2*E2</f>
        <v>25.2</v>
      </c>
    </row>
    <row r="3" spans="1:6" x14ac:dyDescent="0.35">
      <c r="A3" s="3">
        <v>2</v>
      </c>
      <c r="B3" s="4" t="s">
        <v>12</v>
      </c>
      <c r="C3" s="3" t="s">
        <v>3</v>
      </c>
      <c r="D3" s="46">
        <v>70</v>
      </c>
      <c r="E3" s="51">
        <v>4.5</v>
      </c>
      <c r="F3" s="5">
        <f t="shared" ref="F3:F66" si="0">+D3*E3</f>
        <v>315</v>
      </c>
    </row>
    <row r="4" spans="1:6" x14ac:dyDescent="0.35">
      <c r="A4" s="3">
        <v>3</v>
      </c>
      <c r="B4" s="4" t="s">
        <v>70</v>
      </c>
      <c r="C4" s="3" t="s">
        <v>3</v>
      </c>
      <c r="D4" s="46">
        <v>30</v>
      </c>
      <c r="E4" s="51">
        <v>21</v>
      </c>
      <c r="F4" s="5">
        <f t="shared" si="0"/>
        <v>630</v>
      </c>
    </row>
    <row r="5" spans="1:6" ht="30" customHeight="1" x14ac:dyDescent="0.35">
      <c r="A5" s="3">
        <v>4</v>
      </c>
      <c r="B5" s="4" t="s">
        <v>18</v>
      </c>
      <c r="C5" s="3" t="s">
        <v>4</v>
      </c>
      <c r="D5" s="46">
        <v>12</v>
      </c>
      <c r="E5" s="51">
        <v>85</v>
      </c>
      <c r="F5" s="5">
        <f t="shared" si="0"/>
        <v>1020</v>
      </c>
    </row>
    <row r="6" spans="1:6" ht="28" x14ac:dyDescent="0.35">
      <c r="A6" s="3">
        <v>5</v>
      </c>
      <c r="B6" s="4" t="s">
        <v>71</v>
      </c>
      <c r="C6" s="3" t="s">
        <v>59</v>
      </c>
      <c r="D6" s="46">
        <v>5</v>
      </c>
      <c r="E6" s="51">
        <v>91</v>
      </c>
      <c r="F6" s="5">
        <f t="shared" si="0"/>
        <v>455</v>
      </c>
    </row>
    <row r="7" spans="1:6" ht="28" x14ac:dyDescent="0.35">
      <c r="A7" s="3">
        <v>6</v>
      </c>
      <c r="B7" s="4" t="s">
        <v>72</v>
      </c>
      <c r="C7" s="3" t="s">
        <v>59</v>
      </c>
      <c r="D7" s="46">
        <v>5</v>
      </c>
      <c r="E7" s="51">
        <v>70</v>
      </c>
      <c r="F7" s="5">
        <f t="shared" si="0"/>
        <v>350</v>
      </c>
    </row>
    <row r="8" spans="1:6" x14ac:dyDescent="0.35">
      <c r="A8" s="3">
        <v>7</v>
      </c>
      <c r="B8" s="4" t="s">
        <v>73</v>
      </c>
      <c r="C8" s="3" t="s">
        <v>4</v>
      </c>
      <c r="D8" s="47">
        <v>30</v>
      </c>
      <c r="E8" s="51">
        <v>125</v>
      </c>
      <c r="F8" s="5">
        <f t="shared" si="0"/>
        <v>3750</v>
      </c>
    </row>
    <row r="9" spans="1:6" ht="30" customHeight="1" x14ac:dyDescent="0.35">
      <c r="A9" s="3">
        <v>8</v>
      </c>
      <c r="B9" s="4" t="s">
        <v>74</v>
      </c>
      <c r="C9" s="3" t="s">
        <v>4</v>
      </c>
      <c r="D9" s="46">
        <v>45</v>
      </c>
      <c r="E9" s="51">
        <v>30</v>
      </c>
      <c r="F9" s="5">
        <f t="shared" si="0"/>
        <v>1350</v>
      </c>
    </row>
    <row r="10" spans="1:6" ht="15.65" customHeight="1" x14ac:dyDescent="0.35">
      <c r="A10" s="3">
        <v>9</v>
      </c>
      <c r="B10" s="4" t="s">
        <v>75</v>
      </c>
      <c r="C10" s="3" t="s">
        <v>17</v>
      </c>
      <c r="D10" s="46">
        <v>6</v>
      </c>
      <c r="E10" s="51">
        <v>170</v>
      </c>
      <c r="F10" s="5">
        <f t="shared" si="0"/>
        <v>1020</v>
      </c>
    </row>
    <row r="11" spans="1:6" ht="42.75" customHeight="1" x14ac:dyDescent="0.35">
      <c r="A11" s="3">
        <v>10</v>
      </c>
      <c r="B11" s="4" t="s">
        <v>180</v>
      </c>
      <c r="C11" s="3" t="s">
        <v>59</v>
      </c>
      <c r="D11" s="47">
        <v>54</v>
      </c>
      <c r="E11" s="51">
        <v>361</v>
      </c>
      <c r="F11" s="5">
        <f t="shared" si="0"/>
        <v>19494</v>
      </c>
    </row>
    <row r="12" spans="1:6" ht="42.75" customHeight="1" x14ac:dyDescent="0.35">
      <c r="A12" s="3">
        <v>11</v>
      </c>
      <c r="B12" s="4" t="s">
        <v>181</v>
      </c>
      <c r="C12" s="3" t="s">
        <v>59</v>
      </c>
      <c r="D12" s="47">
        <v>13</v>
      </c>
      <c r="E12" s="51">
        <v>537</v>
      </c>
      <c r="F12" s="5">
        <f t="shared" si="0"/>
        <v>6981</v>
      </c>
    </row>
    <row r="13" spans="1:6" ht="28.5" customHeight="1" x14ac:dyDescent="0.35">
      <c r="A13" s="3">
        <v>12</v>
      </c>
      <c r="B13" s="4" t="s">
        <v>64</v>
      </c>
      <c r="C13" s="3" t="s">
        <v>6</v>
      </c>
      <c r="D13" s="46">
        <v>24</v>
      </c>
      <c r="E13" s="51">
        <v>175</v>
      </c>
      <c r="F13" s="5">
        <f t="shared" si="0"/>
        <v>4200</v>
      </c>
    </row>
    <row r="14" spans="1:6" ht="43.5" customHeight="1" x14ac:dyDescent="0.35">
      <c r="A14" s="3">
        <v>13</v>
      </c>
      <c r="B14" s="4" t="s">
        <v>76</v>
      </c>
      <c r="C14" s="3" t="s">
        <v>3</v>
      </c>
      <c r="D14" s="46">
        <v>160</v>
      </c>
      <c r="E14" s="51">
        <v>152</v>
      </c>
      <c r="F14" s="5">
        <f t="shared" si="0"/>
        <v>24320</v>
      </c>
    </row>
    <row r="15" spans="1:6" x14ac:dyDescent="0.35">
      <c r="A15" s="3">
        <v>14</v>
      </c>
      <c r="B15" s="6" t="s">
        <v>10</v>
      </c>
      <c r="C15" s="3" t="s">
        <v>5</v>
      </c>
      <c r="D15" s="46">
        <v>0.4</v>
      </c>
      <c r="E15" s="51">
        <v>3820</v>
      </c>
      <c r="F15" s="5">
        <f t="shared" si="0"/>
        <v>1528</v>
      </c>
    </row>
    <row r="16" spans="1:6" x14ac:dyDescent="0.35">
      <c r="A16" s="3">
        <v>15</v>
      </c>
      <c r="B16" s="4" t="s">
        <v>77</v>
      </c>
      <c r="C16" s="3" t="s">
        <v>3</v>
      </c>
      <c r="D16" s="46">
        <v>50</v>
      </c>
      <c r="E16" s="51">
        <v>31</v>
      </c>
      <c r="F16" s="5">
        <f t="shared" si="0"/>
        <v>1550</v>
      </c>
    </row>
    <row r="17" spans="1:6" x14ac:dyDescent="0.35">
      <c r="A17" s="3">
        <v>16</v>
      </c>
      <c r="B17" s="4" t="s">
        <v>23</v>
      </c>
      <c r="C17" s="3" t="s">
        <v>59</v>
      </c>
      <c r="D17" s="46">
        <v>80</v>
      </c>
      <c r="E17" s="51">
        <v>10.1</v>
      </c>
      <c r="F17" s="5">
        <f t="shared" si="0"/>
        <v>808</v>
      </c>
    </row>
    <row r="18" spans="1:6" x14ac:dyDescent="0.35">
      <c r="A18" s="3">
        <v>17</v>
      </c>
      <c r="B18" s="4" t="s">
        <v>50</v>
      </c>
      <c r="C18" s="3" t="s">
        <v>124</v>
      </c>
      <c r="D18" s="46">
        <v>4</v>
      </c>
      <c r="E18" s="51">
        <v>105</v>
      </c>
      <c r="F18" s="5">
        <f t="shared" si="0"/>
        <v>420</v>
      </c>
    </row>
    <row r="19" spans="1:6" ht="26.65" customHeight="1" x14ac:dyDescent="0.35">
      <c r="A19" s="3">
        <v>18</v>
      </c>
      <c r="B19" s="4" t="s">
        <v>78</v>
      </c>
      <c r="C19" s="3" t="s">
        <v>59</v>
      </c>
      <c r="D19" s="46">
        <v>900</v>
      </c>
      <c r="E19" s="51">
        <v>4.2</v>
      </c>
      <c r="F19" s="5">
        <f t="shared" si="0"/>
        <v>3780</v>
      </c>
    </row>
    <row r="20" spans="1:6" x14ac:dyDescent="0.35">
      <c r="A20" s="3">
        <v>19</v>
      </c>
      <c r="B20" s="4" t="s">
        <v>79</v>
      </c>
      <c r="C20" s="3" t="s">
        <v>59</v>
      </c>
      <c r="D20" s="46">
        <v>360</v>
      </c>
      <c r="E20" s="51">
        <v>4.0999999999999996</v>
      </c>
      <c r="F20" s="5">
        <f t="shared" si="0"/>
        <v>1476</v>
      </c>
    </row>
    <row r="21" spans="1:6" x14ac:dyDescent="0.35">
      <c r="A21" s="3">
        <v>20</v>
      </c>
      <c r="B21" s="4" t="s">
        <v>24</v>
      </c>
      <c r="C21" s="3" t="s">
        <v>6</v>
      </c>
      <c r="D21" s="47">
        <v>4</v>
      </c>
      <c r="E21" s="51">
        <v>130</v>
      </c>
      <c r="F21" s="5">
        <f t="shared" si="0"/>
        <v>520</v>
      </c>
    </row>
    <row r="22" spans="1:6" x14ac:dyDescent="0.35">
      <c r="A22" s="3">
        <v>21</v>
      </c>
      <c r="B22" s="4" t="s">
        <v>60</v>
      </c>
      <c r="C22" s="3" t="s">
        <v>5</v>
      </c>
      <c r="D22" s="47">
        <v>2</v>
      </c>
      <c r="E22" s="51">
        <v>820</v>
      </c>
      <c r="F22" s="5">
        <f t="shared" si="0"/>
        <v>1640</v>
      </c>
    </row>
    <row r="23" spans="1:6" ht="16.5" customHeight="1" x14ac:dyDescent="0.35">
      <c r="A23" s="3">
        <v>22</v>
      </c>
      <c r="B23" s="4" t="s">
        <v>25</v>
      </c>
      <c r="C23" s="3" t="s">
        <v>124</v>
      </c>
      <c r="D23" s="46">
        <v>4</v>
      </c>
      <c r="E23" s="51">
        <v>32</v>
      </c>
      <c r="F23" s="5">
        <f t="shared" si="0"/>
        <v>128</v>
      </c>
    </row>
    <row r="24" spans="1:6" ht="16.5" customHeight="1" x14ac:dyDescent="0.35">
      <c r="A24" s="3">
        <v>23</v>
      </c>
      <c r="B24" s="4" t="s">
        <v>26</v>
      </c>
      <c r="C24" s="3" t="s">
        <v>124</v>
      </c>
      <c r="D24" s="46">
        <v>4</v>
      </c>
      <c r="E24" s="51">
        <v>18</v>
      </c>
      <c r="F24" s="5">
        <f t="shared" si="0"/>
        <v>72</v>
      </c>
    </row>
    <row r="25" spans="1:6" ht="26.25" customHeight="1" x14ac:dyDescent="0.35">
      <c r="A25" s="3">
        <v>24</v>
      </c>
      <c r="B25" s="4" t="s">
        <v>80</v>
      </c>
      <c r="C25" s="3" t="s">
        <v>59</v>
      </c>
      <c r="D25" s="46">
        <v>50</v>
      </c>
      <c r="E25" s="51">
        <v>4</v>
      </c>
      <c r="F25" s="5">
        <f t="shared" si="0"/>
        <v>200</v>
      </c>
    </row>
    <row r="26" spans="1:6" ht="13.15" customHeight="1" x14ac:dyDescent="0.35">
      <c r="A26" s="3">
        <v>25</v>
      </c>
      <c r="B26" s="4" t="s">
        <v>53</v>
      </c>
      <c r="C26" s="3" t="s">
        <v>124</v>
      </c>
      <c r="D26" s="46">
        <v>10</v>
      </c>
      <c r="E26" s="51">
        <v>20</v>
      </c>
      <c r="F26" s="5">
        <f t="shared" si="0"/>
        <v>200</v>
      </c>
    </row>
    <row r="27" spans="1:6" x14ac:dyDescent="0.35">
      <c r="A27" s="3">
        <v>26</v>
      </c>
      <c r="B27" s="4" t="s">
        <v>27</v>
      </c>
      <c r="C27" s="3" t="s">
        <v>124</v>
      </c>
      <c r="D27" s="46">
        <v>9</v>
      </c>
      <c r="E27" s="51">
        <v>85</v>
      </c>
      <c r="F27" s="5">
        <f t="shared" si="0"/>
        <v>765</v>
      </c>
    </row>
    <row r="28" spans="1:6" x14ac:dyDescent="0.35">
      <c r="A28" s="3">
        <v>27</v>
      </c>
      <c r="B28" s="4" t="s">
        <v>28</v>
      </c>
      <c r="C28" s="3" t="s">
        <v>59</v>
      </c>
      <c r="D28" s="46">
        <v>65</v>
      </c>
      <c r="E28" s="51">
        <v>11.3</v>
      </c>
      <c r="F28" s="5">
        <f t="shared" si="0"/>
        <v>734.5</v>
      </c>
    </row>
    <row r="29" spans="1:6" x14ac:dyDescent="0.35">
      <c r="A29" s="3">
        <v>28</v>
      </c>
      <c r="B29" s="4" t="s">
        <v>29</v>
      </c>
      <c r="C29" s="3" t="s">
        <v>59</v>
      </c>
      <c r="D29" s="46">
        <v>6.5</v>
      </c>
      <c r="E29" s="51">
        <v>4.5</v>
      </c>
      <c r="F29" s="5">
        <f t="shared" si="0"/>
        <v>29.25</v>
      </c>
    </row>
    <row r="30" spans="1:6" x14ac:dyDescent="0.35">
      <c r="A30" s="3">
        <v>29</v>
      </c>
      <c r="B30" s="4" t="s">
        <v>19</v>
      </c>
      <c r="C30" s="3" t="s">
        <v>59</v>
      </c>
      <c r="D30" s="46">
        <v>65</v>
      </c>
      <c r="E30" s="51">
        <v>21</v>
      </c>
      <c r="F30" s="5">
        <f t="shared" si="0"/>
        <v>1365</v>
      </c>
    </row>
    <row r="31" spans="1:6" ht="28" x14ac:dyDescent="0.35">
      <c r="A31" s="3">
        <v>30</v>
      </c>
      <c r="B31" s="4" t="s">
        <v>30</v>
      </c>
      <c r="C31" s="3" t="s">
        <v>3</v>
      </c>
      <c r="D31" s="46">
        <v>105</v>
      </c>
      <c r="E31" s="51">
        <v>3</v>
      </c>
      <c r="F31" s="5">
        <f t="shared" si="0"/>
        <v>315</v>
      </c>
    </row>
    <row r="32" spans="1:6" ht="28" x14ac:dyDescent="0.35">
      <c r="A32" s="3">
        <v>31</v>
      </c>
      <c r="B32" s="4" t="s">
        <v>81</v>
      </c>
      <c r="C32" s="3" t="s">
        <v>51</v>
      </c>
      <c r="D32" s="46">
        <v>0.15</v>
      </c>
      <c r="E32" s="51">
        <v>10350</v>
      </c>
      <c r="F32" s="5">
        <f t="shared" si="0"/>
        <v>1552.5</v>
      </c>
    </row>
    <row r="33" spans="1:6" x14ac:dyDescent="0.35">
      <c r="A33" s="3">
        <v>32</v>
      </c>
      <c r="B33" s="4" t="s">
        <v>125</v>
      </c>
      <c r="C33" s="3" t="s">
        <v>59</v>
      </c>
      <c r="D33" s="46">
        <v>105</v>
      </c>
      <c r="E33" s="51">
        <v>27</v>
      </c>
      <c r="F33" s="5">
        <f t="shared" si="0"/>
        <v>2835</v>
      </c>
    </row>
    <row r="34" spans="1:6" x14ac:dyDescent="0.35">
      <c r="A34" s="3">
        <v>33</v>
      </c>
      <c r="B34" s="4" t="s">
        <v>82</v>
      </c>
      <c r="C34" s="3" t="s">
        <v>59</v>
      </c>
      <c r="D34" s="46">
        <v>16</v>
      </c>
      <c r="E34" s="51">
        <v>28</v>
      </c>
      <c r="F34" s="5">
        <f t="shared" si="0"/>
        <v>448</v>
      </c>
    </row>
    <row r="35" spans="1:6" ht="28" x14ac:dyDescent="0.35">
      <c r="A35" s="3">
        <v>34</v>
      </c>
      <c r="B35" s="4" t="s">
        <v>126</v>
      </c>
      <c r="C35" s="3" t="s">
        <v>59</v>
      </c>
      <c r="D35" s="46">
        <v>30</v>
      </c>
      <c r="E35" s="51">
        <v>23</v>
      </c>
      <c r="F35" s="5">
        <f t="shared" si="0"/>
        <v>690</v>
      </c>
    </row>
    <row r="36" spans="1:6" ht="28" x14ac:dyDescent="0.35">
      <c r="A36" s="3">
        <v>35</v>
      </c>
      <c r="B36" s="4" t="s">
        <v>68</v>
      </c>
      <c r="C36" s="3" t="s">
        <v>59</v>
      </c>
      <c r="D36" s="46">
        <v>20</v>
      </c>
      <c r="E36" s="51">
        <v>22</v>
      </c>
      <c r="F36" s="5">
        <f t="shared" si="0"/>
        <v>440</v>
      </c>
    </row>
    <row r="37" spans="1:6" x14ac:dyDescent="0.35">
      <c r="A37" s="3">
        <v>36</v>
      </c>
      <c r="B37" s="4" t="s">
        <v>31</v>
      </c>
      <c r="C37" s="3" t="s">
        <v>59</v>
      </c>
      <c r="D37" s="46">
        <v>40</v>
      </c>
      <c r="E37" s="51">
        <v>5.0999999999999996</v>
      </c>
      <c r="F37" s="5">
        <f t="shared" si="0"/>
        <v>204</v>
      </c>
    </row>
    <row r="38" spans="1:6" x14ac:dyDescent="0.35">
      <c r="A38" s="3">
        <v>37</v>
      </c>
      <c r="B38" s="4" t="s">
        <v>127</v>
      </c>
      <c r="C38" s="3" t="s">
        <v>124</v>
      </c>
      <c r="D38" s="47">
        <v>2</v>
      </c>
      <c r="E38" s="51">
        <v>760</v>
      </c>
      <c r="F38" s="5">
        <f t="shared" si="0"/>
        <v>1520</v>
      </c>
    </row>
    <row r="39" spans="1:6" ht="28" x14ac:dyDescent="0.35">
      <c r="A39" s="3">
        <v>38</v>
      </c>
      <c r="B39" s="4" t="s">
        <v>52</v>
      </c>
      <c r="C39" s="3" t="s">
        <v>17</v>
      </c>
      <c r="D39" s="46">
        <v>9</v>
      </c>
      <c r="E39" s="51">
        <v>220</v>
      </c>
      <c r="F39" s="5">
        <f t="shared" si="0"/>
        <v>1980</v>
      </c>
    </row>
    <row r="40" spans="1:6" x14ac:dyDescent="0.35">
      <c r="A40" s="3">
        <v>39</v>
      </c>
      <c r="B40" s="4" t="s">
        <v>90</v>
      </c>
      <c r="C40" s="3" t="s">
        <v>3</v>
      </c>
      <c r="D40" s="46">
        <v>10</v>
      </c>
      <c r="E40" s="51">
        <v>28</v>
      </c>
      <c r="F40" s="5">
        <f t="shared" si="0"/>
        <v>280</v>
      </c>
    </row>
    <row r="41" spans="1:6" x14ac:dyDescent="0.35">
      <c r="A41" s="3">
        <v>40</v>
      </c>
      <c r="B41" s="4" t="s">
        <v>87</v>
      </c>
      <c r="C41" s="3" t="s">
        <v>3</v>
      </c>
      <c r="D41" s="46">
        <v>10</v>
      </c>
      <c r="E41" s="51">
        <v>12</v>
      </c>
      <c r="F41" s="5">
        <f t="shared" si="0"/>
        <v>120</v>
      </c>
    </row>
    <row r="42" spans="1:6" x14ac:dyDescent="0.35">
      <c r="A42" s="3">
        <v>41</v>
      </c>
      <c r="B42" s="4" t="s">
        <v>88</v>
      </c>
      <c r="C42" s="3" t="s">
        <v>3</v>
      </c>
      <c r="D42" s="46">
        <v>10</v>
      </c>
      <c r="E42" s="51">
        <v>18</v>
      </c>
      <c r="F42" s="5">
        <f t="shared" si="0"/>
        <v>180</v>
      </c>
    </row>
    <row r="43" spans="1:6" x14ac:dyDescent="0.35">
      <c r="A43" s="3">
        <v>42</v>
      </c>
      <c r="B43" s="4" t="s">
        <v>89</v>
      </c>
      <c r="C43" s="3" t="s">
        <v>3</v>
      </c>
      <c r="D43" s="46">
        <v>10</v>
      </c>
      <c r="E43" s="51">
        <v>10</v>
      </c>
      <c r="F43" s="5">
        <f t="shared" si="0"/>
        <v>100</v>
      </c>
    </row>
    <row r="44" spans="1:6" x14ac:dyDescent="0.35">
      <c r="A44" s="3">
        <v>43</v>
      </c>
      <c r="B44" s="4" t="s">
        <v>83</v>
      </c>
      <c r="C44" s="3" t="s">
        <v>59</v>
      </c>
      <c r="D44" s="46">
        <v>2</v>
      </c>
      <c r="E44" s="51">
        <v>42</v>
      </c>
      <c r="F44" s="5">
        <f t="shared" si="0"/>
        <v>84</v>
      </c>
    </row>
    <row r="45" spans="1:6" ht="42" customHeight="1" x14ac:dyDescent="0.35">
      <c r="A45" s="3">
        <v>44</v>
      </c>
      <c r="B45" s="4" t="s">
        <v>182</v>
      </c>
      <c r="C45" s="3" t="s">
        <v>59</v>
      </c>
      <c r="D45" s="47">
        <v>28</v>
      </c>
      <c r="E45" s="51">
        <v>505</v>
      </c>
      <c r="F45" s="5">
        <f t="shared" si="0"/>
        <v>14140</v>
      </c>
    </row>
    <row r="46" spans="1:6" ht="44.25" customHeight="1" x14ac:dyDescent="0.35">
      <c r="A46" s="3">
        <v>45</v>
      </c>
      <c r="B46" s="4" t="s">
        <v>183</v>
      </c>
      <c r="C46" s="3" t="s">
        <v>59</v>
      </c>
      <c r="D46" s="47">
        <v>22</v>
      </c>
      <c r="E46" s="51">
        <v>495</v>
      </c>
      <c r="F46" s="5">
        <f t="shared" si="0"/>
        <v>10890</v>
      </c>
    </row>
    <row r="47" spans="1:6" ht="33.75" customHeight="1" x14ac:dyDescent="0.35">
      <c r="A47" s="3">
        <v>46</v>
      </c>
      <c r="B47" s="4" t="s">
        <v>184</v>
      </c>
      <c r="C47" s="3" t="s">
        <v>59</v>
      </c>
      <c r="D47" s="47">
        <v>16</v>
      </c>
      <c r="E47" s="51">
        <v>420</v>
      </c>
      <c r="F47" s="5">
        <f t="shared" si="0"/>
        <v>6720</v>
      </c>
    </row>
    <row r="48" spans="1:6" x14ac:dyDescent="0.35">
      <c r="A48" s="3">
        <v>47</v>
      </c>
      <c r="B48" s="4" t="s">
        <v>32</v>
      </c>
      <c r="C48" s="3" t="s">
        <v>59</v>
      </c>
      <c r="D48" s="47">
        <v>4</v>
      </c>
      <c r="E48" s="51">
        <v>185</v>
      </c>
      <c r="F48" s="5">
        <f t="shared" si="0"/>
        <v>740</v>
      </c>
    </row>
    <row r="49" spans="1:6" x14ac:dyDescent="0.35">
      <c r="A49" s="3">
        <v>48</v>
      </c>
      <c r="B49" s="4" t="s">
        <v>54</v>
      </c>
      <c r="C49" s="3" t="s">
        <v>4</v>
      </c>
      <c r="D49" s="47">
        <v>4</v>
      </c>
      <c r="E49" s="51">
        <v>65</v>
      </c>
      <c r="F49" s="5">
        <f t="shared" si="0"/>
        <v>260</v>
      </c>
    </row>
    <row r="50" spans="1:6" x14ac:dyDescent="0.35">
      <c r="A50" s="3">
        <v>49</v>
      </c>
      <c r="B50" s="4" t="s">
        <v>33</v>
      </c>
      <c r="C50" s="3" t="s">
        <v>3</v>
      </c>
      <c r="D50" s="46">
        <v>16</v>
      </c>
      <c r="E50" s="51">
        <v>21</v>
      </c>
      <c r="F50" s="5">
        <f t="shared" si="0"/>
        <v>336</v>
      </c>
    </row>
    <row r="51" spans="1:6" ht="30.75" customHeight="1" x14ac:dyDescent="0.35">
      <c r="A51" s="3">
        <v>50</v>
      </c>
      <c r="B51" s="4" t="s">
        <v>62</v>
      </c>
      <c r="C51" s="3" t="s">
        <v>4</v>
      </c>
      <c r="D51" s="47">
        <v>1</v>
      </c>
      <c r="E51" s="51">
        <v>420</v>
      </c>
      <c r="F51" s="5">
        <f t="shared" si="0"/>
        <v>420</v>
      </c>
    </row>
    <row r="52" spans="1:6" ht="36" customHeight="1" x14ac:dyDescent="0.35">
      <c r="A52" s="3">
        <v>51</v>
      </c>
      <c r="B52" s="4" t="s">
        <v>61</v>
      </c>
      <c r="C52" s="3" t="s">
        <v>4</v>
      </c>
      <c r="D52" s="47">
        <v>2</v>
      </c>
      <c r="E52" s="51">
        <v>340</v>
      </c>
      <c r="F52" s="5">
        <f t="shared" si="0"/>
        <v>680</v>
      </c>
    </row>
    <row r="53" spans="1:6" ht="28" x14ac:dyDescent="0.35">
      <c r="A53" s="3">
        <v>52</v>
      </c>
      <c r="B53" s="4" t="s">
        <v>84</v>
      </c>
      <c r="C53" s="3" t="s">
        <v>59</v>
      </c>
      <c r="D53" s="48">
        <v>10</v>
      </c>
      <c r="E53" s="51">
        <v>140</v>
      </c>
      <c r="F53" s="5">
        <f t="shared" si="0"/>
        <v>1400</v>
      </c>
    </row>
    <row r="54" spans="1:6" ht="16.149999999999999" customHeight="1" x14ac:dyDescent="0.35">
      <c r="A54" s="3">
        <v>53</v>
      </c>
      <c r="B54" s="4" t="s">
        <v>58</v>
      </c>
      <c r="C54" s="3" t="s">
        <v>4</v>
      </c>
      <c r="D54" s="46">
        <v>10</v>
      </c>
      <c r="E54" s="51">
        <v>120</v>
      </c>
      <c r="F54" s="5">
        <f t="shared" si="0"/>
        <v>1200</v>
      </c>
    </row>
    <row r="55" spans="1:6" ht="16.149999999999999" customHeight="1" x14ac:dyDescent="0.35">
      <c r="A55" s="3">
        <v>54</v>
      </c>
      <c r="B55" s="4" t="s">
        <v>66</v>
      </c>
      <c r="C55" s="3" t="s">
        <v>4</v>
      </c>
      <c r="D55" s="46">
        <v>6</v>
      </c>
      <c r="E55" s="51">
        <v>320</v>
      </c>
      <c r="F55" s="5">
        <f t="shared" si="0"/>
        <v>1920</v>
      </c>
    </row>
    <row r="56" spans="1:6" ht="15.65" customHeight="1" x14ac:dyDescent="0.35">
      <c r="A56" s="3">
        <v>55</v>
      </c>
      <c r="B56" s="4" t="s">
        <v>85</v>
      </c>
      <c r="C56" s="3" t="s">
        <v>4</v>
      </c>
      <c r="D56" s="46">
        <v>16</v>
      </c>
      <c r="E56" s="51">
        <v>170</v>
      </c>
      <c r="F56" s="5">
        <f t="shared" si="0"/>
        <v>2720</v>
      </c>
    </row>
    <row r="57" spans="1:6" x14ac:dyDescent="0.35">
      <c r="A57" s="3">
        <v>56</v>
      </c>
      <c r="B57" s="4" t="s">
        <v>185</v>
      </c>
      <c r="C57" s="3" t="s">
        <v>59</v>
      </c>
      <c r="D57" s="47">
        <v>10</v>
      </c>
      <c r="E57" s="51">
        <v>240</v>
      </c>
      <c r="F57" s="5">
        <f t="shared" si="0"/>
        <v>2400</v>
      </c>
    </row>
    <row r="58" spans="1:6" x14ac:dyDescent="0.35">
      <c r="A58" s="3">
        <v>57</v>
      </c>
      <c r="B58" s="4" t="s">
        <v>86</v>
      </c>
      <c r="C58" s="3" t="s">
        <v>59</v>
      </c>
      <c r="D58" s="46">
        <v>16</v>
      </c>
      <c r="E58" s="51">
        <v>150</v>
      </c>
      <c r="F58" s="5">
        <f t="shared" si="0"/>
        <v>2400</v>
      </c>
    </row>
    <row r="59" spans="1:6" x14ac:dyDescent="0.35">
      <c r="A59" s="3">
        <v>58</v>
      </c>
      <c r="B59" s="4" t="s">
        <v>91</v>
      </c>
      <c r="C59" s="3" t="s">
        <v>4</v>
      </c>
      <c r="D59" s="46">
        <v>2</v>
      </c>
      <c r="E59" s="51">
        <v>170</v>
      </c>
      <c r="F59" s="5">
        <f t="shared" si="0"/>
        <v>340</v>
      </c>
    </row>
    <row r="60" spans="1:6" ht="28" x14ac:dyDescent="0.35">
      <c r="A60" s="3">
        <v>59</v>
      </c>
      <c r="B60" s="4" t="s">
        <v>14</v>
      </c>
      <c r="C60" s="3" t="s">
        <v>3</v>
      </c>
      <c r="D60" s="46">
        <v>5</v>
      </c>
      <c r="E60" s="51">
        <v>11</v>
      </c>
      <c r="F60" s="5">
        <f t="shared" si="0"/>
        <v>55</v>
      </c>
    </row>
    <row r="61" spans="1:6" x14ac:dyDescent="0.35">
      <c r="A61" s="3">
        <v>60</v>
      </c>
      <c r="B61" s="4" t="s">
        <v>34</v>
      </c>
      <c r="C61" s="3" t="s">
        <v>5</v>
      </c>
      <c r="D61" s="46">
        <v>0.35</v>
      </c>
      <c r="E61" s="51">
        <v>3850</v>
      </c>
      <c r="F61" s="5">
        <f t="shared" si="0"/>
        <v>1347.5</v>
      </c>
    </row>
    <row r="62" spans="1:6" ht="28" x14ac:dyDescent="0.35">
      <c r="A62" s="3">
        <v>61</v>
      </c>
      <c r="B62" s="4" t="s">
        <v>186</v>
      </c>
      <c r="C62" s="3" t="s">
        <v>4</v>
      </c>
      <c r="D62" s="47">
        <v>30</v>
      </c>
      <c r="E62" s="51">
        <v>40</v>
      </c>
      <c r="F62" s="5">
        <f t="shared" si="0"/>
        <v>1200</v>
      </c>
    </row>
    <row r="63" spans="1:6" x14ac:dyDescent="0.35">
      <c r="A63" s="3">
        <v>62</v>
      </c>
      <c r="B63" s="4" t="s">
        <v>69</v>
      </c>
      <c r="C63" s="3" t="s">
        <v>59</v>
      </c>
      <c r="D63" s="46">
        <v>66</v>
      </c>
      <c r="E63" s="51">
        <v>44</v>
      </c>
      <c r="F63" s="5">
        <f t="shared" si="0"/>
        <v>2904</v>
      </c>
    </row>
    <row r="64" spans="1:6" ht="28" x14ac:dyDescent="0.35">
      <c r="A64" s="3">
        <v>63</v>
      </c>
      <c r="B64" s="4" t="s">
        <v>92</v>
      </c>
      <c r="C64" s="3" t="s">
        <v>3</v>
      </c>
      <c r="D64" s="46">
        <v>80</v>
      </c>
      <c r="E64" s="51">
        <v>15</v>
      </c>
      <c r="F64" s="5">
        <f t="shared" si="0"/>
        <v>1200</v>
      </c>
    </row>
    <row r="65" spans="1:6" ht="28" x14ac:dyDescent="0.35">
      <c r="A65" s="3">
        <v>64</v>
      </c>
      <c r="B65" s="4" t="s">
        <v>93</v>
      </c>
      <c r="C65" s="3" t="s">
        <v>59</v>
      </c>
      <c r="D65" s="46">
        <v>20</v>
      </c>
      <c r="E65" s="51">
        <v>17.25</v>
      </c>
      <c r="F65" s="5">
        <f t="shared" si="0"/>
        <v>345</v>
      </c>
    </row>
    <row r="66" spans="1:6" x14ac:dyDescent="0.35">
      <c r="A66" s="3">
        <v>65</v>
      </c>
      <c r="B66" s="4" t="s">
        <v>94</v>
      </c>
      <c r="C66" s="3" t="s">
        <v>59</v>
      </c>
      <c r="D66" s="46">
        <v>10</v>
      </c>
      <c r="E66" s="51">
        <v>20</v>
      </c>
      <c r="F66" s="5">
        <f t="shared" si="0"/>
        <v>200</v>
      </c>
    </row>
    <row r="67" spans="1:6" ht="28" x14ac:dyDescent="0.35">
      <c r="A67" s="3">
        <v>66</v>
      </c>
      <c r="B67" s="4" t="s">
        <v>95</v>
      </c>
      <c r="C67" s="3" t="s">
        <v>59</v>
      </c>
      <c r="D67" s="47">
        <v>4</v>
      </c>
      <c r="E67" s="51">
        <v>43</v>
      </c>
      <c r="F67" s="5">
        <f t="shared" ref="F67:F128" si="1">+D67*E67</f>
        <v>172</v>
      </c>
    </row>
    <row r="68" spans="1:6" ht="28" x14ac:dyDescent="0.35">
      <c r="A68" s="3">
        <v>67</v>
      </c>
      <c r="B68" s="4" t="s">
        <v>128</v>
      </c>
      <c r="C68" s="3" t="s">
        <v>59</v>
      </c>
      <c r="D68" s="46">
        <v>4.5</v>
      </c>
      <c r="E68" s="51">
        <v>118</v>
      </c>
      <c r="F68" s="5">
        <f t="shared" si="1"/>
        <v>531</v>
      </c>
    </row>
    <row r="69" spans="1:6" x14ac:dyDescent="0.35">
      <c r="A69" s="3">
        <v>68</v>
      </c>
      <c r="B69" s="4" t="s">
        <v>187</v>
      </c>
      <c r="C69" s="3" t="s">
        <v>124</v>
      </c>
      <c r="D69" s="47">
        <v>0.5</v>
      </c>
      <c r="E69" s="51">
        <v>820</v>
      </c>
      <c r="F69" s="5">
        <f t="shared" si="1"/>
        <v>410</v>
      </c>
    </row>
    <row r="70" spans="1:6" ht="28" x14ac:dyDescent="0.35">
      <c r="A70" s="3">
        <v>69</v>
      </c>
      <c r="B70" s="4" t="s">
        <v>35</v>
      </c>
      <c r="C70" s="3" t="s">
        <v>59</v>
      </c>
      <c r="D70" s="46">
        <v>30</v>
      </c>
      <c r="E70" s="51">
        <v>23.1</v>
      </c>
      <c r="F70" s="5">
        <f t="shared" si="1"/>
        <v>693</v>
      </c>
    </row>
    <row r="71" spans="1:6" ht="42.65" customHeight="1" x14ac:dyDescent="0.35">
      <c r="A71" s="3">
        <v>70</v>
      </c>
      <c r="B71" s="4" t="s">
        <v>36</v>
      </c>
      <c r="C71" s="3" t="s">
        <v>59</v>
      </c>
      <c r="D71" s="46">
        <v>200</v>
      </c>
      <c r="E71" s="51">
        <v>16.8</v>
      </c>
      <c r="F71" s="5">
        <f t="shared" si="1"/>
        <v>3360</v>
      </c>
    </row>
    <row r="72" spans="1:6" ht="28" x14ac:dyDescent="0.35">
      <c r="A72" s="3">
        <v>71</v>
      </c>
      <c r="B72" s="4" t="s">
        <v>37</v>
      </c>
      <c r="C72" s="3" t="s">
        <v>59</v>
      </c>
      <c r="D72" s="46">
        <v>90</v>
      </c>
      <c r="E72" s="51">
        <v>22.4</v>
      </c>
      <c r="F72" s="5">
        <f t="shared" si="1"/>
        <v>2016</v>
      </c>
    </row>
    <row r="73" spans="1:6" ht="28" x14ac:dyDescent="0.35">
      <c r="A73" s="3">
        <v>72</v>
      </c>
      <c r="B73" s="4" t="s">
        <v>96</v>
      </c>
      <c r="C73" s="3" t="s">
        <v>3</v>
      </c>
      <c r="D73" s="46">
        <v>40</v>
      </c>
      <c r="E73" s="51">
        <v>4.5</v>
      </c>
      <c r="F73" s="5">
        <f t="shared" si="1"/>
        <v>180</v>
      </c>
    </row>
    <row r="74" spans="1:6" x14ac:dyDescent="0.35">
      <c r="A74" s="3">
        <v>73</v>
      </c>
      <c r="B74" s="4" t="s">
        <v>38</v>
      </c>
      <c r="C74" s="3" t="s">
        <v>59</v>
      </c>
      <c r="D74" s="46">
        <v>130</v>
      </c>
      <c r="E74" s="51">
        <v>16</v>
      </c>
      <c r="F74" s="5">
        <f t="shared" si="1"/>
        <v>2080</v>
      </c>
    </row>
    <row r="75" spans="1:6" x14ac:dyDescent="0.35">
      <c r="A75" s="3">
        <v>74</v>
      </c>
      <c r="B75" s="4" t="s">
        <v>39</v>
      </c>
      <c r="C75" s="3" t="s">
        <v>124</v>
      </c>
      <c r="D75" s="46">
        <v>0.4</v>
      </c>
      <c r="E75" s="51">
        <v>820</v>
      </c>
      <c r="F75" s="5">
        <f t="shared" si="1"/>
        <v>328</v>
      </c>
    </row>
    <row r="76" spans="1:6" x14ac:dyDescent="0.35">
      <c r="A76" s="3">
        <v>75</v>
      </c>
      <c r="B76" s="4" t="s">
        <v>129</v>
      </c>
      <c r="C76" s="3" t="s">
        <v>59</v>
      </c>
      <c r="D76" s="46">
        <v>40</v>
      </c>
      <c r="E76" s="51">
        <v>19</v>
      </c>
      <c r="F76" s="5">
        <f t="shared" si="1"/>
        <v>760</v>
      </c>
    </row>
    <row r="77" spans="1:6" x14ac:dyDescent="0.35">
      <c r="A77" s="3">
        <v>76</v>
      </c>
      <c r="B77" s="4" t="s">
        <v>13</v>
      </c>
      <c r="C77" s="3" t="s">
        <v>59</v>
      </c>
      <c r="D77" s="46">
        <v>80</v>
      </c>
      <c r="E77" s="51">
        <v>12</v>
      </c>
      <c r="F77" s="5">
        <f t="shared" si="1"/>
        <v>960</v>
      </c>
    </row>
    <row r="78" spans="1:6" ht="28" x14ac:dyDescent="0.35">
      <c r="A78" s="3">
        <v>77</v>
      </c>
      <c r="B78" s="4" t="s">
        <v>97</v>
      </c>
      <c r="C78" s="3" t="s">
        <v>59</v>
      </c>
      <c r="D78" s="46">
        <v>2</v>
      </c>
      <c r="E78" s="51">
        <v>41</v>
      </c>
      <c r="F78" s="5">
        <f t="shared" si="1"/>
        <v>82</v>
      </c>
    </row>
    <row r="79" spans="1:6" x14ac:dyDescent="0.35">
      <c r="A79" s="3">
        <v>78</v>
      </c>
      <c r="B79" s="4" t="s">
        <v>16</v>
      </c>
      <c r="C79" s="3" t="s">
        <v>59</v>
      </c>
      <c r="D79" s="46">
        <v>2</v>
      </c>
      <c r="E79" s="51">
        <v>40</v>
      </c>
      <c r="F79" s="5">
        <f t="shared" si="1"/>
        <v>80</v>
      </c>
    </row>
    <row r="80" spans="1:6" ht="28" x14ac:dyDescent="0.35">
      <c r="A80" s="3">
        <v>79</v>
      </c>
      <c r="B80" s="4" t="s">
        <v>98</v>
      </c>
      <c r="C80" s="3" t="s">
        <v>59</v>
      </c>
      <c r="D80" s="46">
        <v>300</v>
      </c>
      <c r="E80" s="51">
        <v>9.1999999999999993</v>
      </c>
      <c r="F80" s="5">
        <f t="shared" si="1"/>
        <v>2760</v>
      </c>
    </row>
    <row r="81" spans="1:6" x14ac:dyDescent="0.35">
      <c r="A81" s="3">
        <v>80</v>
      </c>
      <c r="B81" s="4" t="s">
        <v>63</v>
      </c>
      <c r="C81" s="3" t="s">
        <v>59</v>
      </c>
      <c r="D81" s="46">
        <v>16</v>
      </c>
      <c r="E81" s="51">
        <v>26</v>
      </c>
      <c r="F81" s="5">
        <f t="shared" si="1"/>
        <v>416</v>
      </c>
    </row>
    <row r="82" spans="1:6" x14ac:dyDescent="0.35">
      <c r="A82" s="3">
        <v>81</v>
      </c>
      <c r="B82" s="4" t="s">
        <v>111</v>
      </c>
      <c r="C82" s="3" t="s">
        <v>59</v>
      </c>
      <c r="D82" s="46">
        <v>10</v>
      </c>
      <c r="E82" s="51">
        <v>28</v>
      </c>
      <c r="F82" s="5">
        <f t="shared" si="1"/>
        <v>280</v>
      </c>
    </row>
    <row r="83" spans="1:6" x14ac:dyDescent="0.35">
      <c r="A83" s="3">
        <v>82</v>
      </c>
      <c r="B83" s="4" t="s">
        <v>40</v>
      </c>
      <c r="C83" s="3" t="s">
        <v>59</v>
      </c>
      <c r="D83" s="46">
        <v>40</v>
      </c>
      <c r="E83" s="51">
        <v>12.8</v>
      </c>
      <c r="F83" s="5">
        <f t="shared" si="1"/>
        <v>512</v>
      </c>
    </row>
    <row r="84" spans="1:6" x14ac:dyDescent="0.35">
      <c r="A84" s="3">
        <v>83</v>
      </c>
      <c r="B84" s="4" t="s">
        <v>41</v>
      </c>
      <c r="C84" s="3" t="s">
        <v>59</v>
      </c>
      <c r="D84" s="46">
        <v>1</v>
      </c>
      <c r="E84" s="51">
        <v>138</v>
      </c>
      <c r="F84" s="5">
        <f t="shared" si="1"/>
        <v>138</v>
      </c>
    </row>
    <row r="85" spans="1:6" x14ac:dyDescent="0.35">
      <c r="A85" s="3">
        <v>84</v>
      </c>
      <c r="B85" s="4" t="s">
        <v>99</v>
      </c>
      <c r="C85" s="3" t="s">
        <v>59</v>
      </c>
      <c r="D85" s="46">
        <v>300</v>
      </c>
      <c r="E85" s="51">
        <v>10.199999999999999</v>
      </c>
      <c r="F85" s="5">
        <f t="shared" si="1"/>
        <v>3060</v>
      </c>
    </row>
    <row r="86" spans="1:6" ht="28" x14ac:dyDescent="0.35">
      <c r="A86" s="3">
        <v>85</v>
      </c>
      <c r="B86" s="4" t="s">
        <v>42</v>
      </c>
      <c r="C86" s="3" t="s">
        <v>59</v>
      </c>
      <c r="D86" s="46">
        <v>80</v>
      </c>
      <c r="E86" s="51">
        <v>10.6</v>
      </c>
      <c r="F86" s="5">
        <f t="shared" si="1"/>
        <v>848</v>
      </c>
    </row>
    <row r="87" spans="1:6" ht="28" x14ac:dyDescent="0.35">
      <c r="A87" s="3">
        <v>86</v>
      </c>
      <c r="B87" s="4" t="s">
        <v>15</v>
      </c>
      <c r="C87" s="3" t="s">
        <v>59</v>
      </c>
      <c r="D87" s="46">
        <v>50</v>
      </c>
      <c r="E87" s="51">
        <v>11.3</v>
      </c>
      <c r="F87" s="5">
        <f t="shared" si="1"/>
        <v>565</v>
      </c>
    </row>
    <row r="88" spans="1:6" ht="30.65" customHeight="1" x14ac:dyDescent="0.35">
      <c r="A88" s="3">
        <v>87</v>
      </c>
      <c r="B88" s="4" t="s">
        <v>100</v>
      </c>
      <c r="C88" s="3" t="s">
        <v>59</v>
      </c>
      <c r="D88" s="46">
        <v>100</v>
      </c>
      <c r="E88" s="51">
        <v>11.2</v>
      </c>
      <c r="F88" s="5">
        <f t="shared" si="1"/>
        <v>1120</v>
      </c>
    </row>
    <row r="89" spans="1:6" ht="20.25" customHeight="1" x14ac:dyDescent="0.35">
      <c r="A89" s="3">
        <v>88</v>
      </c>
      <c r="B89" s="4" t="s">
        <v>104</v>
      </c>
      <c r="C89" s="3" t="s">
        <v>59</v>
      </c>
      <c r="D89" s="46">
        <v>16</v>
      </c>
      <c r="E89" s="51">
        <v>10.25</v>
      </c>
      <c r="F89" s="5">
        <f t="shared" si="1"/>
        <v>164</v>
      </c>
    </row>
    <row r="90" spans="1:6" ht="30.65" customHeight="1" x14ac:dyDescent="0.35">
      <c r="A90" s="3">
        <v>89</v>
      </c>
      <c r="B90" s="4" t="s">
        <v>102</v>
      </c>
      <c r="C90" s="3" t="s">
        <v>59</v>
      </c>
      <c r="D90" s="46">
        <v>60</v>
      </c>
      <c r="E90" s="51">
        <v>1.85</v>
      </c>
      <c r="F90" s="5">
        <f t="shared" si="1"/>
        <v>111</v>
      </c>
    </row>
    <row r="91" spans="1:6" ht="30.65" customHeight="1" x14ac:dyDescent="0.35">
      <c r="A91" s="3">
        <v>90</v>
      </c>
      <c r="B91" s="4" t="s">
        <v>101</v>
      </c>
      <c r="C91" s="3" t="s">
        <v>59</v>
      </c>
      <c r="D91" s="46">
        <v>250</v>
      </c>
      <c r="E91" s="51">
        <v>1.6</v>
      </c>
      <c r="F91" s="5">
        <f t="shared" si="1"/>
        <v>400</v>
      </c>
    </row>
    <row r="92" spans="1:6" x14ac:dyDescent="0.35">
      <c r="A92" s="3">
        <v>91</v>
      </c>
      <c r="B92" s="4" t="s">
        <v>9</v>
      </c>
      <c r="C92" s="3" t="s">
        <v>59</v>
      </c>
      <c r="D92" s="46">
        <v>196</v>
      </c>
      <c r="E92" s="51">
        <v>21</v>
      </c>
      <c r="F92" s="5">
        <f t="shared" si="1"/>
        <v>4116</v>
      </c>
    </row>
    <row r="93" spans="1:6" x14ac:dyDescent="0.35">
      <c r="A93" s="3">
        <v>92</v>
      </c>
      <c r="B93" s="4" t="s">
        <v>22</v>
      </c>
      <c r="C93" s="3" t="s">
        <v>59</v>
      </c>
      <c r="D93" s="46">
        <v>300</v>
      </c>
      <c r="E93" s="51">
        <v>21.4</v>
      </c>
      <c r="F93" s="5">
        <f t="shared" si="1"/>
        <v>6420</v>
      </c>
    </row>
    <row r="94" spans="1:6" ht="28" x14ac:dyDescent="0.35">
      <c r="A94" s="3">
        <v>93</v>
      </c>
      <c r="B94" s="4" t="s">
        <v>21</v>
      </c>
      <c r="C94" s="3" t="s">
        <v>59</v>
      </c>
      <c r="D94" s="46">
        <v>20</v>
      </c>
      <c r="E94" s="51">
        <v>24</v>
      </c>
      <c r="F94" s="5">
        <f t="shared" si="1"/>
        <v>480</v>
      </c>
    </row>
    <row r="95" spans="1:6" ht="28" x14ac:dyDescent="0.35">
      <c r="A95" s="3">
        <v>94</v>
      </c>
      <c r="B95" s="4" t="s">
        <v>103</v>
      </c>
      <c r="C95" s="3" t="s">
        <v>59</v>
      </c>
      <c r="D95" s="46">
        <v>50</v>
      </c>
      <c r="E95" s="51">
        <v>26</v>
      </c>
      <c r="F95" s="5">
        <f t="shared" si="1"/>
        <v>1300</v>
      </c>
    </row>
    <row r="96" spans="1:6" ht="28" x14ac:dyDescent="0.35">
      <c r="A96" s="3">
        <v>95</v>
      </c>
      <c r="B96" s="4" t="s">
        <v>130</v>
      </c>
      <c r="C96" s="3" t="s">
        <v>59</v>
      </c>
      <c r="D96" s="46">
        <v>100</v>
      </c>
      <c r="E96" s="51">
        <v>41</v>
      </c>
      <c r="F96" s="5">
        <f t="shared" si="1"/>
        <v>4100</v>
      </c>
    </row>
    <row r="97" spans="1:6" ht="28" x14ac:dyDescent="0.35">
      <c r="A97" s="3">
        <v>96</v>
      </c>
      <c r="B97" s="4" t="s">
        <v>65</v>
      </c>
      <c r="C97" s="3" t="s">
        <v>59</v>
      </c>
      <c r="D97" s="46">
        <v>200</v>
      </c>
      <c r="E97" s="51">
        <v>43</v>
      </c>
      <c r="F97" s="5">
        <f t="shared" si="1"/>
        <v>8600</v>
      </c>
    </row>
    <row r="98" spans="1:6" x14ac:dyDescent="0.35">
      <c r="A98" s="3">
        <v>97</v>
      </c>
      <c r="B98" s="4" t="s">
        <v>188</v>
      </c>
      <c r="C98" s="3" t="s">
        <v>59</v>
      </c>
      <c r="D98" s="47">
        <v>30</v>
      </c>
      <c r="E98" s="51">
        <v>27</v>
      </c>
      <c r="F98" s="5">
        <f t="shared" si="1"/>
        <v>810</v>
      </c>
    </row>
    <row r="99" spans="1:6" ht="28" x14ac:dyDescent="0.35">
      <c r="A99" s="3">
        <v>98</v>
      </c>
      <c r="B99" s="4" t="s">
        <v>131</v>
      </c>
      <c r="C99" s="3" t="s">
        <v>59</v>
      </c>
      <c r="D99" s="46">
        <v>80</v>
      </c>
      <c r="E99" s="51">
        <v>24</v>
      </c>
      <c r="F99" s="5">
        <f t="shared" si="1"/>
        <v>1920</v>
      </c>
    </row>
    <row r="100" spans="1:6" x14ac:dyDescent="0.35">
      <c r="A100" s="3">
        <v>99</v>
      </c>
      <c r="B100" s="4" t="s">
        <v>11</v>
      </c>
      <c r="C100" s="3" t="s">
        <v>59</v>
      </c>
      <c r="D100" s="46">
        <v>110</v>
      </c>
      <c r="E100" s="51">
        <v>10.4</v>
      </c>
      <c r="F100" s="5">
        <f t="shared" si="1"/>
        <v>1144</v>
      </c>
    </row>
    <row r="101" spans="1:6" ht="28" x14ac:dyDescent="0.35">
      <c r="A101" s="3">
        <v>100</v>
      </c>
      <c r="B101" s="4" t="s">
        <v>132</v>
      </c>
      <c r="C101" s="3" t="s">
        <v>3</v>
      </c>
      <c r="D101" s="46">
        <v>42</v>
      </c>
      <c r="E101" s="51">
        <v>20.399999999999999</v>
      </c>
      <c r="F101" s="5">
        <f t="shared" si="1"/>
        <v>856.8</v>
      </c>
    </row>
    <row r="102" spans="1:6" x14ac:dyDescent="0.35">
      <c r="A102" s="3">
        <v>101</v>
      </c>
      <c r="B102" s="4" t="s">
        <v>55</v>
      </c>
      <c r="C102" s="3" t="s">
        <v>3</v>
      </c>
      <c r="D102" s="46">
        <v>40</v>
      </c>
      <c r="E102" s="51">
        <v>21</v>
      </c>
      <c r="F102" s="5">
        <f t="shared" si="1"/>
        <v>840</v>
      </c>
    </row>
    <row r="103" spans="1:6" ht="15.75" customHeight="1" x14ac:dyDescent="0.35">
      <c r="A103" s="3">
        <v>102</v>
      </c>
      <c r="B103" s="4" t="s">
        <v>44</v>
      </c>
      <c r="C103" s="3" t="s">
        <v>3</v>
      </c>
      <c r="D103" s="46">
        <v>300</v>
      </c>
      <c r="E103" s="51">
        <v>2</v>
      </c>
      <c r="F103" s="5">
        <f t="shared" si="1"/>
        <v>600</v>
      </c>
    </row>
    <row r="104" spans="1:6" ht="15.75" customHeight="1" x14ac:dyDescent="0.35">
      <c r="A104" s="3">
        <v>103</v>
      </c>
      <c r="B104" s="4" t="s">
        <v>43</v>
      </c>
      <c r="C104" s="3" t="s">
        <v>4</v>
      </c>
      <c r="D104" s="46">
        <v>4</v>
      </c>
      <c r="E104" s="51">
        <v>32</v>
      </c>
      <c r="F104" s="5">
        <f t="shared" si="1"/>
        <v>128</v>
      </c>
    </row>
    <row r="105" spans="1:6" ht="33.65" customHeight="1" x14ac:dyDescent="0.35">
      <c r="A105" s="3">
        <v>104</v>
      </c>
      <c r="B105" s="4" t="s">
        <v>133</v>
      </c>
      <c r="C105" s="3" t="s">
        <v>4</v>
      </c>
      <c r="D105" s="46">
        <v>5</v>
      </c>
      <c r="E105" s="51">
        <v>85</v>
      </c>
      <c r="F105" s="5">
        <f t="shared" si="1"/>
        <v>425</v>
      </c>
    </row>
    <row r="106" spans="1:6" ht="33.65" customHeight="1" x14ac:dyDescent="0.35">
      <c r="A106" s="3">
        <v>105</v>
      </c>
      <c r="B106" s="4" t="s">
        <v>134</v>
      </c>
      <c r="C106" s="3" t="s">
        <v>4</v>
      </c>
      <c r="D106" s="46">
        <v>5</v>
      </c>
      <c r="E106" s="51">
        <v>38</v>
      </c>
      <c r="F106" s="5">
        <f t="shared" si="1"/>
        <v>190</v>
      </c>
    </row>
    <row r="107" spans="1:6" ht="32.65" customHeight="1" x14ac:dyDescent="0.35">
      <c r="A107" s="3">
        <v>106</v>
      </c>
      <c r="B107" s="4" t="s">
        <v>45</v>
      </c>
      <c r="C107" s="3" t="s">
        <v>59</v>
      </c>
      <c r="D107" s="46">
        <v>20</v>
      </c>
      <c r="E107" s="51">
        <v>17.8</v>
      </c>
      <c r="F107" s="5">
        <f t="shared" si="1"/>
        <v>356</v>
      </c>
    </row>
    <row r="108" spans="1:6" x14ac:dyDescent="0.35">
      <c r="A108" s="3">
        <v>107</v>
      </c>
      <c r="B108" s="4" t="s">
        <v>107</v>
      </c>
      <c r="C108" s="3" t="s">
        <v>3</v>
      </c>
      <c r="D108" s="46">
        <v>4</v>
      </c>
      <c r="E108" s="51">
        <v>25</v>
      </c>
      <c r="F108" s="5">
        <f t="shared" si="1"/>
        <v>100</v>
      </c>
    </row>
    <row r="109" spans="1:6" ht="28" x14ac:dyDescent="0.35">
      <c r="A109" s="3">
        <v>108</v>
      </c>
      <c r="B109" s="4" t="s">
        <v>135</v>
      </c>
      <c r="C109" s="3" t="s">
        <v>4</v>
      </c>
      <c r="D109" s="46">
        <v>2</v>
      </c>
      <c r="E109" s="51">
        <v>940</v>
      </c>
      <c r="F109" s="5">
        <f t="shared" si="1"/>
        <v>1880</v>
      </c>
    </row>
    <row r="110" spans="1:6" x14ac:dyDescent="0.35">
      <c r="A110" s="3">
        <v>109</v>
      </c>
      <c r="B110" s="4" t="s">
        <v>136</v>
      </c>
      <c r="C110" s="3" t="s">
        <v>4</v>
      </c>
      <c r="D110" s="46">
        <v>4</v>
      </c>
      <c r="E110" s="51">
        <v>80</v>
      </c>
      <c r="F110" s="5">
        <f t="shared" si="1"/>
        <v>320</v>
      </c>
    </row>
    <row r="111" spans="1:6" x14ac:dyDescent="0.35">
      <c r="A111" s="3">
        <v>110</v>
      </c>
      <c r="B111" s="4" t="s">
        <v>67</v>
      </c>
      <c r="C111" s="3" t="s">
        <v>4</v>
      </c>
      <c r="D111" s="46">
        <v>12</v>
      </c>
      <c r="E111" s="51">
        <v>12</v>
      </c>
      <c r="F111" s="5">
        <f t="shared" si="1"/>
        <v>144</v>
      </c>
    </row>
    <row r="112" spans="1:6" ht="28" x14ac:dyDescent="0.35">
      <c r="A112" s="3">
        <v>111</v>
      </c>
      <c r="B112" s="7" t="s">
        <v>105</v>
      </c>
      <c r="C112" s="3" t="s">
        <v>3</v>
      </c>
      <c r="D112" s="46">
        <v>100</v>
      </c>
      <c r="E112" s="51">
        <v>6.5</v>
      </c>
      <c r="F112" s="5">
        <f t="shared" si="1"/>
        <v>650</v>
      </c>
    </row>
    <row r="113" spans="1:11" x14ac:dyDescent="0.35">
      <c r="A113" s="3">
        <v>112</v>
      </c>
      <c r="B113" s="7" t="s">
        <v>106</v>
      </c>
      <c r="C113" s="3" t="s">
        <v>4</v>
      </c>
      <c r="D113" s="46">
        <v>4</v>
      </c>
      <c r="E113" s="51">
        <v>250</v>
      </c>
      <c r="F113" s="5">
        <f t="shared" si="1"/>
        <v>1000</v>
      </c>
    </row>
    <row r="114" spans="1:11" x14ac:dyDescent="0.35">
      <c r="A114" s="3">
        <v>113</v>
      </c>
      <c r="B114" s="7" t="s">
        <v>108</v>
      </c>
      <c r="C114" s="3" t="s">
        <v>4</v>
      </c>
      <c r="D114" s="46">
        <v>4</v>
      </c>
      <c r="E114" s="51">
        <v>50</v>
      </c>
      <c r="F114" s="5">
        <f t="shared" si="1"/>
        <v>200</v>
      </c>
    </row>
    <row r="115" spans="1:11" x14ac:dyDescent="0.35">
      <c r="A115" s="3">
        <v>114</v>
      </c>
      <c r="B115" s="7" t="s">
        <v>20</v>
      </c>
      <c r="C115" s="3" t="s">
        <v>4</v>
      </c>
      <c r="D115" s="46">
        <v>2</v>
      </c>
      <c r="E115" s="51">
        <v>320</v>
      </c>
      <c r="F115" s="5">
        <f t="shared" si="1"/>
        <v>640</v>
      </c>
    </row>
    <row r="116" spans="1:11" ht="19.899999999999999" customHeight="1" x14ac:dyDescent="0.35">
      <c r="A116" s="3">
        <v>115</v>
      </c>
      <c r="B116" s="7" t="s">
        <v>137</v>
      </c>
      <c r="C116" s="3" t="s">
        <v>4</v>
      </c>
      <c r="D116" s="46">
        <v>3</v>
      </c>
      <c r="E116" s="51">
        <v>38</v>
      </c>
      <c r="F116" s="5">
        <f t="shared" si="1"/>
        <v>114</v>
      </c>
    </row>
    <row r="117" spans="1:11" x14ac:dyDescent="0.35">
      <c r="A117" s="3">
        <v>116</v>
      </c>
      <c r="B117" s="7" t="s">
        <v>46</v>
      </c>
      <c r="C117" s="3" t="s">
        <v>124</v>
      </c>
      <c r="D117" s="46">
        <v>6</v>
      </c>
      <c r="E117" s="51">
        <v>185</v>
      </c>
      <c r="F117" s="5">
        <f t="shared" si="1"/>
        <v>1110</v>
      </c>
    </row>
    <row r="118" spans="1:11" x14ac:dyDescent="0.35">
      <c r="A118" s="3">
        <v>117</v>
      </c>
      <c r="B118" s="7" t="s">
        <v>138</v>
      </c>
      <c r="C118" s="3" t="s">
        <v>3</v>
      </c>
      <c r="D118" s="46">
        <v>20</v>
      </c>
      <c r="E118" s="51">
        <v>12.5</v>
      </c>
      <c r="F118" s="5">
        <f t="shared" si="1"/>
        <v>250</v>
      </c>
    </row>
    <row r="119" spans="1:11" x14ac:dyDescent="0.35">
      <c r="A119" s="3">
        <v>118</v>
      </c>
      <c r="B119" s="7" t="s">
        <v>109</v>
      </c>
      <c r="C119" s="3" t="s">
        <v>4</v>
      </c>
      <c r="D119" s="46">
        <v>8</v>
      </c>
      <c r="E119" s="51">
        <v>110</v>
      </c>
      <c r="F119" s="5">
        <f t="shared" si="1"/>
        <v>880</v>
      </c>
    </row>
    <row r="120" spans="1:11" x14ac:dyDescent="0.35">
      <c r="A120" s="3">
        <v>119</v>
      </c>
      <c r="B120" s="7" t="s">
        <v>110</v>
      </c>
      <c r="C120" s="3" t="s">
        <v>4</v>
      </c>
      <c r="D120" s="46">
        <v>8</v>
      </c>
      <c r="E120" s="51">
        <v>110</v>
      </c>
      <c r="F120" s="5">
        <f t="shared" si="1"/>
        <v>880</v>
      </c>
    </row>
    <row r="121" spans="1:11" x14ac:dyDescent="0.35">
      <c r="A121" s="3">
        <v>120</v>
      </c>
      <c r="B121" s="7" t="s">
        <v>113</v>
      </c>
      <c r="C121" s="3" t="s">
        <v>4</v>
      </c>
      <c r="D121" s="46">
        <v>16</v>
      </c>
      <c r="E121" s="51">
        <v>30</v>
      </c>
      <c r="F121" s="5">
        <f t="shared" si="1"/>
        <v>480</v>
      </c>
    </row>
    <row r="122" spans="1:11" ht="31.9" customHeight="1" x14ac:dyDescent="0.35">
      <c r="A122" s="3">
        <v>121</v>
      </c>
      <c r="B122" s="7" t="s">
        <v>56</v>
      </c>
      <c r="C122" s="3" t="s">
        <v>4</v>
      </c>
      <c r="D122" s="46">
        <v>2</v>
      </c>
      <c r="E122" s="51">
        <v>380.6</v>
      </c>
      <c r="F122" s="5">
        <f t="shared" si="1"/>
        <v>761.2</v>
      </c>
    </row>
    <row r="123" spans="1:11" ht="18.5" x14ac:dyDescent="0.45">
      <c r="A123" s="3">
        <v>122</v>
      </c>
      <c r="B123" s="7" t="s">
        <v>139</v>
      </c>
      <c r="C123" s="3" t="s">
        <v>4</v>
      </c>
      <c r="D123" s="46">
        <v>3</v>
      </c>
      <c r="E123" s="51">
        <v>23.7</v>
      </c>
      <c r="F123" s="5">
        <f t="shared" si="1"/>
        <v>71.099999999999994</v>
      </c>
      <c r="K123" s="2"/>
    </row>
    <row r="124" spans="1:11" x14ac:dyDescent="0.35">
      <c r="A124" s="3">
        <v>123</v>
      </c>
      <c r="B124" s="4" t="s">
        <v>47</v>
      </c>
      <c r="C124" s="3" t="s">
        <v>4</v>
      </c>
      <c r="D124" s="46">
        <v>32</v>
      </c>
      <c r="E124" s="51">
        <v>10</v>
      </c>
      <c r="F124" s="5">
        <f t="shared" si="1"/>
        <v>320</v>
      </c>
    </row>
    <row r="125" spans="1:11" x14ac:dyDescent="0.35">
      <c r="A125" s="3">
        <v>124</v>
      </c>
      <c r="B125" s="4" t="s">
        <v>48</v>
      </c>
      <c r="C125" s="3" t="s">
        <v>4</v>
      </c>
      <c r="D125" s="46">
        <v>20</v>
      </c>
      <c r="E125" s="51">
        <v>10</v>
      </c>
      <c r="F125" s="5">
        <f t="shared" si="1"/>
        <v>200</v>
      </c>
    </row>
    <row r="126" spans="1:11" x14ac:dyDescent="0.35">
      <c r="A126" s="3">
        <v>125</v>
      </c>
      <c r="B126" s="4" t="s">
        <v>112</v>
      </c>
      <c r="C126" s="3" t="s">
        <v>59</v>
      </c>
      <c r="D126" s="46">
        <v>300</v>
      </c>
      <c r="E126" s="51">
        <v>2</v>
      </c>
      <c r="F126" s="5">
        <f t="shared" si="1"/>
        <v>600</v>
      </c>
    </row>
    <row r="127" spans="1:11" x14ac:dyDescent="0.35">
      <c r="A127" s="3">
        <v>126</v>
      </c>
      <c r="B127" s="4" t="s">
        <v>49</v>
      </c>
      <c r="C127" s="3" t="s">
        <v>59</v>
      </c>
      <c r="D127" s="46">
        <v>124</v>
      </c>
      <c r="E127" s="51">
        <v>3</v>
      </c>
      <c r="F127" s="5">
        <f t="shared" si="1"/>
        <v>372</v>
      </c>
    </row>
    <row r="128" spans="1:11" x14ac:dyDescent="0.35">
      <c r="A128" s="3">
        <v>127</v>
      </c>
      <c r="B128" s="4" t="s">
        <v>57</v>
      </c>
      <c r="C128" s="3" t="s">
        <v>5</v>
      </c>
      <c r="D128" s="46">
        <v>10</v>
      </c>
      <c r="E128" s="51">
        <v>58</v>
      </c>
      <c r="F128" s="5">
        <f t="shared" si="1"/>
        <v>580</v>
      </c>
    </row>
    <row r="129" spans="1:7" x14ac:dyDescent="0.35">
      <c r="A129" s="58" t="s">
        <v>121</v>
      </c>
      <c r="B129" s="58"/>
      <c r="C129" s="58"/>
      <c r="D129" s="58"/>
      <c r="E129" s="58"/>
      <c r="F129" s="8">
        <f>SUM(F2:F128)</f>
        <v>209556.05</v>
      </c>
    </row>
    <row r="131" spans="1:7" ht="33.65" customHeight="1" x14ac:dyDescent="0.35">
      <c r="A131" s="56" t="s">
        <v>140</v>
      </c>
      <c r="B131" s="56"/>
      <c r="C131" s="56"/>
      <c r="D131" s="56"/>
      <c r="E131" s="56"/>
      <c r="F131" s="56"/>
      <c r="G131" s="44"/>
    </row>
    <row r="132" spans="1:7" ht="34.15" customHeight="1" x14ac:dyDescent="0.35">
      <c r="A132" s="56" t="s">
        <v>141</v>
      </c>
      <c r="B132" s="56"/>
      <c r="C132" s="56"/>
      <c r="D132" s="56"/>
      <c r="E132" s="56"/>
      <c r="F132" s="56"/>
      <c r="G132" s="44"/>
    </row>
    <row r="133" spans="1:7" ht="39.65" customHeight="1" x14ac:dyDescent="0.35">
      <c r="A133" s="56" t="s">
        <v>142</v>
      </c>
      <c r="B133" s="56"/>
      <c r="C133" s="56"/>
      <c r="D133" s="56"/>
      <c r="E133" s="56"/>
      <c r="F133" s="56"/>
      <c r="G133" s="44"/>
    </row>
    <row r="134" spans="1:7" ht="35.5" customHeight="1" x14ac:dyDescent="0.35">
      <c r="A134" s="56" t="s">
        <v>143</v>
      </c>
      <c r="B134" s="56"/>
      <c r="C134" s="56"/>
      <c r="D134" s="56"/>
      <c r="E134" s="56"/>
      <c r="F134" s="56"/>
      <c r="G134" s="44"/>
    </row>
    <row r="135" spans="1:7" ht="26.5" customHeight="1" x14ac:dyDescent="0.35">
      <c r="A135" s="56" t="s">
        <v>144</v>
      </c>
      <c r="B135" s="56"/>
      <c r="C135" s="56"/>
      <c r="D135" s="56"/>
      <c r="E135" s="56"/>
      <c r="F135" s="56"/>
      <c r="G135" s="44"/>
    </row>
    <row r="136" spans="1:7" ht="35.5" customHeight="1" x14ac:dyDescent="0.35">
      <c r="A136" s="57" t="s">
        <v>192</v>
      </c>
      <c r="B136" s="57"/>
      <c r="C136" s="57"/>
      <c r="D136" s="57"/>
      <c r="E136" s="57"/>
      <c r="F136" s="57"/>
    </row>
  </sheetData>
  <sheetProtection algorithmName="SHA-512" hashValue="h2n0xTWOEZMevTg9Lg8eSoGcp1qSaTuH4lu7F0iUqa4R3R42akpAO8e1jOSUXab4YhHRA9syd7msfeEymmKAkA==" saltValue="cm9/9g/IZwJc87Xzngg6/g==" spinCount="100000" sheet="1" objects="1" scenarios="1"/>
  <mergeCells count="7">
    <mergeCell ref="A134:F134"/>
    <mergeCell ref="A135:F135"/>
    <mergeCell ref="A136:F136"/>
    <mergeCell ref="A129:E129"/>
    <mergeCell ref="A131:F131"/>
    <mergeCell ref="A132:F132"/>
    <mergeCell ref="A133:F133"/>
  </mergeCells>
  <conditionalFormatting sqref="A131:A135">
    <cfRule type="duplicateValues" dxfId="36" priority="1"/>
    <cfRule type="duplicateValues" dxfId="35" priority="2"/>
    <cfRule type="duplicateValues" dxfId="34" priority="3"/>
  </conditionalFormatting>
  <pageMargins left="0.11811023622047245" right="0.11811023622047245" top="0.55118110236220474"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D42E-5253-442F-8E8C-D4B8DD4211E8}">
  <dimension ref="A1:R19"/>
  <sheetViews>
    <sheetView tabSelected="1" workbookViewId="0">
      <selection activeCell="K4" sqref="K4"/>
    </sheetView>
  </sheetViews>
  <sheetFormatPr defaultRowHeight="14.5" x14ac:dyDescent="0.35"/>
  <cols>
    <col min="1" max="1" width="37.7265625" customWidth="1"/>
    <col min="2" max="2" width="12.1796875" customWidth="1"/>
    <col min="3" max="3" width="19.54296875" customWidth="1"/>
    <col min="4" max="4" width="10.7265625" customWidth="1"/>
    <col min="5" max="5" width="10" customWidth="1"/>
    <col min="6" max="6" width="11.26953125" customWidth="1"/>
    <col min="7" max="7" width="11.1796875" customWidth="1"/>
    <col min="8" max="8" width="10.453125" customWidth="1"/>
  </cols>
  <sheetData>
    <row r="1" spans="1:18" ht="91.9" customHeight="1" x14ac:dyDescent="0.35">
      <c r="A1" s="21" t="s">
        <v>145</v>
      </c>
      <c r="B1" s="22" t="s">
        <v>146</v>
      </c>
      <c r="C1" s="22" t="s">
        <v>147</v>
      </c>
      <c r="D1" s="22" t="s">
        <v>148</v>
      </c>
      <c r="E1" s="22" t="s">
        <v>149</v>
      </c>
      <c r="F1" s="22" t="s">
        <v>150</v>
      </c>
      <c r="G1" s="22" t="s">
        <v>151</v>
      </c>
      <c r="H1" s="22" t="s">
        <v>152</v>
      </c>
      <c r="I1" s="22" t="s">
        <v>153</v>
      </c>
      <c r="J1" s="23" t="s">
        <v>154</v>
      </c>
      <c r="K1" s="23" t="s">
        <v>155</v>
      </c>
      <c r="L1" s="23" t="s">
        <v>156</v>
      </c>
      <c r="M1" s="23" t="s">
        <v>157</v>
      </c>
      <c r="N1" s="23" t="s">
        <v>158</v>
      </c>
      <c r="O1" s="23" t="s">
        <v>159</v>
      </c>
      <c r="P1" s="23" t="s">
        <v>160</v>
      </c>
      <c r="Q1" s="23" t="s">
        <v>161</v>
      </c>
      <c r="R1" s="23" t="s">
        <v>162</v>
      </c>
    </row>
    <row r="2" spans="1:18" ht="24.65" customHeight="1" x14ac:dyDescent="0.35">
      <c r="A2" s="24" t="s">
        <v>163</v>
      </c>
      <c r="B2" s="25">
        <v>3</v>
      </c>
      <c r="C2" s="25">
        <v>3</v>
      </c>
      <c r="D2" s="25">
        <v>15</v>
      </c>
      <c r="E2" s="25">
        <v>17</v>
      </c>
      <c r="F2" s="25">
        <v>8</v>
      </c>
      <c r="G2" s="25">
        <v>9</v>
      </c>
      <c r="H2" s="25">
        <v>20.9</v>
      </c>
      <c r="I2" s="25">
        <v>5</v>
      </c>
      <c r="J2" s="25">
        <v>1</v>
      </c>
      <c r="K2" s="25">
        <v>1</v>
      </c>
      <c r="L2" s="25">
        <v>1</v>
      </c>
      <c r="M2" s="25">
        <v>1</v>
      </c>
      <c r="N2" s="25">
        <v>1</v>
      </c>
      <c r="O2" s="25">
        <v>1</v>
      </c>
      <c r="P2" s="25">
        <v>1</v>
      </c>
      <c r="Q2" s="25">
        <v>1</v>
      </c>
      <c r="R2" s="25">
        <v>1</v>
      </c>
    </row>
    <row r="3" spans="1:18" ht="29" x14ac:dyDescent="0.35">
      <c r="A3" s="24" t="s">
        <v>164</v>
      </c>
      <c r="B3" s="26">
        <v>2</v>
      </c>
      <c r="C3" s="26">
        <v>2</v>
      </c>
      <c r="D3" s="26">
        <v>0</v>
      </c>
      <c r="E3" s="26">
        <v>0</v>
      </c>
      <c r="F3" s="26">
        <v>6</v>
      </c>
      <c r="G3" s="26">
        <v>5</v>
      </c>
      <c r="H3" s="26">
        <v>15</v>
      </c>
      <c r="I3" s="26">
        <v>3</v>
      </c>
      <c r="J3" s="26">
        <v>1</v>
      </c>
      <c r="K3" s="26">
        <v>1</v>
      </c>
      <c r="L3" s="26">
        <v>1</v>
      </c>
      <c r="M3" s="26">
        <v>1</v>
      </c>
      <c r="N3" s="26">
        <v>1</v>
      </c>
      <c r="O3" s="26">
        <v>1</v>
      </c>
      <c r="P3" s="26">
        <v>1</v>
      </c>
      <c r="Q3" s="26">
        <v>1</v>
      </c>
      <c r="R3" s="26">
        <v>1</v>
      </c>
    </row>
    <row r="4" spans="1:18" x14ac:dyDescent="0.35">
      <c r="A4" s="27"/>
      <c r="B4" s="28" t="str">
        <f>IF(AND(ISNUMBER(B3),ISNUMBER(FIND(",",B3)),LEN(B3)-LEN(SUBSTITUTE(B3,",",""))=1),IF(LEN(RIGHT(B3,LEN(B3)-FIND(",",B3)))&gt;3,ROW(),""),"")</f>
        <v/>
      </c>
      <c r="C4" s="28" t="str">
        <f>IF(AND(ISNUMBER(C3),ISNUMBER(FIND(",",C3)),LEN(C3)-LEN(SUBSTITUTE(C3,",",""))=1),IF(LEN(RIGHT(C3,LEN(C3)-FIND(",",C3)))&gt;3,ROW(),""),"")</f>
        <v/>
      </c>
      <c r="D4" s="28" t="str">
        <f t="shared" ref="D4:R4" si="0">IF(AND(ISNUMBER(D3),ISNUMBER(FIND(",",D3)),LEN(D3)-LEN(SUBSTITUTE(D3,",",""))=1),IF(LEN(RIGHT(D3,LEN(D3)-FIND(",",D3)))&gt;3,ROW(),""),"")</f>
        <v/>
      </c>
      <c r="E4" s="28" t="str">
        <f t="shared" si="0"/>
        <v/>
      </c>
      <c r="F4" s="28" t="str">
        <f t="shared" si="0"/>
        <v/>
      </c>
      <c r="G4" s="28" t="str">
        <f t="shared" si="0"/>
        <v/>
      </c>
      <c r="H4" s="28" t="str">
        <f t="shared" si="0"/>
        <v/>
      </c>
      <c r="I4" s="28" t="str">
        <f t="shared" si="0"/>
        <v/>
      </c>
      <c r="J4" s="28" t="str">
        <f t="shared" si="0"/>
        <v/>
      </c>
      <c r="K4" s="28" t="str">
        <f t="shared" si="0"/>
        <v/>
      </c>
      <c r="L4" s="28" t="str">
        <f t="shared" si="0"/>
        <v/>
      </c>
      <c r="M4" s="28" t="str">
        <f t="shared" si="0"/>
        <v/>
      </c>
      <c r="N4" s="28" t="str">
        <f t="shared" si="0"/>
        <v/>
      </c>
      <c r="O4" s="28" t="str">
        <f t="shared" si="0"/>
        <v/>
      </c>
      <c r="P4" s="28" t="str">
        <f t="shared" si="0"/>
        <v/>
      </c>
      <c r="Q4" s="28" t="str">
        <f t="shared" si="0"/>
        <v/>
      </c>
      <c r="R4" s="28" t="str">
        <f t="shared" si="0"/>
        <v/>
      </c>
    </row>
    <row r="5" spans="1:18" x14ac:dyDescent="0.35">
      <c r="A5" s="29"/>
      <c r="B5" s="30"/>
      <c r="C5" s="30"/>
      <c r="D5" s="30"/>
      <c r="E5" s="30"/>
      <c r="F5" s="30"/>
      <c r="G5" s="30"/>
      <c r="H5" s="31"/>
      <c r="I5" s="30"/>
      <c r="J5" s="30"/>
      <c r="K5" s="30"/>
      <c r="L5" s="30"/>
      <c r="M5" s="30"/>
      <c r="N5" s="30"/>
      <c r="O5" s="30"/>
      <c r="P5" s="30"/>
      <c r="Q5" s="30"/>
      <c r="R5" s="30"/>
    </row>
    <row r="6" spans="1:18" ht="58" x14ac:dyDescent="0.35">
      <c r="A6" s="32" t="s">
        <v>190</v>
      </c>
      <c r="F6" s="59" t="s">
        <v>165</v>
      </c>
      <c r="G6" s="59"/>
      <c r="H6" s="59"/>
      <c r="I6" s="59"/>
      <c r="J6" s="59" t="s">
        <v>166</v>
      </c>
      <c r="K6" s="59"/>
      <c r="L6" s="59"/>
      <c r="M6" s="59"/>
      <c r="N6" s="59" t="s">
        <v>167</v>
      </c>
      <c r="O6" s="59"/>
      <c r="P6" s="59"/>
      <c r="Q6" s="59"/>
      <c r="R6" s="59"/>
    </row>
    <row r="7" spans="1:18" x14ac:dyDescent="0.35">
      <c r="A7" s="33">
        <f>+'Darbų įkainiai'!F129</f>
        <v>209556.05</v>
      </c>
      <c r="B7" s="34"/>
      <c r="C7" s="34"/>
      <c r="D7" s="34"/>
      <c r="F7" s="59" t="s">
        <v>168</v>
      </c>
      <c r="G7" s="59"/>
      <c r="H7" s="59"/>
      <c r="I7" s="59"/>
      <c r="J7" s="59" t="s">
        <v>169</v>
      </c>
      <c r="K7" s="59"/>
      <c r="L7" s="59"/>
      <c r="M7" s="59"/>
      <c r="N7" s="59" t="s">
        <v>170</v>
      </c>
      <c r="O7" s="59"/>
      <c r="P7" s="59"/>
      <c r="Q7" s="59"/>
      <c r="R7" s="59"/>
    </row>
    <row r="8" spans="1:18" ht="15.5" x14ac:dyDescent="0.35">
      <c r="A8" s="28" t="str">
        <f>IF(AND(ISNUMBER(B7),ISNUMBER(FIND(",",B7)),LEN(B7)-LEN(SUBSTITUTE(B7,",",""))=1),IF(LEN(RIGHT(B7,LEN(B7)-FIND(",",B7)))&gt;2,ROW(),""),"")</f>
        <v/>
      </c>
      <c r="B8" s="66" t="str">
        <f>IF(ISNUMBER(LOOKUP(2,1/(A8:A9&lt;&gt;""),A8:A9))," Įrašyti daugiau nei 2 skaičiai po kablelio!","")</f>
        <v/>
      </c>
      <c r="C8" s="66"/>
      <c r="D8" s="35"/>
      <c r="F8" s="59" t="s">
        <v>171</v>
      </c>
      <c r="G8" s="59"/>
      <c r="H8" s="59"/>
      <c r="I8" s="59"/>
      <c r="J8" s="59" t="s">
        <v>172</v>
      </c>
      <c r="K8" s="59"/>
      <c r="L8" s="59"/>
      <c r="M8" s="59"/>
      <c r="N8" s="59" t="s">
        <v>173</v>
      </c>
      <c r="O8" s="59"/>
      <c r="P8" s="59"/>
      <c r="Q8" s="59"/>
      <c r="R8" s="59"/>
    </row>
    <row r="9" spans="1:18" x14ac:dyDescent="0.35">
      <c r="A9" s="28" t="str">
        <f>IF(AND(ISNUMBER(C7),ISNUMBER(FIND(",",C7)),LEN(C7)-LEN(SUBSTITUTE(C7,",",""))=1),IF(LEN(RIGHT(C7,LEN(C7)-FIND(",",C7)))&gt;2,ROW(),""),"")</f>
        <v/>
      </c>
      <c r="B9" s="35"/>
      <c r="C9" s="35"/>
    </row>
    <row r="10" spans="1:18" ht="72" customHeight="1" x14ac:dyDescent="0.35">
      <c r="A10" s="60"/>
      <c r="B10" s="32" t="s">
        <v>174</v>
      </c>
      <c r="C10" s="35"/>
      <c r="D10" s="36"/>
      <c r="E10" s="37"/>
      <c r="F10" s="38" t="s">
        <v>175</v>
      </c>
      <c r="G10" s="61" t="s">
        <v>191</v>
      </c>
      <c r="H10" s="61"/>
      <c r="I10" s="61"/>
      <c r="J10" s="61"/>
      <c r="K10" s="61"/>
      <c r="L10" s="61"/>
      <c r="M10" s="61"/>
      <c r="N10" s="61"/>
      <c r="O10" s="61"/>
      <c r="P10" s="61"/>
      <c r="Q10" s="61"/>
      <c r="R10" s="62"/>
    </row>
    <row r="11" spans="1:18" x14ac:dyDescent="0.35">
      <c r="A11" s="60"/>
      <c r="B11" s="39">
        <f>(SUM(A7)*B3+SUM(A7)*C3+SUM(A7)*D3+SUM(A7)*E3+SUM(A7)*F3+SUM(A7)*G3+SUM(A7)*H3+SUM(A7)*I3+SUM(A7)*J3+SUM(A7)*K3+SUM(A7)*L3+SUM(A7)*M3+SUM(A7)*N3+SUM(A7)*O3+SUM(A7)*P3+SUM(A7)*Q3+SUM(A7)*R3)/1000</f>
        <v>8801.35</v>
      </c>
      <c r="C11" s="40"/>
      <c r="E11" s="37"/>
      <c r="F11" s="37"/>
      <c r="G11" s="37"/>
      <c r="H11" s="37"/>
      <c r="I11" s="37"/>
      <c r="J11" s="37"/>
      <c r="K11" s="37"/>
      <c r="L11" s="37"/>
      <c r="M11" s="37"/>
      <c r="N11" s="37"/>
      <c r="O11" s="37"/>
      <c r="P11" s="37"/>
      <c r="Q11" s="37"/>
      <c r="R11" s="37"/>
    </row>
    <row r="12" spans="1:18" x14ac:dyDescent="0.35">
      <c r="F12" s="41"/>
    </row>
    <row r="13" spans="1:18" x14ac:dyDescent="0.35">
      <c r="A13" s="63" t="s">
        <v>176</v>
      </c>
      <c r="B13" s="63"/>
      <c r="C13" s="63"/>
    </row>
    <row r="14" spans="1:18" x14ac:dyDescent="0.35">
      <c r="A14" s="64" t="s">
        <v>177</v>
      </c>
      <c r="B14" s="64"/>
      <c r="C14" s="64"/>
    </row>
    <row r="15" spans="1:18" ht="14.5" customHeight="1" x14ac:dyDescent="0.35">
      <c r="A15" s="65" t="s">
        <v>178</v>
      </c>
      <c r="B15" s="65"/>
      <c r="C15" s="65"/>
    </row>
    <row r="17" spans="1:18" x14ac:dyDescent="0.35">
      <c r="A17" s="34"/>
      <c r="B17" s="34"/>
      <c r="C17" s="34"/>
      <c r="D17" s="34"/>
      <c r="E17" s="34"/>
      <c r="F17" s="34"/>
      <c r="G17" s="34"/>
      <c r="H17" s="34"/>
      <c r="I17" s="34"/>
      <c r="J17" s="34"/>
      <c r="K17" s="34"/>
      <c r="L17" s="34"/>
      <c r="M17" s="34"/>
      <c r="N17" s="34"/>
      <c r="O17" s="34"/>
      <c r="P17" s="34"/>
      <c r="Q17" s="34"/>
      <c r="R17" s="34"/>
    </row>
    <row r="18" spans="1:18" x14ac:dyDescent="0.35">
      <c r="A18" s="34"/>
      <c r="B18" s="34"/>
      <c r="C18" s="34"/>
      <c r="D18" s="34"/>
      <c r="E18" s="34"/>
      <c r="F18" s="34"/>
      <c r="G18" s="34"/>
      <c r="H18" s="34"/>
      <c r="I18" s="34"/>
      <c r="J18" s="34"/>
      <c r="K18" s="34"/>
      <c r="L18" s="34"/>
      <c r="M18" s="34"/>
      <c r="N18" s="34"/>
      <c r="O18" s="34"/>
      <c r="P18" s="34"/>
      <c r="Q18" s="34"/>
      <c r="R18" s="34"/>
    </row>
    <row r="19" spans="1:18" x14ac:dyDescent="0.35">
      <c r="A19" s="34"/>
      <c r="B19" s="34"/>
      <c r="C19" s="34"/>
      <c r="D19" s="34"/>
      <c r="E19" s="42"/>
      <c r="F19" s="42"/>
      <c r="G19" s="43"/>
      <c r="H19" s="43"/>
      <c r="I19" s="43"/>
      <c r="J19" s="43"/>
      <c r="K19" s="43"/>
      <c r="L19" s="43"/>
      <c r="M19" s="43"/>
      <c r="N19" s="43"/>
      <c r="O19" s="43"/>
      <c r="P19" s="43"/>
      <c r="Q19" s="43"/>
      <c r="R19" s="43"/>
    </row>
  </sheetData>
  <sheetProtection algorithmName="SHA-512" hashValue="EbRgpYXE8LrWjEiQDObx/TsAhBs0mDxOlryIZBA28HpmUD4W7QytSpoOK3gk83/4AXiS/YWUYWaVJ3oBFsOYnw==" saltValue="aBRW1Ji6rcz7Cpw5ri8b5Q==" spinCount="100000" sheet="1" objects="1" scenarios="1"/>
  <mergeCells count="15">
    <mergeCell ref="A13:C13"/>
    <mergeCell ref="A14:C14"/>
    <mergeCell ref="A15:C15"/>
    <mergeCell ref="B8:C8"/>
    <mergeCell ref="F8:I8"/>
    <mergeCell ref="J8:M8"/>
    <mergeCell ref="N8:R8"/>
    <mergeCell ref="A10:A11"/>
    <mergeCell ref="G10:R10"/>
    <mergeCell ref="F6:I6"/>
    <mergeCell ref="J6:M6"/>
    <mergeCell ref="N6:R6"/>
    <mergeCell ref="F7:I7"/>
    <mergeCell ref="J7:M7"/>
    <mergeCell ref="N7:R7"/>
  </mergeCells>
  <conditionalFormatting sqref="B3">
    <cfRule type="cellIs" dxfId="33" priority="34" operator="greaterThan">
      <formula>B2</formula>
    </cfRule>
  </conditionalFormatting>
  <conditionalFormatting sqref="B3">
    <cfRule type="containsBlanks" dxfId="32" priority="33">
      <formula>LEN(TRIM(B3))=0</formula>
    </cfRule>
  </conditionalFormatting>
  <conditionalFormatting sqref="C3">
    <cfRule type="cellIs" dxfId="31" priority="32" operator="greaterThan">
      <formula>C2</formula>
    </cfRule>
  </conditionalFormatting>
  <conditionalFormatting sqref="C3">
    <cfRule type="containsBlanks" dxfId="30" priority="31">
      <formula>LEN(TRIM(C3))=0</formula>
    </cfRule>
  </conditionalFormatting>
  <conditionalFormatting sqref="D3">
    <cfRule type="cellIs" dxfId="29" priority="30" operator="greaterThan">
      <formula>D2</formula>
    </cfRule>
  </conditionalFormatting>
  <conditionalFormatting sqref="D3">
    <cfRule type="containsBlanks" dxfId="28" priority="29">
      <formula>LEN(TRIM(D3))=0</formula>
    </cfRule>
  </conditionalFormatting>
  <conditionalFormatting sqref="E3">
    <cfRule type="cellIs" dxfId="27" priority="28" operator="greaterThan">
      <formula>E2</formula>
    </cfRule>
  </conditionalFormatting>
  <conditionalFormatting sqref="E3">
    <cfRule type="containsBlanks" dxfId="26" priority="27">
      <formula>LEN(TRIM(E3))=0</formula>
    </cfRule>
  </conditionalFormatting>
  <conditionalFormatting sqref="F3">
    <cfRule type="cellIs" dxfId="25" priority="26" operator="greaterThan">
      <formula>F2</formula>
    </cfRule>
  </conditionalFormatting>
  <conditionalFormatting sqref="F3">
    <cfRule type="containsBlanks" dxfId="24" priority="25">
      <formula>LEN(TRIM(F3))=0</formula>
    </cfRule>
  </conditionalFormatting>
  <conditionalFormatting sqref="G3">
    <cfRule type="cellIs" dxfId="23" priority="24" operator="greaterThan">
      <formula>G2</formula>
    </cfRule>
  </conditionalFormatting>
  <conditionalFormatting sqref="G3">
    <cfRule type="containsBlanks" dxfId="22" priority="23">
      <formula>LEN(TRIM(G3))=0</formula>
    </cfRule>
  </conditionalFormatting>
  <conditionalFormatting sqref="H3">
    <cfRule type="cellIs" dxfId="21" priority="22" operator="greaterThan">
      <formula>H2</formula>
    </cfRule>
  </conditionalFormatting>
  <conditionalFormatting sqref="H3">
    <cfRule type="containsBlanks" dxfId="20" priority="21">
      <formula>LEN(TRIM(H3))=0</formula>
    </cfRule>
  </conditionalFormatting>
  <conditionalFormatting sqref="I3">
    <cfRule type="cellIs" dxfId="19" priority="20" operator="greaterThan">
      <formula>I2</formula>
    </cfRule>
  </conditionalFormatting>
  <conditionalFormatting sqref="I3">
    <cfRule type="containsBlanks" dxfId="18" priority="19">
      <formula>LEN(TRIM(I3))=0</formula>
    </cfRule>
  </conditionalFormatting>
  <conditionalFormatting sqref="J3">
    <cfRule type="cellIs" dxfId="17" priority="18" operator="greaterThan">
      <formula>J2</formula>
    </cfRule>
  </conditionalFormatting>
  <conditionalFormatting sqref="J3">
    <cfRule type="containsBlanks" dxfId="16" priority="17">
      <formula>LEN(TRIM(J3))=0</formula>
    </cfRule>
  </conditionalFormatting>
  <conditionalFormatting sqref="K3">
    <cfRule type="cellIs" dxfId="15" priority="16" operator="greaterThan">
      <formula>K2</formula>
    </cfRule>
  </conditionalFormatting>
  <conditionalFormatting sqref="K3">
    <cfRule type="containsBlanks" dxfId="14" priority="15">
      <formula>LEN(TRIM(K3))=0</formula>
    </cfRule>
  </conditionalFormatting>
  <conditionalFormatting sqref="L3">
    <cfRule type="cellIs" dxfId="13" priority="14" operator="greaterThan">
      <formula>L2</formula>
    </cfRule>
  </conditionalFormatting>
  <conditionalFormatting sqref="L3">
    <cfRule type="containsBlanks" dxfId="12" priority="13">
      <formula>LEN(TRIM(L3))=0</formula>
    </cfRule>
  </conditionalFormatting>
  <conditionalFormatting sqref="M3">
    <cfRule type="cellIs" dxfId="11" priority="12" operator="greaterThan">
      <formula>M2</formula>
    </cfRule>
  </conditionalFormatting>
  <conditionalFormatting sqref="M3">
    <cfRule type="containsBlanks" dxfId="10" priority="11">
      <formula>LEN(TRIM(M3))=0</formula>
    </cfRule>
  </conditionalFormatting>
  <conditionalFormatting sqref="N3">
    <cfRule type="cellIs" dxfId="9" priority="10" operator="greaterThan">
      <formula>N2</formula>
    </cfRule>
  </conditionalFormatting>
  <conditionalFormatting sqref="N3">
    <cfRule type="containsBlanks" dxfId="8" priority="9">
      <formula>LEN(TRIM(N3))=0</formula>
    </cfRule>
  </conditionalFormatting>
  <conditionalFormatting sqref="O3">
    <cfRule type="cellIs" dxfId="7" priority="8" operator="greaterThan">
      <formula>O2</formula>
    </cfRule>
  </conditionalFormatting>
  <conditionalFormatting sqref="O3">
    <cfRule type="containsBlanks" dxfId="6" priority="7">
      <formula>LEN(TRIM(O3))=0</formula>
    </cfRule>
  </conditionalFormatting>
  <conditionalFormatting sqref="P3">
    <cfRule type="cellIs" dxfId="5" priority="6" operator="greaterThan">
      <formula>P2</formula>
    </cfRule>
  </conditionalFormatting>
  <conditionalFormatting sqref="P3">
    <cfRule type="containsBlanks" dxfId="4" priority="5">
      <formula>LEN(TRIM(P3))=0</formula>
    </cfRule>
  </conditionalFormatting>
  <conditionalFormatting sqref="Q3">
    <cfRule type="cellIs" dxfId="3" priority="4" operator="greaterThan">
      <formula>Q2</formula>
    </cfRule>
  </conditionalFormatting>
  <conditionalFormatting sqref="Q3">
    <cfRule type="containsBlanks" dxfId="2" priority="3">
      <formula>LEN(TRIM(Q3))=0</formula>
    </cfRule>
  </conditionalFormatting>
  <conditionalFormatting sqref="R3">
    <cfRule type="cellIs" dxfId="1" priority="2" operator="greaterThan">
      <formula>R2</formula>
    </cfRule>
  </conditionalFormatting>
  <conditionalFormatting sqref="R3">
    <cfRule type="containsBlanks" dxfId="0" priority="1">
      <formula>LEN(TRIM(R3))=0</formula>
    </cfRule>
  </conditionalFormatting>
  <dataValidations count="2">
    <dataValidation type="custom" showErrorMessage="1" errorTitle="Neteisingai įvesta" error="Užpildyta ne pagal reikalavimus (įrašyti daugiau nei 2 skaičiai po kablelio)_x000a_(užpildžius visas pozicijas teisingai - neužsidega)" prompt="Galima įvesti ne daugiau 3 skaičius po kablelio" sqref="A7" xr:uid="{8C51587A-4262-4387-8596-28E13ECD6344}">
      <formula1>ROUND(A7,2)=A7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790F607C-E5DC-45AA-B751-A983D516243F}">
      <formula1>ROUND(B3,3)=B3</formula1>
    </dataValidation>
  </dataValidation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Skaičiuoklė</vt:lpstr>
      <vt:lpstr>Darbų įkainiai</vt:lpstr>
      <vt:lpstr>Sistelos koeficientai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2022-01-11T11:08:08Z</dcterms:created>
  <dcterms:modified xsi:type="dcterms:W3CDTF">2022-04-05T08:06:38Z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2022-01-06T08:17:18Z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2b2d9918-3cf5-490c-b340-d0b2a66cfff5</vt:lpwstr>
  </property>
  <property fmtid="{D5CDD505-2E9C-101B-9397-08002B2CF9AE}" pid="8" name="MSIP_Label_190751af-2442-49a7-b7b9-9f0bcce858c9_ContentBits">
    <vt:lpwstr>0</vt:lpwstr>
  </property>
</Properties>
</file>