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E:\03_Vykdomi\V1_634323 - (2022-ESO-1593) 35-110 kV GT eksploatacija Panevežys, Utena\Pasiulymas\Galutinis\2022-ESO-1593 galutinis pasiūlymas\"/>
    </mc:Choice>
  </mc:AlternateContent>
  <xr:revisionPtr revIDLastSave="0" documentId="13_ncr:1_{6B5E8841-9514-4AFF-BC13-F08D3C114C1C}" xr6:coauthVersionLast="47" xr6:coauthVersionMax="47" xr10:uidLastSave="{00000000-0000-0000-0000-000000000000}"/>
  <bookViews>
    <workbookView xWindow="-108" yWindow="-108" windowWidth="23256" windowHeight="12576" tabRatio="624" activeTab="4" xr2:uid="{00000000-000D-0000-FFFF-FFFF00000000}"/>
  </bookViews>
  <sheets>
    <sheet name="Planiniai darbų įkainiai" sheetId="32" r:id="rId1"/>
    <sheet name="Neplaniniai darbų įkainiai" sheetId="30" r:id="rId2"/>
    <sheet name="Medžiagos" sheetId="25" r:id="rId3"/>
    <sheet name="Sistelos koeficientas" sheetId="27" r:id="rId4"/>
    <sheet name="Skaičiuoklė" sheetId="26" r:id="rId5"/>
  </sheets>
  <definedNames>
    <definedName name="_xlnm._FilterDatabase" localSheetId="2" hidden="1">Medžiagos!$B$3:$H$23</definedName>
    <definedName name="_xlnm._FilterDatabase" localSheetId="1" hidden="1">'Neplaniniai darbų įkainiai'!$B$4:$H$75</definedName>
    <definedName name="_xlnm._FilterDatabase" localSheetId="0" hidden="1">'Planiniai darbų įkainiai'!$A$4:$H$93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30" l="1"/>
  <c r="H7" i="30"/>
  <c r="H8" i="30"/>
  <c r="H9" i="30"/>
  <c r="H10" i="30"/>
  <c r="H11" i="30"/>
  <c r="H12" i="30"/>
  <c r="H13" i="30"/>
  <c r="H14" i="30"/>
  <c r="H15" i="30"/>
  <c r="H16" i="30"/>
  <c r="H17" i="30"/>
  <c r="H18" i="30"/>
  <c r="H19" i="30"/>
  <c r="H20" i="30"/>
  <c r="H21" i="30"/>
  <c r="H22" i="30"/>
  <c r="H23" i="30"/>
  <c r="H24" i="30"/>
  <c r="H25" i="30"/>
  <c r="H26" i="30"/>
  <c r="H27" i="30"/>
  <c r="H28" i="30"/>
  <c r="H29" i="30"/>
  <c r="H30" i="30"/>
  <c r="H31" i="30"/>
  <c r="H32" i="30"/>
  <c r="H33" i="30"/>
  <c r="H34" i="30"/>
  <c r="H35" i="30"/>
  <c r="H36" i="30"/>
  <c r="H37" i="30"/>
  <c r="H38" i="30"/>
  <c r="H39" i="30"/>
  <c r="H40" i="30"/>
  <c r="H41" i="30"/>
  <c r="H42" i="30"/>
  <c r="H43" i="30"/>
  <c r="H44" i="30"/>
  <c r="H45" i="30"/>
  <c r="H46" i="30"/>
  <c r="H47" i="30"/>
  <c r="H48" i="30"/>
  <c r="H49" i="30"/>
  <c r="H50" i="30"/>
  <c r="H51" i="30"/>
  <c r="H52" i="30"/>
  <c r="H53" i="30"/>
  <c r="H54" i="30"/>
  <c r="H55" i="30"/>
  <c r="H56" i="30"/>
  <c r="H57" i="30"/>
  <c r="H58" i="30"/>
  <c r="H59" i="30"/>
  <c r="H60" i="30"/>
  <c r="H61" i="30"/>
  <c r="H62" i="30"/>
  <c r="H63" i="30"/>
  <c r="H64" i="30"/>
  <c r="H65" i="30"/>
  <c r="H66" i="30"/>
  <c r="H67" i="30"/>
  <c r="H68" i="30"/>
  <c r="H69" i="30"/>
  <c r="H70" i="30"/>
  <c r="H71" i="30"/>
  <c r="H72" i="30"/>
  <c r="H73" i="30"/>
  <c r="H74" i="30"/>
  <c r="H75" i="30"/>
  <c r="H5" i="30"/>
  <c r="H4" i="25"/>
  <c r="H5" i="25"/>
  <c r="H6" i="25"/>
  <c r="H7" i="25"/>
  <c r="H8" i="25"/>
  <c r="H9" i="25"/>
  <c r="H10" i="25"/>
  <c r="H11" i="25"/>
  <c r="H12" i="25"/>
  <c r="H13" i="25"/>
  <c r="H14" i="25"/>
  <c r="H15" i="25"/>
  <c r="H16" i="25"/>
  <c r="H17" i="25"/>
  <c r="H18" i="25"/>
  <c r="H19" i="25"/>
  <c r="H20" i="25"/>
  <c r="H21" i="25"/>
  <c r="H22" i="25"/>
  <c r="H23" i="25"/>
  <c r="H6" i="32"/>
  <c r="H7" i="32"/>
  <c r="H8" i="32"/>
  <c r="H9" i="32"/>
  <c r="H10" i="32"/>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50" i="32"/>
  <c r="H51" i="32"/>
  <c r="H52" i="32"/>
  <c r="H53" i="32"/>
  <c r="H54" i="32"/>
  <c r="H55" i="32"/>
  <c r="H56" i="32"/>
  <c r="H57" i="32"/>
  <c r="H58" i="32"/>
  <c r="H59" i="32"/>
  <c r="H60" i="32"/>
  <c r="H61" i="32"/>
  <c r="H62" i="32"/>
  <c r="H63" i="32"/>
  <c r="H64" i="32"/>
  <c r="H65" i="32"/>
  <c r="H66" i="32"/>
  <c r="H67" i="32"/>
  <c r="H68" i="32"/>
  <c r="H69" i="32"/>
  <c r="H70" i="32"/>
  <c r="H71" i="32"/>
  <c r="H72" i="32"/>
  <c r="H73" i="32"/>
  <c r="H74" i="32"/>
  <c r="H75" i="32"/>
  <c r="H76" i="32"/>
  <c r="H77" i="32"/>
  <c r="H78" i="32"/>
  <c r="H79" i="32"/>
  <c r="H80" i="32"/>
  <c r="H81" i="32"/>
  <c r="H82" i="32"/>
  <c r="H83" i="32"/>
  <c r="H84" i="32"/>
  <c r="H85" i="32"/>
  <c r="H86" i="32"/>
  <c r="H87" i="32"/>
  <c r="H88" i="32"/>
  <c r="H89" i="32"/>
  <c r="H90" i="32"/>
  <c r="H91" i="32"/>
  <c r="H92" i="32"/>
  <c r="H93" i="32"/>
  <c r="H5" i="32"/>
  <c r="R4" i="27"/>
  <c r="Q4" i="27"/>
  <c r="P4" i="27"/>
  <c r="O4" i="27"/>
  <c r="N4" i="27"/>
  <c r="M4" i="27"/>
  <c r="L4" i="27"/>
  <c r="K4" i="27"/>
  <c r="J4" i="27"/>
  <c r="I4" i="27"/>
  <c r="H4" i="27"/>
  <c r="G4" i="27"/>
  <c r="F4" i="27"/>
  <c r="D4" i="27"/>
  <c r="C4" i="27"/>
  <c r="B4" i="27"/>
  <c r="S3" i="27" l="1"/>
  <c r="H24" i="25"/>
  <c r="C4" i="26" s="1"/>
  <c r="H76" i="30"/>
  <c r="C7" i="27" s="1"/>
  <c r="A9" i="27" s="1"/>
  <c r="H94" i="32"/>
  <c r="C2" i="26" s="1"/>
  <c r="B7" i="27" l="1"/>
  <c r="B11" i="27" s="1"/>
  <c r="C5" i="26" s="1"/>
  <c r="C3" i="26"/>
  <c r="A8" i="27" l="1"/>
  <c r="B8" i="27" s="1"/>
  <c r="C6" i="26"/>
  <c r="C7" i="26" s="1"/>
  <c r="C8" i="26" s="1"/>
</calcChain>
</file>

<file path=xl/sharedStrings.xml><?xml version="1.0" encoding="utf-8"?>
<sst xmlns="http://schemas.openxmlformats.org/spreadsheetml/2006/main" count="452" uniqueCount="253">
  <si>
    <t>Aprašymas</t>
  </si>
  <si>
    <t>Neplaniniai darbai</t>
  </si>
  <si>
    <t>Atšakų perjungiklio pavaros remontas</t>
  </si>
  <si>
    <t>RNT tipo atšakų perjungiklio revizija, nustatytų defektų pašalinimas</t>
  </si>
  <si>
    <t>RNT tipo kontaktoriaus remontas</t>
  </si>
  <si>
    <t>Galios transformatoriaus plovimas</t>
  </si>
  <si>
    <t>Darbų pobūdis</t>
  </si>
  <si>
    <t>Rankinio 35 kV atšakų perjungiklio revizija, nustatytų defektų pašalinimas</t>
  </si>
  <si>
    <t>Mato vnt.</t>
  </si>
  <si>
    <t>vnt.</t>
  </si>
  <si>
    <t>kompl.</t>
  </si>
  <si>
    <t>kg</t>
  </si>
  <si>
    <t>200 kg</t>
  </si>
  <si>
    <t>120 kg</t>
  </si>
  <si>
    <t>Izoliacinės alyvos vakuumavimas ir džiovinimas</t>
  </si>
  <si>
    <t>t</t>
  </si>
  <si>
    <t>Apvijų izoliacijos varžos (R15; R60) matavimai</t>
  </si>
  <si>
    <t>Apvijų izoliacijos dielektrikų nuostolių kampo tgδ ir talpų (C) matavimai</t>
  </si>
  <si>
    <t>Tuščiosios veikos nuostolių ir srovės matavimas</t>
  </si>
  <si>
    <t>Transformacijos koeficiento matavimas</t>
  </si>
  <si>
    <t>Apvijų ominių varžų matavimas</t>
  </si>
  <si>
    <t>110 kV įvado pagrindinės izoliacijos ir paskutiniojo sluoksnio izoliacijos dielektrinių nuostolių kampo tgδ, talpų (C) ir izoliacijos varžos matavimai (R60)matavimas</t>
  </si>
  <si>
    <t>3 vnt.</t>
  </si>
  <si>
    <t>Transformatorinės alyvos analizė (išmatuoti: pramušimo įtampą, rūgštingumą, vandens kiekį, mechanines priemaišas, pliūpsnio temperatūra, dielektrinius nuostolius)</t>
  </si>
  <si>
    <t>band.</t>
  </si>
  <si>
    <t>Transformatorinės alyvos analizė (pramušimo įtampos, vandens kiekio ir mechaninių priemaišų matavimas)</t>
  </si>
  <si>
    <t>Galios transformatoriaus kontrolės, matavimo prietaisų, aušinimo sistemos izoliacijos varžos matavimai</t>
  </si>
  <si>
    <t>Galios transformatoriaus bako sandarumo bandymas</t>
  </si>
  <si>
    <t>Galios transformatoriaus įžeminimo pereinamųjų varžų dydžių matavimas</t>
  </si>
  <si>
    <t>10 taškų</t>
  </si>
  <si>
    <t>Apkrauto galios transformatoriaus kontaktų būklės termovizinė kontrolė</t>
  </si>
  <si>
    <t>Atšakų perjungiklio kontaktoriaus darbo apskritiminė diagrama</t>
  </si>
  <si>
    <t>Atšakų perjungiklio kontaktoriaus darbo oscilograma</t>
  </si>
  <si>
    <t>Dinaminių varžų matavimas RS, RNT ir kito tipo kontaktoriams</t>
  </si>
  <si>
    <t>Srauto relė</t>
  </si>
  <si>
    <t>Gruntas, kg</t>
  </si>
  <si>
    <t>Dažai, kg</t>
  </si>
  <si>
    <t>Dujų chromatografinė analizė bandinio paėmimas ir pristatymas į laboratoriją</t>
  </si>
  <si>
    <t>m</t>
  </si>
  <si>
    <t>Izoliacinės alyvos papildymas (alyvą pateika ESO)</t>
  </si>
  <si>
    <t>Alyvos keitimas perjungikliuose (kontaktoriuose) (alyvą pateika ESO)</t>
  </si>
  <si>
    <t>35 kV įvado keitimas (įvadus pateikia ESO)</t>
  </si>
  <si>
    <t>10 kV įvado keitimas (įvadus pateikia ESO)</t>
  </si>
  <si>
    <t>Priklijuoti informacinius lipdukus, technologinius užrašus (medžiagos įskaičiuotos į darbo kainą)</t>
  </si>
  <si>
    <t>kg.</t>
  </si>
  <si>
    <t>Galios transf. kontrolės, matavimo prietaisų, aušinimo sistemos izoliacijos varžos matavimai</t>
  </si>
  <si>
    <t xml:space="preserve">Izoliacinės alyvos išleidimas iš trasformatoriaus </t>
  </si>
  <si>
    <t>RNT atšakų perjungiklio revizija, nustatytų defektų pašalinimas  (medžiagos neįskaičiuotos į darbo kainą)</t>
  </si>
  <si>
    <t>Transformatoriaus alsuoklio keitimas kitu  (medžiagos neįskaičiuotos į darbo kainą)</t>
  </si>
  <si>
    <t>Guminių tarpinių, riebokšlių keitimas  (medžiagos įskaičiuotos į darbo kainą)</t>
  </si>
  <si>
    <t>Galios transformatoriaus duomenų lentelę pakeisti nauja  (medžiagos įskaičiuotos į darbo kainą)</t>
  </si>
  <si>
    <t>Dujų relė</t>
  </si>
  <si>
    <t>Kontroliniai kabeliai</t>
  </si>
  <si>
    <t>Kontrolinių kabelių apsauginiai vamzdžiai</t>
  </si>
  <si>
    <t>Indikatorinio silikagelio keitimas (medžiagos neįskaičiuotos į darbo kainą)</t>
  </si>
  <si>
    <t>Techninio silikagelio keitimas (medžiagos neįskaičiuotos į darbo kainą)</t>
  </si>
  <si>
    <t>Apipūtimo ventiliatorių apsaugai sumontuoti automatinius išjungėjus ventiliatorių grupėms (medžiagos neįskaičiuotos į darbo kainą)</t>
  </si>
  <si>
    <t>Nesandarumų pašalinimas užvirinant (medžiagos įskaičiuotos į darbo kainą)</t>
  </si>
  <si>
    <t>MR ir analogiško tipo atšakų perjungiklių techninė priežiūra pagal gamintojo reikalavimus (be gamyklinio remontinio komplekto detalių) (medžiagos neįskaičiuotos į darbo kainą)</t>
  </si>
  <si>
    <t>RS atšakų perjungiklio revizija, nustatytų defektų pašalinimas (medžiagos neįskaičiuotos į darbo kainą)</t>
  </si>
  <si>
    <t>Sumontuoti ant 35 kV įvado izoliacinį gaubtą (medžiagos neįskaičiuotos į darbo kainą)</t>
  </si>
  <si>
    <t>Dujų relės keitimas kita (medžiagos neįskaičiuotos į darbo kainą)</t>
  </si>
  <si>
    <t>Bėgių dažymas(medžiagos neįskaičiuotos į darbo kainą)</t>
  </si>
  <si>
    <t>Pakeisti valdymo ir kontrolinių kabelių apsauginius vamzdžius (medžiagos neįskaičiuotos į darbo kainą)</t>
  </si>
  <si>
    <t>Pakeisti valdymo ir kontrolinius kabelius (medžiagos neįskaičiuotos į darbo kainą)</t>
  </si>
  <si>
    <t>Pakeisti tvirtnimo elementus (medžiagos neįskaičiuotos į darbo kainą)</t>
  </si>
  <si>
    <t>Alyvos termometro keitimas kitu (medžiagos neįskaičiuotos į darbo kainą)</t>
  </si>
  <si>
    <t>Bako rodyklinio alyvos lygio indikatorius keitimas kitu rodykliniu indikatoriumi (medžiagos neįskaičiuotos į darbo kainą)</t>
  </si>
  <si>
    <t>Apsauginio vožtuvo keitimas kitu (medžiagos neįskaičiuotos į darbo kainą)</t>
  </si>
  <si>
    <t>Reduktoriaus remontas (medžiagos neįskaičiuotos į darbo kainą)</t>
  </si>
  <si>
    <t>Izoliacinės alyvos keitimas (medžiagas pateikia ESO)</t>
  </si>
  <si>
    <t>Transformatoriaus atšakų perjungiklio alsuoklis</t>
  </si>
  <si>
    <t>10-35 kV įvado tarpinių keitimas (medžiagos neįskaičiuotos į darbo kainą)</t>
  </si>
  <si>
    <t xml:space="preserve">Rodyklinis alyvos lygio indikatorius </t>
  </si>
  <si>
    <t>Darbų kaina, EUR be PVM</t>
  </si>
  <si>
    <t>Maksimalūs priimtini darbų įkainiai, EUR be PVM</t>
  </si>
  <si>
    <t>Alyvos pratekėjimo šalinimas (medžiagos įskaičiuotos į darbo kainą)</t>
  </si>
  <si>
    <t>Transformatoriaus nesandarumų šalinimas užvirinant (medžiagos neįskaičiuotos į darbo kainą)</t>
  </si>
  <si>
    <t>110 kV įvado keitimas (medžiagos neįskaičiuotos į darbo kainą)</t>
  </si>
  <si>
    <t>Apsauginių gaubtų ant įvadų montavimas (medžiagos neįskaičiuotos į darbo kainą)</t>
  </si>
  <si>
    <t>Dujinės relės keitimas (medžiagos neįskaičiuotos į darbo kainą)</t>
  </si>
  <si>
    <t>Srauto relės keitimas (medžiagos neįskaičiuotos į darbo kainą)</t>
  </si>
  <si>
    <t>Stiklinio alyvos lygio indikatoriaus keitimas (medžiagos neįskaičiuotos į darbo kainą)</t>
  </si>
  <si>
    <t>Alsuoklio keitimas (medžiagos neįskaičiuotos į darbo kainą)</t>
  </si>
  <si>
    <t>Alsuoklio keitimas su nuleidimų žemyn  iki 1,5m (medžiagos neįskaičiuotos į darbo kainą)</t>
  </si>
  <si>
    <t>Alyvos užpylimo sklendžių keitimas (medžiagos neįskaičiuotos į darbo kainą)</t>
  </si>
  <si>
    <t>Trasformatoriaus išardymas su aktyviosios dalies iškėlimu, trasformatotiaus surinkimas</t>
  </si>
  <si>
    <t>Sumontuoti ant 10 kV įvado izoliacinį gaubtą (medžiagos neįskaičiuotos į darbo kainą)</t>
  </si>
  <si>
    <t>Atšakų perjungiklio pavaros keitimas kita (medžiagas teikia  ESO)</t>
  </si>
  <si>
    <t>Stiklinio alyvos lygio indikatoriaus keitimas rodykliniu   (medžiagos neįskaičiuotos į darbo kainą)</t>
  </si>
  <si>
    <t>RNT atšakų perjungiklio guminių tarpinių ir riebokšlių keitimas (medžiagos neįskaičiuotos į darbo kainą)</t>
  </si>
  <si>
    <t xml:space="preserve">TP-20-110-2  110 KV GALIOS TRANSFORMATORIAUS BE PLĖVELINĖS ALYVOS APSAUGOS TECHNINĖ PRIEŽIŪRA </t>
  </si>
  <si>
    <t xml:space="preserve">TP-20-110-3  110 KV GALIOS TRANSFORMATORIAUS BE PLĖVELINĖS ALYVOS APSAUGOS REMONTAS </t>
  </si>
  <si>
    <t xml:space="preserve">TP-20-110-4  110 KV GALIOS TRANSFORMATORIAUS SU PLĖVELINE ALYVOS APSAUGA TECHNINĖ PRIEŽIŪRA </t>
  </si>
  <si>
    <t xml:space="preserve">TP-20-110-5  110 KV GALIOS TRANSFORMATORIAUS SU PLĖVELINE ALYVOS APSAUGA REMONTAS </t>
  </si>
  <si>
    <t xml:space="preserve">TP-20-110-7  110 KV GALIOS TRANSFORMATORIAUS SU PLĖVELINE ALYVOS APSAUGA IR KIŠTUKINIAIS 10 KV (35 KV) ĮVADAIS REMONTAS </t>
  </si>
  <si>
    <t xml:space="preserve">TP-20-110-8  110 KV SU ALYVOS POPIERIAUS IZOLIACIJA GBMT TIPO GALIOS TRANSFORMATORIAUS ĮVADO TECHNINĖ PRIEŽIŪRA </t>
  </si>
  <si>
    <t xml:space="preserve">TP-20-110-9  110 KV SU KIETA VIDINE IZOLIACIJA GTTA TIPO GALIOS TRANSFORMATORIAUS ĮVADO TECHNINĖ PRIEŽIŪRA </t>
  </si>
  <si>
    <t xml:space="preserve">TP-20-110-10  110 KV IR NEUTRALĖS COT TIPO GALIOS TRANSFORMATORIAUS ĮVADO TECHNINĖ PRIEŽIŪRA </t>
  </si>
  <si>
    <t xml:space="preserve">TP-20-35-19  35 KV GALIOS TRANSFORMATORIAUS SU AUTOMATINIU ATŠAKŲ PERJUNGIKLIU TECHNINĖ PRIEŽIŪRA </t>
  </si>
  <si>
    <t xml:space="preserve">TP-20-35-20  35 KV DIDESNĖS NEI 10 MVA GALIOS TRANSFORMATORIAUS SU AUTOMATINIU ATŠAKŲ PERJUNGIKLIU REMONTAS </t>
  </si>
  <si>
    <t xml:space="preserve">TP-20-35-21  35 KV 10 MVA IR MAŽESNĖS GALIOS TRANSFORMATORIAUS SU AUTOMATINIU ATŠAKŲ PERJUNGIKLIU REMONTAS </t>
  </si>
  <si>
    <t xml:space="preserve">TP-20-35-22 35 KV GALIOS TRANSFORMATORIAUS BE AUTOMATINIO ATŠAKŲ PERJUNGIKLIO TECHNINĖ PRIEŽIŪRA </t>
  </si>
  <si>
    <t xml:space="preserve">TP-20-35-23  35 KV GALIOS TRANSFORMATORIAUS BE AUTOMATINIO ATŠAKŲ PERJUNGIKLIO REMONTAS </t>
  </si>
  <si>
    <t>Eil. Nr.</t>
  </si>
  <si>
    <t>Medžiagos pavadinimas</t>
  </si>
  <si>
    <t>Maksimalūs priimtini medžiagų įkainiai, EUR be PVM</t>
  </si>
  <si>
    <t>Alyvos bandinių paėmimo sklendė diametro DN (15-25mm)</t>
  </si>
  <si>
    <t>Rutulinė technologinė sklendė diametro DN (15-25mm)</t>
  </si>
  <si>
    <t>Rutulinė technologinė sklendė diametro DN (32-50mm)</t>
  </si>
  <si>
    <t>Rutulinė technologinė sklendė diametro DN (65-100mm)</t>
  </si>
  <si>
    <t>Kaina EUR be PVM</t>
  </si>
  <si>
    <t>Maksimalios koeficientų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</si>
  <si>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</si>
  <si>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</si>
  <si>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</si>
  <si>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</si>
  <si>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</si>
  <si>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</si>
  <si>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</si>
  <si>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</si>
  <si>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</si>
  <si>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</si>
  <si>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</si>
  <si>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</si>
  <si>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</si>
  <si>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</si>
  <si>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</si>
  <si>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</si>
  <si>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</si>
  <si>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</si>
  <si>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Rangovo vertė, (negali būti daugiau nei 3 skaičiai po kablelio)</t>
  </si>
  <si>
    <t>Planinių darbų kaina, 
Eur be PVM</t>
  </si>
  <si>
    <t>Neplaninių darbų kaina, Eur be PVM</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</si>
  <si>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</si>
  <si>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</si>
  <si>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</si>
  <si>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</si>
  <si>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</si>
  <si>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</si>
  <si>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</si>
  <si>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</si>
  <si>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</si>
  <si>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</si>
  <si>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</si>
  <si>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((Planinių darbų kaina+Neplaninių darbų kaina)*R1+(Planinių darbų kaina+Neplaninių darbų kaina)*R2+(Planinių darbų kaina+Neplaninių darbų kaina)*R3+(Planinių darbų kaina+Neplaninių darbų kaina)*R4+(Planinių darbų kaina+Neplaninių darbų kaina)*R5+(Planinių darbų kaina+Neplaninių darbų kaina)*R6+(Planinių darbų kaina+Neplaninių darbų kaina)*R7+(Planinių darbų kaina+Neplaninių darbų kaina)*R8+(Planinių darbų kaina+Neplaninių darbų kaina)*K11+(Planinių darbų kaina+Neplaninių darbų kaina)*K21+(Planinių darbų kaina+Neplaninių darbų kaina)*K31+(Planinių darbų kaina+Neplaninių darbų kaina)*K41+(Planinių darbų kaina+Neplaninių darbų kaina)*K1+(Planinių darbų kaina+Neplaninių darbų kaina)*K2+(Planinių darbų kaina+Neplaninių darbų kaina)*K3+(Planinių darbų kaina+Neplaninių darbų kaina)*K4+(Planinių darbų kaina+Neplaninių darbų kaina)*K8)/1000</t>
  </si>
  <si>
    <t>Pildo Rangovas</t>
  </si>
  <si>
    <t>Pildoma automatiškai</t>
  </si>
  <si>
    <t>Užpildyta ne pagal reikalavimus (viršyta maksimali leistina reikšmė)
(užpildžius visas pozicijas teisingai - neužsidega)</t>
  </si>
  <si>
    <t>35 kV įvado tarpinių keitimas (medžiagos neįskaičiuotos į darbo kainą)</t>
  </si>
  <si>
    <t>Alyvos išmetimo vamzdžio stiklo keitimas (medžiagos neįskaičiuotos į darbo kainą)</t>
  </si>
  <si>
    <t>Atšakų perjungiklio pavaros keitimas (medžiagos neįskaičiuotos į darbo kainą)</t>
  </si>
  <si>
    <t>Aušinimo ventiliatorių keitimas (medžiagos neįskaičiuotos į darbo kainą)</t>
  </si>
  <si>
    <t>Guminių tarpinių, riebokšlių keitimas (medžiagos neįskaičiuotos į darbo kainą)</t>
  </si>
  <si>
    <t>Pakeisti šildymo reguliatorių (medžiagos neįskaičiuotos į darbo kainą)</t>
  </si>
  <si>
    <t>Pereinamųjų izoliatorių tarpinių keitimas (medžiagos įskaičiuotos į darbo kainą)</t>
  </si>
  <si>
    <t>Rodyklinio alyvos lygio indikatoriaus keitimas (medžiagos neįskaičiuotos į darbo kainą)</t>
  </si>
  <si>
    <t>RS tipo kontaktoriaus keitimas (medžiagos neįskaičiuotos į darbo kainą)</t>
  </si>
  <si>
    <t>Srovės transformatoriaus įmontuoto į galios transformatorių keitimas (medžiagos neįskaičiuotos į darbo kainą)</t>
  </si>
  <si>
    <t>Termometro keitimas (metrologiškai patikrintu) (medžiagos neįskaičiuotos į darbo kainą)</t>
  </si>
  <si>
    <t>Uždarymo ventilių keitimas (medžiagos neįskaičiuotos į darbo kainą)</t>
  </si>
  <si>
    <t>Valdymo spintos sandarinimas (medžiagos neįskaičiuotos į darbo kainą)</t>
  </si>
  <si>
    <t>Atlikti alyvos lygio daviklio patikrinimą</t>
  </si>
  <si>
    <t>Dujų relės patikrinimas (bandymas)</t>
  </si>
  <si>
    <t>Srauto relės patikrinimas (bandymas)</t>
  </si>
  <si>
    <t>Termometro metrologinis patikrinimas</t>
  </si>
  <si>
    <t>Atšakų perjungiklio pavaros keitimas buvusia eksploacijoje (medžiagas pateikia ESO)</t>
  </si>
  <si>
    <t>Izoliacinės alyvos parametrų atstatymas</t>
  </si>
  <si>
    <t>Pakeisti rankovę ir tvirtinimo elementus (medžiagos įskaičiuotos į darbo kainą)</t>
  </si>
  <si>
    <t>Pakeisti šildymo elementą (medžiagos neįskaičiuotos į darbo kainą)</t>
  </si>
  <si>
    <t>Pertvaros tarp bako ir kontaktoriaus remontas (medžiagos įskaičiuotos į darbo kainą)</t>
  </si>
  <si>
    <t>RNT stiklinio alyvos lygio indikatorius keitimas rodykliniu indikatoriumi (medžiagos atskirai)</t>
  </si>
  <si>
    <t>Tarpinių keitimas (medžiagos įskaičiuotos į darbo kainą)</t>
  </si>
  <si>
    <t>Transformatorinės alyvos iš kontaktoriaus analizė</t>
  </si>
  <si>
    <t>Valdymo spintos dažymas (medžiagos (dažai) atskirai)</t>
  </si>
  <si>
    <t>Valdymo spintos sandarinimas (medžiagos įskaičiuotos į darbo kainą)</t>
  </si>
  <si>
    <t>Suma, Eur be PVM</t>
  </si>
  <si>
    <t>A</t>
  </si>
  <si>
    <t>B</t>
  </si>
  <si>
    <t>C</t>
  </si>
  <si>
    <t>PVM:</t>
  </si>
  <si>
    <t>Pasiūlymo kaina Eur su PVM VISO:</t>
  </si>
  <si>
    <t>PILDYMO INSTRUKCIJA</t>
  </si>
  <si>
    <t>Rangovas nurodydamas įkainius nurodo juos ne daugiau kaip dviejų skaičių po kablelio tikslumu. Jeigu rangovas, nurodydamas įkainius, juos nurodo daugiau nei dviejų skaičių po kablelio tikslumu, toks pasiūlymas bus laikomas neatitinkančiu nustatytų reikalavimų ir bus atmetamas.</t>
  </si>
  <si>
    <t>Korozijos pašalinimas ir įžeminimo juostos dažymas (medžiagos atskirai)</t>
  </si>
  <si>
    <t>Alyvos termometro metrologinis patikrinimas</t>
  </si>
  <si>
    <t>Aušinimo sistemos instaliacijos ir automatikos remontas  (medžiagos neįskaičiuotos į darbo kainą)</t>
  </si>
  <si>
    <t>Galios transformatoriaus įžeminimas cinkuoto metalo juosta  (medžiagos neįskaičiuotos į darbo kainą)</t>
  </si>
  <si>
    <t>Izoliacinė alyvos-transformatoriaus pašildymas (prieš jį atidarant)</t>
  </si>
  <si>
    <t>MR ir analogiško tipo atšakų perjungiklių remontas pagal gamintojo reikalavimus (panaudojant gamyklinį remontinį detalių komplektą)  (medžiagos neįskaičiuotos į darbo kainą)</t>
  </si>
  <si>
    <t>RS tipo atšakų perjungiklio revizija, nustatytų defektų pašalinimas  (medžiagos neįskaičiuotos į darbo kainą)</t>
  </si>
  <si>
    <t>RS tipo kontaktoriaus remontas  (medžiagos neįskaičiuotos į darbo kainą)</t>
  </si>
  <si>
    <t>Stiklinio alyvos lygio indikatoriaus keitimas rodykliniu (medžiagos neįskaičiuotos į darbo kainą)</t>
  </si>
  <si>
    <t>Transformatoriaus remontas dėl dujų kiekio padidėjimo  (medžiagos neįskaičiuotos į darbo kainą)</t>
  </si>
  <si>
    <t>Gofruotas vamzdis- valdymo ir kontrolinių kabelių apsaugai (1m)</t>
  </si>
  <si>
    <t>Cinkuota juosta įžeminimui</t>
  </si>
  <si>
    <t>Neplaniniai bandymai ir matavimai</t>
  </si>
  <si>
    <t>Planiniai bandymai ir matavimai</t>
  </si>
  <si>
    <t>Planiniai darbai pagal technologines kortas</t>
  </si>
  <si>
    <t>m^2</t>
  </si>
  <si>
    <t>Metaliniai loveliai su tvirtinimo elementais valdymo ir kontrolinių kavelių apsaugai (1m)</t>
  </si>
  <si>
    <t>35-110 kV galios transformatorių neplaniniai remonto darbai</t>
  </si>
  <si>
    <t>35-110 kV galios transformatorių  planinio remonto darbai</t>
  </si>
  <si>
    <t>Medžiagos</t>
  </si>
  <si>
    <t>D</t>
  </si>
  <si>
    <t>*** (C) suma nurodoma kortelės "Medžiagos" stulpelio H reikšmių suma</t>
  </si>
  <si>
    <t>**** (D) suma nurodoma kortelės "SISTELOS KOEFICIENTAI" B11 langelio reikšmė</t>
  </si>
  <si>
    <t>Transformatoriaus bako alsuoklis</t>
  </si>
  <si>
    <t xml:space="preserve">TP-20-110-6  110 KV GALIOS TRANSFORMATORIAUS SU PLĖVELINE ALYVOS APSAUGA IR KIŠTUKINIAIS 10 KV (35 KV) ĮVADAIS TECHNINĖ PRIEŽIŪRA </t>
  </si>
  <si>
    <t xml:space="preserve">TP-20-110-11  110 KV GALIOS TRANSFORMATORIAUS BE PLĖVELINĖS ALYVOS APSAUGOS 110 KV ĮVADO KEITIMAS </t>
  </si>
  <si>
    <t xml:space="preserve">TP-20-110-12  110 KV GALIOS TRANSFORMATORIAUS SU PLĖVELINĖ ALYVOS APSAUGĄ110 KV ĮVADO KEITIMAS </t>
  </si>
  <si>
    <t xml:space="preserve">TP-20-110-13  110 KV GALIOS TRANSFORMATORIAUS NEUTRALĖS ĮŽEMIKLIO TECHNINĖ PRIEŽIŪRA </t>
  </si>
  <si>
    <t xml:space="preserve">TP-20-110-14  110 KV GALIOS TRANSFORMATORIAUS NEUTRALĖS ĮŽEMIKLIO KEITIMAS </t>
  </si>
  <si>
    <t xml:space="preserve">TP-20-110-15  110 KV GALIOS TRANSFORMATORIAUS NEUTRALĖS VIRŠĮTAMPIŲ RIBOTUVO TECHNINĖ PRIEŽIŪRA </t>
  </si>
  <si>
    <t xml:space="preserve">TP-20-110-16  110 KV GALIOS TRANSFORMATORIAUS NEUTRALĖS IŠKROVIKLIO KEITIMAS VIRŠĮTAMPIŲ RIBOTUVU </t>
  </si>
  <si>
    <t xml:space="preserve">TP-20-110-17  110 KV GALIOS TRANSFORMATORIAUS NEUTRALĖS ATRAMINIO IZOLIATORIAUS KEITIMAS </t>
  </si>
  <si>
    <t>TP-20-110/35-18  35–110 KV GALIOS TRANSFORMATORIAUS DAŽYMAS</t>
  </si>
  <si>
    <t>Aušinimo ventiliatoriaus keitimo darbai (medžiagos neįskaičiuotos į darbo kainą)</t>
  </si>
  <si>
    <t>Defektinės sklendės remontas atliekant varžtų suvaržymą  (medžiagos neįskaičiuotos į darbo kainą)</t>
  </si>
  <si>
    <t>Korozijos židinių pašalinimas, gruntavimas ir dažymas</t>
  </si>
  <si>
    <t>Pakeisti gnybtų spinta su visais elementais  (medžiagos neįskaičiuotos į darbo kainą)</t>
  </si>
  <si>
    <t>Pakeisti alyvos bandinių paėmimo sklendę (medžiagos neįskaičiuotos į darbo kainą)</t>
  </si>
  <si>
    <t>Pakeisti technologinę sklendę (medžiagos neįskaičiuotos į darbo kainą)</t>
  </si>
  <si>
    <t>Alyvos užpylimo sklendės remontas</t>
  </si>
  <si>
    <t>Alyvos bandinių paėmimo sklendės remontas/keitimas (medžiagos neįskaičiuotos į darbo kainą)</t>
  </si>
  <si>
    <t xml:space="preserve">Planiniai darbai </t>
  </si>
  <si>
    <r>
      <t xml:space="preserve">Pasiūlymo kaina </t>
    </r>
    <r>
      <rPr>
        <b/>
        <sz val="10"/>
        <rFont val="Arial"/>
        <family val="2"/>
        <charset val="186"/>
      </rPr>
      <t xml:space="preserve">(A*×0,6+B**x0,2+C***x0,15+D****x0,05) </t>
    </r>
    <r>
      <rPr>
        <sz val="10"/>
        <rFont val="Arial"/>
        <family val="2"/>
        <charset val="186"/>
      </rPr>
      <t>Eur be PVM VISO:</t>
    </r>
  </si>
  <si>
    <t>** (B) suma nurodoma kortelės "Neplaniniai darbų įkainiai" stulpelio H reikšmių suma</t>
  </si>
  <si>
    <t>Planiniai darbų įkainiai</t>
  </si>
  <si>
    <t>Neplaniniai darbų įkainiai</t>
  </si>
  <si>
    <t>Sistelos koeficientas</t>
  </si>
  <si>
    <t>Jeigu Rangovo "Neplaninių darbų įkainių" bent viena F stulpelio reikšmė viršis nurodytą G stulpelio priimtiną reikšmę laikoma, kad tokio Rangovo pasiūlymas neatitinka nustatytų reikalavimų ir bus atmetamas.</t>
  </si>
  <si>
    <t>Jeigu Rangovo "Medžiagos" bent viena F stulpelio reikšmė viršis nurodytą G stulpelio priimtiną reikšmę laikoma, kad tokio Rangovo pasiūlymas neatitinka nustatytų reikalavimų ir bus atmetamas.</t>
  </si>
  <si>
    <t>Jeigu Rangovo "Sistelos koeficientas" bent viena siūloma maksimali Rangovo vertė viršys maksimalią leistiną vertę (ESO) bus laikoma, kad rangovo pasiūlymas neatitinka nustatytų reikalavimų</t>
  </si>
  <si>
    <t>Jeigu Rangovo "Planinių darbų įkainiai" bent viena F stulpelio reikšmė viršis nurodytą G stulpelio priimtiną reikšmę laikoma, kad tokio Rangovo pasiūlymas neatitinka nustatytų reikalavimų ir bus atmetamas.</t>
  </si>
  <si>
    <t>Sugedusio 110 kV galios transformatoriaus demontavimas ir paruošimas saugojimui aikštelėje</t>
  </si>
  <si>
    <t>Sugedusio 35 kV galios transformatoriaus demontavimas ir paruošimas saugojimui aikštelėje</t>
  </si>
  <si>
    <t>Rezervinio 110 kV galios transformatoriaus sumontavimas objekte</t>
  </si>
  <si>
    <t>Rezervinio 35 kV galios transformatoriaus sumontavimas objekte</t>
  </si>
  <si>
    <t>El. įrenginių pervežimas</t>
  </si>
  <si>
    <t>t/km</t>
  </si>
  <si>
    <t>Šaltkalvio - suvirintojo darbai</t>
  </si>
  <si>
    <t>val.</t>
  </si>
  <si>
    <t>Gumuota diskinė sklendė diametro DN (nuo 50 iki 100mm)</t>
  </si>
  <si>
    <t>Indikatorinis silikagelis, kg (kaina su utilizavimu)</t>
  </si>
  <si>
    <t>Techninis silikagelis, kg (kaina su utilizavimu)</t>
  </si>
  <si>
    <t>Guminė tarpinė atspari transformatorinei alyvai (1 kg) (kiekis reikalingas tarpinei paruošti)</t>
  </si>
  <si>
    <t>Viso:</t>
  </si>
  <si>
    <t>*  (A) suma nurodoma kortelės "Planiniai darbų įkainiai" stulpelio H reikšmių suma</t>
  </si>
  <si>
    <t>Preliminarus kiekis</t>
  </si>
  <si>
    <t>Preliminarus  kiekis</t>
  </si>
  <si>
    <t>Kainos ir  Preliminaraus kiekio sandaugos suma, EUR be PVM</t>
  </si>
  <si>
    <t>Kainos ir Preliminaraus kiekio sandaugos suma,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</si>
</sst>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
    <numFmt numFmtId="165" formatCode="#,##0.000"/>
    <numFmt numFmtId="166" formatCode="#,##0.0"/>
    <numFmt numFmtId="167" formatCode="#,##0.00\ &quot;€&quot;"/>
  </numFmts>
  <fonts count="23" x14ac:knownFonts="1">
    <font>
      <sz val="10"/>
      <name val="Arial"/>
      <charset val="186"/>
    </font>
    <font>
      <sz val="10"/>
      <name val="Arial"/>
      <family val="2"/>
      <charset val="186"/>
    </font>
    <font>
      <sz val="8"/>
      <name val="Arial"/>
      <family val="2"/>
      <charset val="186"/>
    </font>
    <font>
      <b/>
      <sz val="8"/>
      <name val="Arial"/>
      <family val="2"/>
      <charset val="186"/>
    </font>
    <font>
      <sz val="10"/>
      <name val="Arial"/>
      <family val="2"/>
      <charset val="186"/>
    </font>
    <font>
      <b/>
      <sz val="8"/>
      <color rgb="FF000000"/>
      <name val="Arial"/>
      <family val="2"/>
      <charset val="186"/>
    </font>
    <font>
      <sz val="10"/>
      <name val="Arial"/>
      <family val="2"/>
      <charset val="186"/>
    </font>
    <font>
      <sz val="10"/>
      <color theme="1"/>
      <name val="Arial"/>
      <family val="2"/>
      <charset val="186"/>
    </font>
    <font>
      <b/>
      <sz val="11"/>
      <color rgb="FF000000"/>
      <name val="Calibri"/>
      <family val="2"/>
      <charset val="186"/>
    </font>
    <font>
      <b/>
      <sz val="11"/>
      <name val="Calibri"/>
      <family val="2"/>
      <charset val="186"/>
    </font>
    <font>
      <sz val="11"/>
      <color rgb="FF000000"/>
      <name val="Calibri"/>
      <family val="2"/>
      <charset val="186"/>
    </font>
    <font>
      <b/>
      <sz val="11"/>
      <color rgb="FFFF0000"/>
      <name val="Calibri"/>
      <family val="2"/>
      <charset val="186"/>
    </font>
    <font>
      <sz val="11"/>
      <color theme="1"/>
      <name val="Calibri"/>
      <family val="2"/>
      <scheme val="minor"/>
    </font>
    <font>
      <sz val="11"/>
      <color rgb="FF000000"/>
      <name val="Calibri"/>
      <family val="2"/>
    </font>
    <font>
      <b/>
      <sz val="12"/>
      <color rgb="FFFF0000"/>
      <name val="Calibri"/>
      <family val="2"/>
      <charset val="186"/>
    </font>
    <font>
      <sz val="11"/>
      <color rgb="FFFFFFFF"/>
      <name val="Calibri"/>
      <family val="2"/>
      <charset val="186"/>
    </font>
    <font>
      <sz val="10"/>
      <color rgb="FF000000"/>
      <name val="Calibri"/>
      <family val="2"/>
      <charset val="186"/>
    </font>
    <font>
      <b/>
      <sz val="10"/>
      <color rgb="FF000000"/>
      <name val="Arial"/>
      <family val="2"/>
      <charset val="186"/>
    </font>
    <font>
      <b/>
      <sz val="10"/>
      <name val="Arial"/>
      <family val="2"/>
      <charset val="186"/>
    </font>
    <font>
      <b/>
      <sz val="10"/>
      <color theme="1"/>
      <name val="Arial"/>
      <family val="2"/>
      <charset val="186"/>
    </font>
    <font>
      <sz val="10"/>
      <color rgb="FFFF0000"/>
      <name val="Arial"/>
      <family val="2"/>
      <charset val="186"/>
    </font>
    <font>
      <sz val="8"/>
      <color rgb="FF000000"/>
      <name val="Calibri"/>
      <family val="2"/>
      <charset val="186"/>
    </font>
    <font>
      <sz val="11"/>
      <name val="Calibri"/>
      <family val="2"/>
      <charset val="186"/>
    </font>
  </fonts>
  <fills count="1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rgb="FF000000"/>
      </patternFill>
    </fill>
    <fill>
      <patternFill patternType="solid">
        <fgColor rgb="FFB4C6E7"/>
        <bgColor rgb="FF000000"/>
      </patternFill>
    </fill>
    <fill>
      <patternFill patternType="solid">
        <fgColor rgb="FFBDD7EE"/>
        <bgColor rgb="FF000000"/>
      </patternFill>
    </fill>
    <fill>
      <patternFill patternType="solid">
        <fgColor rgb="FFFF0000"/>
        <bgColor rgb="FF000000"/>
      </patternFill>
    </fill>
    <fill>
      <patternFill patternType="solid">
        <fgColor rgb="FFFFC000"/>
        <bgColor indexed="64"/>
      </patternFill>
    </fill>
    <fill>
      <patternFill patternType="solid">
        <fgColor theme="9"/>
        <bgColor indexed="64"/>
      </patternFill>
    </fill>
    <fill>
      <patternFill patternType="solid">
        <fgColor rgb="FF00B0F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59999389629810485"/>
        <bgColor indexed="64"/>
      </patternFill>
    </fill>
  </fills>
  <borders count="3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
    <xf numFmtId="0" fontId="0" fillId="0" borderId="0"/>
    <xf numFmtId="0" fontId="4" fillId="0" borderId="0"/>
    <xf numFmtId="44" fontId="6" fillId="0" borderId="0" applyFont="0" applyFill="0" applyBorder="0" applyAlignment="0" applyProtection="0"/>
    <xf numFmtId="0" fontId="12" fillId="0" borderId="0"/>
  </cellStyleXfs>
  <cellXfs count="173">
    <xf numFmtId="0" fontId="0" fillId="0" borderId="0" xfId="0"/>
    <xf numFmtId="0" fontId="2" fillId="0" borderId="0" xfId="0" applyFont="1" applyProtection="1">
      <protection locked="0"/>
    </xf>
    <xf numFmtId="0" fontId="2" fillId="0" borderId="2" xfId="0" applyFont="1" applyBorder="1" applyAlignment="1">
      <alignment horizontal="center" vertical="center" wrapText="1"/>
    </xf>
    <xf numFmtId="0" fontId="3" fillId="0" borderId="0" xfId="0" applyFont="1" applyAlignment="1" applyProtection="1">
      <alignment horizontal="center" vertical="center"/>
      <protection locked="0"/>
    </xf>
    <xf numFmtId="165" fontId="13" fillId="5" borderId="2" xfId="3" applyNumberFormat="1" applyFont="1" applyFill="1" applyBorder="1" applyAlignment="1" applyProtection="1">
      <alignment horizontal="center" vertical="center"/>
      <protection locked="0"/>
    </xf>
    <xf numFmtId="167" fontId="3" fillId="0" borderId="0" xfId="0" applyNumberFormat="1" applyFont="1" applyAlignment="1" applyProtection="1">
      <alignment horizontal="center" vertical="center"/>
      <protection locked="0"/>
    </xf>
    <xf numFmtId="0" fontId="18" fillId="0" borderId="9" xfId="0" applyFont="1" applyBorder="1" applyAlignment="1">
      <alignment horizontal="center" vertical="center" wrapText="1"/>
    </xf>
    <xf numFmtId="0" fontId="1" fillId="0" borderId="0" xfId="0" applyFont="1"/>
    <xf numFmtId="0" fontId="7" fillId="0" borderId="7" xfId="0" applyFont="1" applyBorder="1" applyAlignment="1">
      <alignment horizontal="left" vertical="center" wrapText="1"/>
    </xf>
    <xf numFmtId="0" fontId="18" fillId="0" borderId="1" xfId="0" applyFont="1" applyBorder="1" applyAlignment="1">
      <alignment horizontal="center" vertical="center" wrapText="1"/>
    </xf>
    <xf numFmtId="44" fontId="7" fillId="10" borderId="11" xfId="0" applyNumberFormat="1" applyFont="1" applyFill="1" applyBorder="1" applyAlignment="1">
      <alignment horizontal="right"/>
    </xf>
    <xf numFmtId="4" fontId="1" fillId="0" borderId="0" xfId="0" applyNumberFormat="1" applyFont="1"/>
    <xf numFmtId="0" fontId="1" fillId="0" borderId="6" xfId="0" applyFont="1" applyBorder="1" applyAlignment="1">
      <alignment horizontal="left" vertical="center" wrapText="1"/>
    </xf>
    <xf numFmtId="0" fontId="18" fillId="0" borderId="2" xfId="0" applyFont="1" applyBorder="1" applyAlignment="1">
      <alignment horizontal="center" vertical="center" wrapText="1"/>
    </xf>
    <xf numFmtId="44" fontId="7" fillId="9" borderId="5" xfId="0" applyNumberFormat="1" applyFont="1" applyFill="1" applyBorder="1" applyAlignment="1">
      <alignment horizontal="right"/>
    </xf>
    <xf numFmtId="44" fontId="7" fillId="11" borderId="5" xfId="0" applyNumberFormat="1" applyFont="1" applyFill="1" applyBorder="1" applyAlignment="1">
      <alignment horizontal="right"/>
    </xf>
    <xf numFmtId="44" fontId="7" fillId="0" borderId="5" xfId="0" applyNumberFormat="1" applyFont="1" applyBorder="1"/>
    <xf numFmtId="44" fontId="18" fillId="0" borderId="10" xfId="0" applyNumberFormat="1" applyFont="1" applyBorder="1"/>
    <xf numFmtId="0" fontId="1" fillId="0" borderId="0" xfId="0" applyFont="1" applyAlignment="1">
      <alignment vertical="center"/>
    </xf>
    <xf numFmtId="0" fontId="7" fillId="0" borderId="0" xfId="0" applyFont="1"/>
    <xf numFmtId="0" fontId="19" fillId="0" borderId="0" xfId="0" applyFont="1"/>
    <xf numFmtId="0" fontId="20" fillId="2" borderId="0" xfId="0" applyFont="1" applyFill="1"/>
    <xf numFmtId="167" fontId="2"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1" fillId="2" borderId="0" xfId="0" applyFont="1" applyFill="1"/>
    <xf numFmtId="44" fontId="7" fillId="12" borderId="5" xfId="0" applyNumberFormat="1" applyFont="1" applyFill="1" applyBorder="1" applyAlignment="1">
      <alignment horizontal="right"/>
    </xf>
    <xf numFmtId="0" fontId="3" fillId="13" borderId="18" xfId="0" applyFont="1" applyFill="1" applyBorder="1" applyAlignment="1">
      <alignment horizontal="center" vertical="center" wrapText="1"/>
    </xf>
    <xf numFmtId="0" fontId="3" fillId="13" borderId="20" xfId="0" applyFont="1" applyFill="1" applyBorder="1" applyAlignment="1">
      <alignment horizontal="center" vertical="center" wrapText="1"/>
    </xf>
    <xf numFmtId="167" fontId="5" fillId="13" borderId="18" xfId="1" applyNumberFormat="1" applyFont="1" applyFill="1" applyBorder="1" applyAlignment="1">
      <alignment horizontal="center" vertical="center" wrapText="1"/>
    </xf>
    <xf numFmtId="0" fontId="2" fillId="0" borderId="1" xfId="0" applyFont="1" applyBorder="1" applyAlignment="1">
      <alignment horizontal="center" vertical="center" wrapText="1"/>
    </xf>
    <xf numFmtId="44" fontId="3" fillId="0" borderId="11" xfId="2" applyFont="1" applyFill="1" applyBorder="1" applyAlignment="1" applyProtection="1">
      <alignment horizontal="center" vertical="center"/>
    </xf>
    <xf numFmtId="44" fontId="3" fillId="0" borderId="5" xfId="2" applyFont="1" applyFill="1" applyBorder="1" applyAlignment="1" applyProtection="1">
      <alignment horizontal="center" vertical="center"/>
    </xf>
    <xf numFmtId="44" fontId="3" fillId="0" borderId="10" xfId="2" applyFont="1" applyFill="1" applyBorder="1" applyAlignment="1" applyProtection="1">
      <alignment horizontal="center" vertical="center"/>
    </xf>
    <xf numFmtId="0" fontId="2" fillId="0" borderId="18" xfId="0" applyFont="1" applyBorder="1" applyAlignment="1">
      <alignment horizontal="center" vertical="center" wrapText="1"/>
    </xf>
    <xf numFmtId="44" fontId="3" fillId="0" borderId="29" xfId="2" applyFont="1" applyFill="1" applyBorder="1" applyAlignment="1" applyProtection="1">
      <alignment horizontal="center" vertical="center"/>
    </xf>
    <xf numFmtId="44" fontId="3" fillId="0" borderId="0" xfId="0" applyNumberFormat="1" applyFont="1"/>
    <xf numFmtId="164" fontId="2" fillId="0" borderId="22"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20" xfId="0" applyNumberFormat="1" applyFont="1" applyBorder="1" applyAlignment="1">
      <alignment horizontal="center" vertical="center"/>
    </xf>
    <xf numFmtId="0" fontId="2" fillId="0" borderId="0" xfId="0" applyFont="1" applyAlignment="1" applyProtection="1">
      <alignment horizontal="center" vertical="center"/>
      <protection locked="0"/>
    </xf>
    <xf numFmtId="0" fontId="10" fillId="0" borderId="0" xfId="0" applyFont="1" applyProtection="1">
      <protection locked="0"/>
    </xf>
    <xf numFmtId="0" fontId="10" fillId="0" borderId="0" xfId="0" applyFont="1" applyAlignment="1" applyProtection="1">
      <alignment vertical="center" wrapText="1"/>
      <protection locked="0"/>
    </xf>
    <xf numFmtId="0" fontId="15" fillId="0" borderId="0" xfId="0" applyFont="1" applyAlignment="1" applyProtection="1">
      <alignment horizontal="center" vertical="center"/>
      <protection locked="0"/>
    </xf>
    <xf numFmtId="0" fontId="8" fillId="0" borderId="2" xfId="0" applyFont="1" applyBorder="1" applyAlignment="1">
      <alignment vertical="center" wrapText="1"/>
    </xf>
    <xf numFmtId="165" fontId="11" fillId="0" borderId="2" xfId="0" applyNumberFormat="1" applyFont="1" applyBorder="1" applyAlignment="1">
      <alignment horizontal="center" vertical="center" wrapText="1"/>
    </xf>
    <xf numFmtId="0" fontId="10" fillId="0" borderId="0" xfId="0" applyFont="1"/>
    <xf numFmtId="167" fontId="2" fillId="4" borderId="31" xfId="0" applyNumberFormat="1" applyFont="1" applyFill="1" applyBorder="1" applyAlignment="1" applyProtection="1">
      <alignment horizontal="center" vertical="center"/>
      <protection locked="0"/>
    </xf>
    <xf numFmtId="167" fontId="2" fillId="4" borderId="32" xfId="0" applyNumberFormat="1" applyFont="1" applyFill="1" applyBorder="1" applyAlignment="1" applyProtection="1">
      <alignment horizontal="center" vertical="center"/>
      <protection locked="0"/>
    </xf>
    <xf numFmtId="0" fontId="22" fillId="0" borderId="0" xfId="0" applyFont="1" applyProtection="1">
      <protection locked="0"/>
    </xf>
    <xf numFmtId="167" fontId="2" fillId="4" borderId="33" xfId="0" applyNumberFormat="1" applyFont="1" applyFill="1" applyBorder="1" applyAlignment="1" applyProtection="1">
      <alignment horizontal="center" vertical="center"/>
      <protection locked="0"/>
    </xf>
    <xf numFmtId="167" fontId="2" fillId="4" borderId="34" xfId="0" applyNumberFormat="1" applyFont="1" applyFill="1" applyBorder="1" applyAlignment="1" applyProtection="1">
      <alignment horizontal="center" vertical="center"/>
      <protection locked="0"/>
    </xf>
    <xf numFmtId="0" fontId="2" fillId="0" borderId="0" xfId="0" applyFont="1"/>
    <xf numFmtId="0" fontId="3" fillId="0" borderId="0" xfId="0" applyFont="1" applyAlignment="1">
      <alignment horizontal="left" vertical="center" inden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2" fillId="13" borderId="25" xfId="0" applyFont="1" applyFill="1" applyBorder="1" applyAlignment="1">
      <alignment horizontal="center" vertical="center"/>
    </xf>
    <xf numFmtId="0" fontId="2" fillId="0" borderId="1" xfId="0" applyFont="1" applyBorder="1" applyAlignment="1">
      <alignment horizontal="left" vertical="center" wrapText="1"/>
    </xf>
    <xf numFmtId="0" fontId="2" fillId="13" borderId="26" xfId="0" applyFont="1" applyFill="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2" fillId="13" borderId="27" xfId="0" applyFont="1" applyFill="1" applyBorder="1" applyAlignment="1">
      <alignment horizontal="center" vertical="center"/>
    </xf>
    <xf numFmtId="0" fontId="2" fillId="0" borderId="18" xfId="0" applyFont="1" applyBorder="1" applyAlignment="1">
      <alignment horizontal="left" vertical="center" wrapText="1"/>
    </xf>
    <xf numFmtId="0" fontId="2" fillId="13" borderId="7"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13" borderId="6" xfId="0" applyFont="1" applyFill="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horizontal="center" vertical="center"/>
    </xf>
    <xf numFmtId="0" fontId="2" fillId="13" borderId="28" xfId="0" applyFont="1" applyFill="1" applyBorder="1" applyAlignment="1">
      <alignment horizontal="center" vertical="center"/>
    </xf>
    <xf numFmtId="0" fontId="2" fillId="0" borderId="18" xfId="0" applyFont="1" applyBorder="1" applyAlignment="1">
      <alignment vertical="center" wrapText="1"/>
    </xf>
    <xf numFmtId="0" fontId="2" fillId="0" borderId="20" xfId="0" applyFont="1" applyBorder="1" applyAlignment="1">
      <alignment horizontal="center" vertical="center"/>
    </xf>
    <xf numFmtId="0" fontId="2" fillId="13" borderId="8" xfId="0" applyFont="1" applyFill="1" applyBorder="1" applyAlignment="1">
      <alignment horizontal="center" vertical="center"/>
    </xf>
    <xf numFmtId="0" fontId="2" fillId="0" borderId="4" xfId="0" applyFont="1" applyBorder="1" applyAlignment="1">
      <alignment vertical="center" wrapText="1"/>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167" fontId="3" fillId="0" borderId="0" xfId="0" applyNumberFormat="1" applyFont="1" applyAlignment="1">
      <alignment horizontal="center" vertical="center"/>
    </xf>
    <xf numFmtId="0" fontId="3" fillId="0" borderId="0" xfId="0" applyFont="1"/>
    <xf numFmtId="167" fontId="2" fillId="0" borderId="0" xfId="0" applyNumberFormat="1" applyFont="1" applyAlignment="1">
      <alignment horizontal="right" vertical="center" wrapText="1"/>
    </xf>
    <xf numFmtId="167" fontId="2" fillId="0" borderId="0" xfId="0" applyNumberFormat="1" applyFont="1" applyAlignment="1">
      <alignment horizontal="center" vertical="center" wrapText="1"/>
    </xf>
    <xf numFmtId="44" fontId="2" fillId="4" borderId="1" xfId="2" applyFont="1" applyFill="1" applyBorder="1" applyAlignment="1" applyProtection="1">
      <alignment horizontal="center"/>
      <protection locked="0"/>
    </xf>
    <xf numFmtId="44" fontId="2" fillId="4" borderId="2" xfId="2" applyFont="1" applyFill="1" applyBorder="1" applyAlignment="1" applyProtection="1">
      <alignment horizontal="center"/>
      <protection locked="0"/>
    </xf>
    <xf numFmtId="44" fontId="2" fillId="4" borderId="18" xfId="2" applyFont="1" applyFill="1" applyBorder="1" applyAlignment="1" applyProtection="1">
      <alignment horizontal="center"/>
      <protection locked="0"/>
    </xf>
    <xf numFmtId="44" fontId="2" fillId="4" borderId="4" xfId="2" applyFont="1" applyFill="1" applyBorder="1" applyAlignment="1" applyProtection="1">
      <alignment horizontal="center"/>
      <protection locked="0"/>
    </xf>
    <xf numFmtId="44" fontId="2" fillId="0" borderId="0" xfId="0" applyNumberFormat="1" applyFont="1" applyAlignment="1" applyProtection="1">
      <alignment horizontal="center"/>
      <protection locked="0"/>
    </xf>
    <xf numFmtId="0" fontId="2" fillId="0" borderId="0" xfId="0" applyFont="1" applyAlignment="1" applyProtection="1">
      <alignment horizontal="center"/>
      <protection locked="0"/>
    </xf>
    <xf numFmtId="0" fontId="2" fillId="0" borderId="22" xfId="0" applyFont="1" applyBorder="1" applyAlignment="1">
      <alignment wrapText="1"/>
    </xf>
    <xf numFmtId="0" fontId="2" fillId="0" borderId="1" xfId="0" applyFont="1" applyBorder="1" applyAlignment="1">
      <alignment horizontal="center"/>
    </xf>
    <xf numFmtId="0" fontId="2" fillId="0" borderId="3" xfId="0" applyFont="1" applyBorder="1" applyAlignment="1">
      <alignment wrapText="1"/>
    </xf>
    <xf numFmtId="0" fontId="2" fillId="0" borderId="2" xfId="0" applyFont="1" applyBorder="1" applyAlignment="1">
      <alignment horizontal="center"/>
    </xf>
    <xf numFmtId="0" fontId="2" fillId="0" borderId="20" xfId="0" applyFont="1" applyBorder="1" applyAlignment="1">
      <alignment wrapText="1"/>
    </xf>
    <xf numFmtId="0" fontId="2" fillId="0" borderId="18" xfId="0" applyFont="1" applyBorder="1" applyAlignment="1">
      <alignment horizontal="center"/>
    </xf>
    <xf numFmtId="0" fontId="21" fillId="0" borderId="2" xfId="0" applyFont="1" applyBorder="1" applyAlignment="1">
      <alignment horizontal="left" vertical="center" wrapText="1"/>
    </xf>
    <xf numFmtId="0" fontId="21" fillId="0" borderId="2" xfId="0" applyFont="1" applyBorder="1" applyAlignment="1">
      <alignment horizontal="center" vertical="center"/>
    </xf>
    <xf numFmtId="0" fontId="2" fillId="0" borderId="15" xfId="0" applyFont="1" applyBorder="1" applyAlignment="1">
      <alignment wrapText="1"/>
    </xf>
    <xf numFmtId="0" fontId="2" fillId="0" borderId="14" xfId="0" applyFont="1" applyBorder="1" applyAlignment="1">
      <alignment horizontal="center"/>
    </xf>
    <xf numFmtId="0" fontId="2" fillId="0" borderId="2" xfId="0" applyFont="1" applyBorder="1" applyAlignment="1">
      <alignment wrapText="1"/>
    </xf>
    <xf numFmtId="0" fontId="2" fillId="0" borderId="4" xfId="0" applyFont="1" applyBorder="1" applyAlignment="1">
      <alignment wrapText="1"/>
    </xf>
    <xf numFmtId="0" fontId="2" fillId="0" borderId="4" xfId="0" applyFont="1" applyBorder="1" applyAlignment="1">
      <alignment horizontal="center"/>
    </xf>
    <xf numFmtId="0" fontId="2" fillId="0" borderId="0" xfId="0" applyFont="1" applyAlignment="1">
      <alignment wrapText="1"/>
    </xf>
    <xf numFmtId="0" fontId="3" fillId="0" borderId="0" xfId="0" applyFont="1" applyAlignment="1">
      <alignment horizontal="center"/>
    </xf>
    <xf numFmtId="44" fontId="2" fillId="0" borderId="11" xfId="2" applyFont="1" applyBorder="1" applyAlignment="1" applyProtection="1">
      <alignment horizontal="center"/>
    </xf>
    <xf numFmtId="44" fontId="2" fillId="0" borderId="5" xfId="2" applyFont="1" applyBorder="1" applyAlignment="1" applyProtection="1">
      <alignment horizontal="center"/>
    </xf>
    <xf numFmtId="44" fontId="2" fillId="0" borderId="29" xfId="2" applyFont="1" applyBorder="1" applyAlignment="1" applyProtection="1">
      <alignment horizontal="center"/>
    </xf>
    <xf numFmtId="44" fontId="2" fillId="0" borderId="2" xfId="2" applyFont="1" applyFill="1" applyBorder="1" applyAlignment="1" applyProtection="1">
      <alignment horizontal="center"/>
    </xf>
    <xf numFmtId="44" fontId="2" fillId="0" borderId="10" xfId="2" applyFont="1" applyBorder="1" applyAlignment="1" applyProtection="1">
      <alignment horizontal="center"/>
    </xf>
    <xf numFmtId="0" fontId="2" fillId="0" borderId="0" xfId="0" applyFont="1" applyAlignment="1">
      <alignment horizontal="right"/>
    </xf>
    <xf numFmtId="44" fontId="2" fillId="0" borderId="0" xfId="0" applyNumberFormat="1" applyFont="1" applyAlignment="1">
      <alignment horizontal="center"/>
    </xf>
    <xf numFmtId="0" fontId="2" fillId="0" borderId="0" xfId="0" applyFont="1" applyAlignment="1">
      <alignment horizontal="center"/>
    </xf>
    <xf numFmtId="44" fontId="2" fillId="4" borderId="2" xfId="0" applyNumberFormat="1" applyFont="1" applyFill="1" applyBorder="1" applyAlignment="1" applyProtection="1">
      <alignment horizontal="center" vertical="center"/>
      <protection locked="0"/>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2" xfId="0" applyFont="1" applyFill="1" applyBorder="1" applyAlignment="1">
      <alignment horizontal="center"/>
    </xf>
    <xf numFmtId="44" fontId="2" fillId="0" borderId="2" xfId="0" applyNumberFormat="1" applyFont="1" applyBorder="1" applyAlignment="1">
      <alignment horizontal="center" vertical="center"/>
    </xf>
    <xf numFmtId="44" fontId="2" fillId="0" borderId="0" xfId="0" applyNumberFormat="1" applyFont="1" applyAlignment="1">
      <alignment horizontal="center" vertical="center"/>
    </xf>
    <xf numFmtId="0" fontId="10" fillId="0" borderId="0" xfId="0" applyFont="1" applyAlignment="1">
      <alignment vertical="center" wrapText="1"/>
    </xf>
    <xf numFmtId="0" fontId="8" fillId="0" borderId="0" xfId="0" applyFont="1" applyAlignment="1">
      <alignment horizontal="center" vertical="center" wrapText="1"/>
    </xf>
    <xf numFmtId="0" fontId="15" fillId="0" borderId="0" xfId="0" applyFont="1" applyAlignment="1">
      <alignment horizontal="center" vertical="center"/>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165" fontId="14" fillId="0" borderId="0" xfId="3" applyNumberFormat="1" applyFont="1" applyAlignment="1">
      <alignment horizontal="left" vertical="center" wrapText="1"/>
    </xf>
    <xf numFmtId="0" fontId="13" fillId="0" borderId="0" xfId="3" applyFont="1" applyAlignment="1">
      <alignment vertical="center"/>
    </xf>
    <xf numFmtId="0" fontId="13" fillId="0" borderId="0" xfId="3" applyFont="1" applyAlignment="1">
      <alignment vertical="center" wrapText="1"/>
    </xf>
    <xf numFmtId="0" fontId="10" fillId="0" borderId="0" xfId="0" applyFont="1" applyAlignment="1">
      <alignment vertical="center"/>
    </xf>
    <xf numFmtId="0" fontId="9" fillId="0" borderId="0" xfId="0" applyFont="1" applyAlignment="1">
      <alignment horizontal="center" vertical="center" wrapText="1"/>
    </xf>
    <xf numFmtId="165" fontId="11" fillId="0" borderId="0" xfId="0" applyNumberFormat="1" applyFont="1" applyAlignment="1">
      <alignment horizontal="center" vertical="center" wrapText="1"/>
    </xf>
    <xf numFmtId="4" fontId="13" fillId="6" borderId="2" xfId="3" applyNumberFormat="1"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4" fontId="8" fillId="7" borderId="2" xfId="0" applyNumberFormat="1" applyFont="1" applyFill="1" applyBorder="1" applyAlignment="1">
      <alignment horizontal="center" vertical="center"/>
    </xf>
    <xf numFmtId="3" fontId="10" fillId="0" borderId="0" xfId="0" applyNumberFormat="1" applyFont="1" applyAlignment="1">
      <alignment horizontal="center" vertical="center"/>
    </xf>
    <xf numFmtId="167" fontId="5" fillId="13" borderId="20" xfId="1" applyNumberFormat="1" applyFont="1" applyFill="1" applyBorder="1" applyAlignment="1">
      <alignment horizontal="center" vertical="center" wrapText="1"/>
    </xf>
    <xf numFmtId="0" fontId="3" fillId="13" borderId="30" xfId="0" applyFont="1" applyFill="1" applyBorder="1" applyAlignment="1">
      <alignment vertical="center" wrapText="1"/>
    </xf>
    <xf numFmtId="44" fontId="2" fillId="0" borderId="0" xfId="0" applyNumberFormat="1" applyFont="1" applyProtection="1">
      <protection locked="0"/>
    </xf>
    <xf numFmtId="44" fontId="2" fillId="0" borderId="0" xfId="0" applyNumberFormat="1" applyFont="1"/>
    <xf numFmtId="167" fontId="2" fillId="14" borderId="14" xfId="0" applyNumberFormat="1" applyFont="1" applyFill="1" applyBorder="1" applyAlignment="1">
      <alignment horizontal="center" vertical="center"/>
    </xf>
    <xf numFmtId="167" fontId="2" fillId="14" borderId="2" xfId="0" applyNumberFormat="1" applyFont="1" applyFill="1" applyBorder="1" applyAlignment="1">
      <alignment horizontal="center" vertical="center"/>
    </xf>
    <xf numFmtId="167" fontId="2" fillId="14" borderId="4" xfId="0" applyNumberFormat="1" applyFont="1" applyFill="1" applyBorder="1" applyAlignment="1">
      <alignment horizontal="center" vertical="center"/>
    </xf>
    <xf numFmtId="44" fontId="2" fillId="0" borderId="4" xfId="2" applyFont="1" applyFill="1" applyBorder="1" applyAlignment="1" applyProtection="1">
      <alignment horizontal="center"/>
    </xf>
    <xf numFmtId="44" fontId="2" fillId="0" borderId="14" xfId="2" applyFont="1" applyFill="1" applyBorder="1" applyAlignment="1" applyProtection="1">
      <alignment horizontal="center"/>
    </xf>
    <xf numFmtId="0" fontId="2" fillId="13" borderId="7" xfId="0" applyFont="1" applyFill="1" applyBorder="1" applyAlignment="1">
      <alignment horizontal="center" vertical="center" wrapText="1"/>
    </xf>
    <xf numFmtId="0" fontId="2" fillId="13" borderId="6" xfId="0" applyFont="1" applyFill="1" applyBorder="1" applyAlignment="1">
      <alignment horizontal="center" vertical="center" wrapText="1"/>
    </xf>
    <xf numFmtId="0" fontId="2" fillId="13" borderId="28"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18" xfId="0" applyFont="1" applyFill="1" applyBorder="1" applyAlignment="1">
      <alignment horizontal="center" vertical="center" wrapText="1"/>
    </xf>
    <xf numFmtId="0" fontId="2" fillId="13" borderId="1" xfId="0" applyFont="1" applyFill="1" applyBorder="1" applyAlignment="1">
      <alignment horizontal="center" vertical="center"/>
    </xf>
    <xf numFmtId="0" fontId="2" fillId="13" borderId="2" xfId="0" applyFont="1" applyFill="1" applyBorder="1" applyAlignment="1">
      <alignment horizontal="center" vertical="center"/>
    </xf>
    <xf numFmtId="0" fontId="2" fillId="13" borderId="4" xfId="0" applyFont="1" applyFill="1" applyBorder="1" applyAlignment="1">
      <alignment horizontal="center" vertical="center"/>
    </xf>
    <xf numFmtId="0" fontId="2" fillId="13" borderId="21" xfId="0" applyFont="1" applyFill="1" applyBorder="1" applyAlignment="1">
      <alignment horizontal="center" vertical="center" wrapText="1"/>
    </xf>
    <xf numFmtId="0" fontId="2" fillId="13" borderId="19" xfId="0" applyFont="1" applyFill="1" applyBorder="1" applyAlignment="1">
      <alignment horizontal="center" vertical="center" wrapText="1"/>
    </xf>
    <xf numFmtId="0" fontId="2" fillId="13" borderId="23" xfId="0" applyFont="1" applyFill="1" applyBorder="1" applyAlignment="1">
      <alignment horizontal="center" vertical="center" wrapText="1"/>
    </xf>
    <xf numFmtId="166" fontId="17" fillId="5" borderId="0" xfId="0" applyNumberFormat="1" applyFont="1" applyFill="1" applyAlignment="1">
      <alignment horizontal="left" vertical="center"/>
    </xf>
    <xf numFmtId="49" fontId="1" fillId="7" borderId="0" xfId="0" applyNumberFormat="1" applyFont="1" applyFill="1" applyAlignment="1">
      <alignment horizontal="left" vertical="top" wrapText="1"/>
    </xf>
    <xf numFmtId="49" fontId="18" fillId="8" borderId="0" xfId="0" applyNumberFormat="1" applyFont="1" applyFill="1" applyAlignment="1">
      <alignment horizontal="left" vertical="top" wrapText="1"/>
    </xf>
    <xf numFmtId="0" fontId="14" fillId="0" borderId="16" xfId="0" applyFont="1" applyBorder="1" applyAlignment="1">
      <alignment horizontal="center" vertical="center"/>
    </xf>
    <xf numFmtId="0" fontId="10" fillId="0" borderId="2" xfId="0" applyFont="1" applyBorder="1" applyAlignment="1">
      <alignment horizontal="left"/>
    </xf>
    <xf numFmtId="0" fontId="10" fillId="0" borderId="3" xfId="0" applyFont="1" applyBorder="1" applyAlignment="1">
      <alignment horizontal="center" vertical="center"/>
    </xf>
    <xf numFmtId="0" fontId="10" fillId="0" borderId="13" xfId="0" applyFont="1" applyBorder="1" applyAlignment="1">
      <alignment horizontal="center" vertical="center"/>
    </xf>
    <xf numFmtId="0" fontId="16" fillId="0" borderId="2" xfId="0" applyFont="1" applyBorder="1" applyAlignment="1">
      <alignment horizontal="center" vertical="center" wrapText="1"/>
    </xf>
    <xf numFmtId="0" fontId="8" fillId="0" borderId="0" xfId="0" applyFont="1" applyAlignment="1">
      <alignment horizontal="right" wrapText="1"/>
    </xf>
    <xf numFmtId="0" fontId="18" fillId="0" borderId="17" xfId="0" applyFont="1" applyBorder="1" applyAlignment="1">
      <alignment horizontal="center" vertical="center" wrapText="1"/>
    </xf>
    <xf numFmtId="0" fontId="18" fillId="0" borderId="12" xfId="0" applyFont="1" applyBorder="1" applyAlignment="1">
      <alignment horizontal="center"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pplyAlignment="1">
      <alignment horizontal="left" vertical="center" wrapText="1"/>
    </xf>
  </cellXfs>
  <cellStyles count="4">
    <cellStyle name="Currency" xfId="2" builtinId="4"/>
    <cellStyle name="Įprastas 2" xfId="1" xr:uid="{00000000-0005-0000-0000-000001000000}"/>
    <cellStyle name="Normal" xfId="0" builtinId="0"/>
    <cellStyle name="Normal 2" xfId="3" xr:uid="{6BA61D88-60C1-4EC3-8D7E-8B42A3AC0D48}"/>
  </cellStyles>
  <dxfs count="40">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A6D4-766D-4E2A-998F-CE22723A297E}">
  <sheetPr>
    <tabColor theme="9"/>
  </sheetPr>
  <dimension ref="A1:L94"/>
  <sheetViews>
    <sheetView zoomScaleNormal="100" workbookViewId="0">
      <pane ySplit="4" topLeftCell="A80" activePane="bottomLeft" state="frozen"/>
      <selection activeCell="B1" sqref="B1"/>
      <selection pane="bottomLeft" activeCell="H94" sqref="H94"/>
    </sheetView>
  </sheetViews>
  <sheetFormatPr defaultColWidth="9.109375" defaultRowHeight="10.199999999999999" x14ac:dyDescent="0.2"/>
  <cols>
    <col min="1" max="1" width="4.6640625" style="51" customWidth="1"/>
    <col min="2" max="2" width="15.44140625" style="79" customWidth="1"/>
    <col min="3" max="3" width="66" style="80" customWidth="1"/>
    <col min="4" max="4" width="7.6640625" style="81" customWidth="1"/>
    <col min="5" max="5" width="12.88671875" style="81" customWidth="1"/>
    <col min="6" max="6" width="12.88671875" style="22" customWidth="1"/>
    <col min="7" max="7" width="11.6640625" style="85" customWidth="1"/>
    <col min="8" max="8" width="17.88671875" style="83" bestFit="1" customWidth="1"/>
    <col min="9" max="16384" width="9.109375" style="1"/>
  </cols>
  <sheetData>
    <row r="1" spans="1:12" x14ac:dyDescent="0.2">
      <c r="B1" s="52"/>
      <c r="C1" s="53"/>
      <c r="D1" s="54"/>
      <c r="E1" s="54"/>
      <c r="F1" s="5"/>
      <c r="G1" s="82"/>
    </row>
    <row r="2" spans="1:12" ht="10.5" customHeight="1" x14ac:dyDescent="0.2">
      <c r="B2" s="55" t="s">
        <v>202</v>
      </c>
      <c r="C2" s="56"/>
      <c r="D2" s="56"/>
      <c r="E2" s="57"/>
      <c r="F2" s="23"/>
      <c r="G2" s="57"/>
      <c r="H2" s="56"/>
    </row>
    <row r="4" spans="1:12" ht="80.25" customHeight="1" thickBot="1" x14ac:dyDescent="0.25">
      <c r="A4" s="26" t="s">
        <v>104</v>
      </c>
      <c r="B4" s="26" t="s">
        <v>6</v>
      </c>
      <c r="C4" s="26" t="s">
        <v>0</v>
      </c>
      <c r="D4" s="26" t="s">
        <v>8</v>
      </c>
      <c r="E4" s="26" t="s">
        <v>249</v>
      </c>
      <c r="F4" s="28" t="s">
        <v>74</v>
      </c>
      <c r="G4" s="137" t="s">
        <v>75</v>
      </c>
      <c r="H4" s="138" t="s">
        <v>251</v>
      </c>
    </row>
    <row r="5" spans="1:12" ht="24.75" customHeight="1" x14ac:dyDescent="0.2">
      <c r="A5" s="58">
        <v>1</v>
      </c>
      <c r="B5" s="146" t="s">
        <v>198</v>
      </c>
      <c r="C5" s="59" t="s">
        <v>91</v>
      </c>
      <c r="D5" s="29" t="s">
        <v>9</v>
      </c>
      <c r="E5" s="36">
        <v>10</v>
      </c>
      <c r="F5" s="46">
        <v>1475</v>
      </c>
      <c r="G5" s="141">
        <v>1476</v>
      </c>
      <c r="H5" s="30">
        <f t="shared" ref="H5:H36" si="0">F5*E5</f>
        <v>14750</v>
      </c>
    </row>
    <row r="6" spans="1:12" ht="20.399999999999999" x14ac:dyDescent="0.2">
      <c r="A6" s="60">
        <v>2</v>
      </c>
      <c r="B6" s="147"/>
      <c r="C6" s="61" t="s">
        <v>92</v>
      </c>
      <c r="D6" s="2" t="s">
        <v>9</v>
      </c>
      <c r="E6" s="37">
        <v>1</v>
      </c>
      <c r="F6" s="47">
        <v>1965</v>
      </c>
      <c r="G6" s="142">
        <v>1968</v>
      </c>
      <c r="H6" s="31">
        <f t="shared" si="0"/>
        <v>1965</v>
      </c>
    </row>
    <row r="7" spans="1:12" ht="20.399999999999999" x14ac:dyDescent="0.2">
      <c r="A7" s="60">
        <v>3</v>
      </c>
      <c r="B7" s="147"/>
      <c r="C7" s="61" t="s">
        <v>93</v>
      </c>
      <c r="D7" s="2" t="s">
        <v>9</v>
      </c>
      <c r="E7" s="37">
        <v>3</v>
      </c>
      <c r="F7" s="47">
        <v>1475</v>
      </c>
      <c r="G7" s="142">
        <v>1476</v>
      </c>
      <c r="H7" s="31">
        <f t="shared" si="0"/>
        <v>4425</v>
      </c>
    </row>
    <row r="8" spans="1:12" ht="20.399999999999999" x14ac:dyDescent="0.2">
      <c r="A8" s="60">
        <v>4</v>
      </c>
      <c r="B8" s="147"/>
      <c r="C8" s="61" t="s">
        <v>94</v>
      </c>
      <c r="D8" s="2" t="s">
        <v>9</v>
      </c>
      <c r="E8" s="37">
        <v>2</v>
      </c>
      <c r="F8" s="47">
        <v>1965</v>
      </c>
      <c r="G8" s="142">
        <v>1968</v>
      </c>
      <c r="H8" s="31">
        <f t="shared" si="0"/>
        <v>3930</v>
      </c>
    </row>
    <row r="9" spans="1:12" ht="20.399999999999999" x14ac:dyDescent="0.2">
      <c r="A9" s="60">
        <v>5</v>
      </c>
      <c r="B9" s="147"/>
      <c r="C9" s="61" t="s">
        <v>208</v>
      </c>
      <c r="D9" s="2" t="s">
        <v>9</v>
      </c>
      <c r="E9" s="37">
        <v>2</v>
      </c>
      <c r="F9" s="47">
        <v>1965</v>
      </c>
      <c r="G9" s="142">
        <v>1968</v>
      </c>
      <c r="H9" s="31">
        <f t="shared" si="0"/>
        <v>3930</v>
      </c>
    </row>
    <row r="10" spans="1:12" ht="20.399999999999999" x14ac:dyDescent="0.2">
      <c r="A10" s="60">
        <v>6</v>
      </c>
      <c r="B10" s="147"/>
      <c r="C10" s="61" t="s">
        <v>95</v>
      </c>
      <c r="D10" s="2" t="s">
        <v>9</v>
      </c>
      <c r="E10" s="37">
        <v>10</v>
      </c>
      <c r="F10" s="47">
        <v>2335</v>
      </c>
      <c r="G10" s="142">
        <v>2337</v>
      </c>
      <c r="H10" s="31">
        <f t="shared" si="0"/>
        <v>23350</v>
      </c>
    </row>
    <row r="11" spans="1:12" ht="20.399999999999999" x14ac:dyDescent="0.2">
      <c r="A11" s="60">
        <v>7</v>
      </c>
      <c r="B11" s="147"/>
      <c r="C11" s="61" t="s">
        <v>96</v>
      </c>
      <c r="D11" s="2" t="s">
        <v>9</v>
      </c>
      <c r="E11" s="37">
        <v>14</v>
      </c>
      <c r="F11" s="47">
        <v>245</v>
      </c>
      <c r="G11" s="142">
        <v>246</v>
      </c>
      <c r="H11" s="31">
        <f t="shared" si="0"/>
        <v>3430</v>
      </c>
    </row>
    <row r="12" spans="1:12" ht="20.399999999999999" x14ac:dyDescent="0.2">
      <c r="A12" s="60">
        <v>8</v>
      </c>
      <c r="B12" s="147"/>
      <c r="C12" s="61" t="s">
        <v>97</v>
      </c>
      <c r="D12" s="2" t="s">
        <v>9</v>
      </c>
      <c r="E12" s="37">
        <v>42</v>
      </c>
      <c r="F12" s="47">
        <v>245</v>
      </c>
      <c r="G12" s="142">
        <v>246</v>
      </c>
      <c r="H12" s="31">
        <f t="shared" si="0"/>
        <v>10290</v>
      </c>
    </row>
    <row r="13" spans="1:12" ht="20.399999999999999" x14ac:dyDescent="0.2">
      <c r="A13" s="60">
        <v>9</v>
      </c>
      <c r="B13" s="147"/>
      <c r="C13" s="61" t="s">
        <v>98</v>
      </c>
      <c r="D13" s="2" t="s">
        <v>9</v>
      </c>
      <c r="E13" s="37">
        <v>6</v>
      </c>
      <c r="F13" s="47">
        <v>245</v>
      </c>
      <c r="G13" s="142">
        <v>246</v>
      </c>
      <c r="H13" s="31">
        <f t="shared" si="0"/>
        <v>1470</v>
      </c>
    </row>
    <row r="14" spans="1:12" ht="20.399999999999999" x14ac:dyDescent="0.2">
      <c r="A14" s="60">
        <v>10</v>
      </c>
      <c r="B14" s="147"/>
      <c r="C14" s="61" t="s">
        <v>209</v>
      </c>
      <c r="D14" s="2" t="s">
        <v>9</v>
      </c>
      <c r="E14" s="37">
        <v>2</v>
      </c>
      <c r="F14" s="47">
        <v>615</v>
      </c>
      <c r="G14" s="142">
        <v>615</v>
      </c>
      <c r="H14" s="31">
        <f t="shared" si="0"/>
        <v>1230</v>
      </c>
    </row>
    <row r="15" spans="1:12" ht="20.399999999999999" x14ac:dyDescent="0.3">
      <c r="A15" s="60">
        <v>11</v>
      </c>
      <c r="B15" s="147"/>
      <c r="C15" s="61" t="s">
        <v>210</v>
      </c>
      <c r="D15" s="2" t="s">
        <v>9</v>
      </c>
      <c r="E15" s="37">
        <v>5</v>
      </c>
      <c r="F15" s="47">
        <v>490</v>
      </c>
      <c r="G15" s="142">
        <v>492</v>
      </c>
      <c r="H15" s="31">
        <f t="shared" si="0"/>
        <v>2450</v>
      </c>
      <c r="L15" s="48"/>
    </row>
    <row r="16" spans="1:12" ht="20.399999999999999" x14ac:dyDescent="0.2">
      <c r="A16" s="60">
        <v>12</v>
      </c>
      <c r="B16" s="147"/>
      <c r="C16" s="61" t="s">
        <v>211</v>
      </c>
      <c r="D16" s="2" t="s">
        <v>9</v>
      </c>
      <c r="E16" s="37">
        <v>2</v>
      </c>
      <c r="F16" s="47">
        <v>120</v>
      </c>
      <c r="G16" s="142">
        <v>123</v>
      </c>
      <c r="H16" s="31">
        <f t="shared" si="0"/>
        <v>240</v>
      </c>
    </row>
    <row r="17" spans="1:8" ht="22.5" customHeight="1" x14ac:dyDescent="0.2">
      <c r="A17" s="60">
        <v>13</v>
      </c>
      <c r="B17" s="147"/>
      <c r="C17" s="61" t="s">
        <v>212</v>
      </c>
      <c r="D17" s="2" t="s">
        <v>9</v>
      </c>
      <c r="E17" s="37">
        <v>2</v>
      </c>
      <c r="F17" s="47">
        <v>245</v>
      </c>
      <c r="G17" s="142">
        <v>246</v>
      </c>
      <c r="H17" s="31">
        <f t="shared" si="0"/>
        <v>490</v>
      </c>
    </row>
    <row r="18" spans="1:8" ht="20.399999999999999" x14ac:dyDescent="0.2">
      <c r="A18" s="60">
        <v>14</v>
      </c>
      <c r="B18" s="147"/>
      <c r="C18" s="61" t="s">
        <v>213</v>
      </c>
      <c r="D18" s="2" t="s">
        <v>9</v>
      </c>
      <c r="E18" s="37">
        <v>2</v>
      </c>
      <c r="F18" s="47">
        <v>120</v>
      </c>
      <c r="G18" s="142">
        <v>123</v>
      </c>
      <c r="H18" s="31">
        <f t="shared" si="0"/>
        <v>240</v>
      </c>
    </row>
    <row r="19" spans="1:8" ht="20.399999999999999" x14ac:dyDescent="0.2">
      <c r="A19" s="60">
        <v>15</v>
      </c>
      <c r="B19" s="147"/>
      <c r="C19" s="61" t="s">
        <v>214</v>
      </c>
      <c r="D19" s="2" t="s">
        <v>9</v>
      </c>
      <c r="E19" s="37">
        <v>2</v>
      </c>
      <c r="F19" s="47">
        <v>145</v>
      </c>
      <c r="G19" s="142">
        <v>148</v>
      </c>
      <c r="H19" s="31">
        <f t="shared" si="0"/>
        <v>290</v>
      </c>
    </row>
    <row r="20" spans="1:8" ht="20.399999999999999" x14ac:dyDescent="0.2">
      <c r="A20" s="60">
        <v>16</v>
      </c>
      <c r="B20" s="147"/>
      <c r="C20" s="61" t="s">
        <v>215</v>
      </c>
      <c r="D20" s="2" t="s">
        <v>9</v>
      </c>
      <c r="E20" s="37">
        <v>2</v>
      </c>
      <c r="F20" s="47">
        <v>145</v>
      </c>
      <c r="G20" s="142">
        <v>148</v>
      </c>
      <c r="H20" s="31">
        <f t="shared" si="0"/>
        <v>290</v>
      </c>
    </row>
    <row r="21" spans="1:8" ht="22.5" customHeight="1" x14ac:dyDescent="0.2">
      <c r="A21" s="60">
        <v>17</v>
      </c>
      <c r="B21" s="147"/>
      <c r="C21" s="61" t="s">
        <v>216</v>
      </c>
      <c r="D21" s="62" t="s">
        <v>199</v>
      </c>
      <c r="E21" s="37">
        <v>2</v>
      </c>
      <c r="F21" s="47">
        <v>21</v>
      </c>
      <c r="G21" s="142">
        <v>21</v>
      </c>
      <c r="H21" s="31">
        <f t="shared" si="0"/>
        <v>42</v>
      </c>
    </row>
    <row r="22" spans="1:8" ht="20.399999999999999" x14ac:dyDescent="0.2">
      <c r="A22" s="60">
        <v>18</v>
      </c>
      <c r="B22" s="147"/>
      <c r="C22" s="61" t="s">
        <v>99</v>
      </c>
      <c r="D22" s="2" t="s">
        <v>9</v>
      </c>
      <c r="E22" s="37">
        <v>2</v>
      </c>
      <c r="F22" s="47">
        <v>1230</v>
      </c>
      <c r="G22" s="142">
        <v>1230</v>
      </c>
      <c r="H22" s="31">
        <f t="shared" si="0"/>
        <v>2460</v>
      </c>
    </row>
    <row r="23" spans="1:8" ht="20.399999999999999" x14ac:dyDescent="0.2">
      <c r="A23" s="60">
        <v>19</v>
      </c>
      <c r="B23" s="147"/>
      <c r="C23" s="61" t="s">
        <v>100</v>
      </c>
      <c r="D23" s="2" t="s">
        <v>9</v>
      </c>
      <c r="E23" s="37">
        <v>2</v>
      </c>
      <c r="F23" s="47">
        <v>1720</v>
      </c>
      <c r="G23" s="142">
        <v>1722</v>
      </c>
      <c r="H23" s="31">
        <f t="shared" si="0"/>
        <v>3440</v>
      </c>
    </row>
    <row r="24" spans="1:8" ht="20.399999999999999" x14ac:dyDescent="0.2">
      <c r="A24" s="60">
        <v>20</v>
      </c>
      <c r="B24" s="147"/>
      <c r="C24" s="61" t="s">
        <v>101</v>
      </c>
      <c r="D24" s="2" t="s">
        <v>9</v>
      </c>
      <c r="E24" s="37">
        <v>2</v>
      </c>
      <c r="F24" s="47">
        <v>1230</v>
      </c>
      <c r="G24" s="142">
        <v>1230</v>
      </c>
      <c r="H24" s="31">
        <f t="shared" si="0"/>
        <v>2460</v>
      </c>
    </row>
    <row r="25" spans="1:8" ht="20.399999999999999" x14ac:dyDescent="0.2">
      <c r="A25" s="60">
        <v>21</v>
      </c>
      <c r="B25" s="147"/>
      <c r="C25" s="61" t="s">
        <v>102</v>
      </c>
      <c r="D25" s="2" t="s">
        <v>9</v>
      </c>
      <c r="E25" s="37">
        <v>2</v>
      </c>
      <c r="F25" s="47">
        <v>1230</v>
      </c>
      <c r="G25" s="142">
        <v>1230</v>
      </c>
      <c r="H25" s="31">
        <f t="shared" si="0"/>
        <v>2460</v>
      </c>
    </row>
    <row r="26" spans="1:8" ht="21" thickBot="1" x14ac:dyDescent="0.25">
      <c r="A26" s="63">
        <v>22</v>
      </c>
      <c r="B26" s="148"/>
      <c r="C26" s="64" t="s">
        <v>103</v>
      </c>
      <c r="D26" s="33" t="s">
        <v>9</v>
      </c>
      <c r="E26" s="38">
        <v>2</v>
      </c>
      <c r="F26" s="47">
        <v>1230</v>
      </c>
      <c r="G26" s="143">
        <v>1230</v>
      </c>
      <c r="H26" s="34">
        <f t="shared" si="0"/>
        <v>2460</v>
      </c>
    </row>
    <row r="27" spans="1:8" ht="20.399999999999999" x14ac:dyDescent="0.2">
      <c r="A27" s="65">
        <v>23</v>
      </c>
      <c r="B27" s="149" t="s">
        <v>197</v>
      </c>
      <c r="C27" s="66" t="s">
        <v>21</v>
      </c>
      <c r="D27" s="67" t="s">
        <v>22</v>
      </c>
      <c r="E27" s="68">
        <v>126</v>
      </c>
      <c r="F27" s="47">
        <v>90</v>
      </c>
      <c r="G27" s="141">
        <v>96</v>
      </c>
      <c r="H27" s="30">
        <f t="shared" si="0"/>
        <v>11340</v>
      </c>
    </row>
    <row r="28" spans="1:8" x14ac:dyDescent="0.2">
      <c r="A28" s="69">
        <v>24</v>
      </c>
      <c r="B28" s="150"/>
      <c r="C28" s="70" t="s">
        <v>17</v>
      </c>
      <c r="D28" s="2" t="s">
        <v>9</v>
      </c>
      <c r="E28" s="71">
        <v>152</v>
      </c>
      <c r="F28" s="47">
        <v>80</v>
      </c>
      <c r="G28" s="142">
        <v>83</v>
      </c>
      <c r="H28" s="31">
        <f t="shared" si="0"/>
        <v>12160</v>
      </c>
    </row>
    <row r="29" spans="1:8" x14ac:dyDescent="0.2">
      <c r="A29" s="69">
        <v>25</v>
      </c>
      <c r="B29" s="150"/>
      <c r="C29" s="70" t="s">
        <v>16</v>
      </c>
      <c r="D29" s="2" t="s">
        <v>9</v>
      </c>
      <c r="E29" s="71">
        <v>161</v>
      </c>
      <c r="F29" s="47">
        <v>70</v>
      </c>
      <c r="G29" s="142">
        <v>76</v>
      </c>
      <c r="H29" s="31">
        <f t="shared" si="0"/>
        <v>11270</v>
      </c>
    </row>
    <row r="30" spans="1:8" x14ac:dyDescent="0.2">
      <c r="A30" s="69">
        <v>26</v>
      </c>
      <c r="B30" s="150"/>
      <c r="C30" s="70" t="s">
        <v>20</v>
      </c>
      <c r="D30" s="2" t="s">
        <v>9</v>
      </c>
      <c r="E30" s="71">
        <v>104</v>
      </c>
      <c r="F30" s="47">
        <v>80</v>
      </c>
      <c r="G30" s="142">
        <v>86</v>
      </c>
      <c r="H30" s="31">
        <f t="shared" si="0"/>
        <v>8320</v>
      </c>
    </row>
    <row r="31" spans="1:8" x14ac:dyDescent="0.2">
      <c r="A31" s="69">
        <v>27</v>
      </c>
      <c r="B31" s="150"/>
      <c r="C31" s="70" t="s">
        <v>162</v>
      </c>
      <c r="D31" s="2" t="s">
        <v>9</v>
      </c>
      <c r="E31" s="71">
        <v>164</v>
      </c>
      <c r="F31" s="47">
        <v>9</v>
      </c>
      <c r="G31" s="142">
        <v>9</v>
      </c>
      <c r="H31" s="31">
        <f t="shared" si="0"/>
        <v>1476</v>
      </c>
    </row>
    <row r="32" spans="1:8" x14ac:dyDescent="0.2">
      <c r="A32" s="69">
        <v>28</v>
      </c>
      <c r="B32" s="150"/>
      <c r="C32" s="70" t="s">
        <v>31</v>
      </c>
      <c r="D32" s="2" t="s">
        <v>9</v>
      </c>
      <c r="E32" s="71">
        <v>84</v>
      </c>
      <c r="F32" s="47">
        <v>75</v>
      </c>
      <c r="G32" s="142">
        <v>77</v>
      </c>
      <c r="H32" s="31">
        <f t="shared" si="0"/>
        <v>6300</v>
      </c>
    </row>
    <row r="33" spans="1:8" x14ac:dyDescent="0.2">
      <c r="A33" s="69">
        <v>29</v>
      </c>
      <c r="B33" s="150"/>
      <c r="C33" s="70" t="s">
        <v>32</v>
      </c>
      <c r="D33" s="2" t="s">
        <v>9</v>
      </c>
      <c r="E33" s="71">
        <v>66</v>
      </c>
      <c r="F33" s="47">
        <v>90</v>
      </c>
      <c r="G33" s="142">
        <v>99</v>
      </c>
      <c r="H33" s="31">
        <f t="shared" si="0"/>
        <v>5940</v>
      </c>
    </row>
    <row r="34" spans="1:8" x14ac:dyDescent="0.2">
      <c r="A34" s="69">
        <v>30</v>
      </c>
      <c r="B34" s="150"/>
      <c r="C34" s="70" t="s">
        <v>33</v>
      </c>
      <c r="D34" s="2" t="s">
        <v>9</v>
      </c>
      <c r="E34" s="71">
        <v>32</v>
      </c>
      <c r="F34" s="47">
        <v>90</v>
      </c>
      <c r="G34" s="142">
        <v>99</v>
      </c>
      <c r="H34" s="31">
        <f t="shared" si="0"/>
        <v>2880</v>
      </c>
    </row>
    <row r="35" spans="1:8" x14ac:dyDescent="0.2">
      <c r="A35" s="69">
        <v>31</v>
      </c>
      <c r="B35" s="150"/>
      <c r="C35" s="70" t="s">
        <v>37</v>
      </c>
      <c r="D35" s="62" t="s">
        <v>24</v>
      </c>
      <c r="E35" s="71">
        <v>357</v>
      </c>
      <c r="F35" s="47">
        <v>19</v>
      </c>
      <c r="G35" s="142">
        <v>19</v>
      </c>
      <c r="H35" s="31">
        <f t="shared" si="0"/>
        <v>6783</v>
      </c>
    </row>
    <row r="36" spans="1:8" x14ac:dyDescent="0.2">
      <c r="A36" s="69">
        <v>32</v>
      </c>
      <c r="B36" s="150"/>
      <c r="C36" s="70" t="s">
        <v>163</v>
      </c>
      <c r="D36" s="2" t="s">
        <v>9</v>
      </c>
      <c r="E36" s="71">
        <v>95</v>
      </c>
      <c r="F36" s="47">
        <v>10</v>
      </c>
      <c r="G36" s="142">
        <v>16</v>
      </c>
      <c r="H36" s="31">
        <f t="shared" si="0"/>
        <v>950</v>
      </c>
    </row>
    <row r="37" spans="1:8" x14ac:dyDescent="0.2">
      <c r="A37" s="69">
        <v>33</v>
      </c>
      <c r="B37" s="150"/>
      <c r="C37" s="70" t="s">
        <v>45</v>
      </c>
      <c r="D37" s="2" t="s">
        <v>9</v>
      </c>
      <c r="E37" s="71">
        <v>46</v>
      </c>
      <c r="F37" s="47">
        <v>10</v>
      </c>
      <c r="G37" s="142">
        <v>10</v>
      </c>
      <c r="H37" s="31">
        <f t="shared" ref="H37:H68" si="1">F37*E37</f>
        <v>460</v>
      </c>
    </row>
    <row r="38" spans="1:8" x14ac:dyDescent="0.2">
      <c r="A38" s="69">
        <v>34</v>
      </c>
      <c r="B38" s="150"/>
      <c r="C38" s="70" t="s">
        <v>27</v>
      </c>
      <c r="D38" s="2" t="s">
        <v>9</v>
      </c>
      <c r="E38" s="71">
        <v>43</v>
      </c>
      <c r="F38" s="47">
        <v>10</v>
      </c>
      <c r="G38" s="142">
        <v>10</v>
      </c>
      <c r="H38" s="31">
        <f t="shared" si="1"/>
        <v>430</v>
      </c>
    </row>
    <row r="39" spans="1:8" x14ac:dyDescent="0.2">
      <c r="A39" s="69">
        <v>35</v>
      </c>
      <c r="B39" s="150"/>
      <c r="C39" s="70" t="s">
        <v>28</v>
      </c>
      <c r="D39" s="62" t="s">
        <v>29</v>
      </c>
      <c r="E39" s="71">
        <v>143</v>
      </c>
      <c r="F39" s="47">
        <v>9</v>
      </c>
      <c r="G39" s="142">
        <v>9</v>
      </c>
      <c r="H39" s="31">
        <f t="shared" si="1"/>
        <v>1287</v>
      </c>
    </row>
    <row r="40" spans="1:8" ht="20.399999999999999" x14ac:dyDescent="0.2">
      <c r="A40" s="69">
        <v>36</v>
      </c>
      <c r="B40" s="150"/>
      <c r="C40" s="70" t="s">
        <v>26</v>
      </c>
      <c r="D40" s="62" t="s">
        <v>10</v>
      </c>
      <c r="E40" s="71">
        <v>15</v>
      </c>
      <c r="F40" s="47">
        <v>8</v>
      </c>
      <c r="G40" s="142">
        <v>8</v>
      </c>
      <c r="H40" s="31">
        <f t="shared" si="1"/>
        <v>120</v>
      </c>
    </row>
    <row r="41" spans="1:8" x14ac:dyDescent="0.2">
      <c r="A41" s="69">
        <v>37</v>
      </c>
      <c r="B41" s="150"/>
      <c r="C41" s="70" t="s">
        <v>164</v>
      </c>
      <c r="D41" s="2" t="s">
        <v>9</v>
      </c>
      <c r="E41" s="71">
        <v>89</v>
      </c>
      <c r="F41" s="47">
        <v>15</v>
      </c>
      <c r="G41" s="142">
        <v>16</v>
      </c>
      <c r="H41" s="31">
        <f t="shared" si="1"/>
        <v>1335</v>
      </c>
    </row>
    <row r="42" spans="1:8" x14ac:dyDescent="0.2">
      <c r="A42" s="69">
        <v>38</v>
      </c>
      <c r="B42" s="150"/>
      <c r="C42" s="70" t="s">
        <v>48</v>
      </c>
      <c r="D42" s="2" t="s">
        <v>9</v>
      </c>
      <c r="E42" s="71">
        <v>16</v>
      </c>
      <c r="F42" s="47">
        <v>120</v>
      </c>
      <c r="G42" s="142">
        <v>123</v>
      </c>
      <c r="H42" s="31">
        <f t="shared" si="1"/>
        <v>1920</v>
      </c>
    </row>
    <row r="43" spans="1:8" ht="20.399999999999999" x14ac:dyDescent="0.2">
      <c r="A43" s="69">
        <v>39</v>
      </c>
      <c r="B43" s="150"/>
      <c r="C43" s="70" t="s">
        <v>23</v>
      </c>
      <c r="D43" s="62" t="s">
        <v>24</v>
      </c>
      <c r="E43" s="71">
        <v>162</v>
      </c>
      <c r="F43" s="47">
        <v>85</v>
      </c>
      <c r="G43" s="142">
        <v>85</v>
      </c>
      <c r="H43" s="31">
        <f t="shared" si="1"/>
        <v>13770</v>
      </c>
    </row>
    <row r="44" spans="1:8" ht="20.399999999999999" x14ac:dyDescent="0.2">
      <c r="A44" s="69">
        <v>40</v>
      </c>
      <c r="B44" s="150"/>
      <c r="C44" s="70" t="s">
        <v>25</v>
      </c>
      <c r="D44" s="62" t="s">
        <v>24</v>
      </c>
      <c r="E44" s="71">
        <v>223</v>
      </c>
      <c r="F44" s="47">
        <v>65</v>
      </c>
      <c r="G44" s="142">
        <v>68</v>
      </c>
      <c r="H44" s="31">
        <f t="shared" si="1"/>
        <v>14495</v>
      </c>
    </row>
    <row r="45" spans="1:8" x14ac:dyDescent="0.2">
      <c r="A45" s="69">
        <v>41</v>
      </c>
      <c r="B45" s="150"/>
      <c r="C45" s="70" t="s">
        <v>173</v>
      </c>
      <c r="D45" s="62" t="s">
        <v>24</v>
      </c>
      <c r="E45" s="71">
        <v>126</v>
      </c>
      <c r="F45" s="47">
        <v>55</v>
      </c>
      <c r="G45" s="142">
        <v>59</v>
      </c>
      <c r="H45" s="31">
        <f t="shared" si="1"/>
        <v>6930</v>
      </c>
    </row>
    <row r="46" spans="1:8" ht="10.8" thickBot="1" x14ac:dyDescent="0.25">
      <c r="A46" s="72">
        <v>42</v>
      </c>
      <c r="B46" s="151"/>
      <c r="C46" s="73" t="s">
        <v>18</v>
      </c>
      <c r="D46" s="33" t="s">
        <v>9</v>
      </c>
      <c r="E46" s="74">
        <v>80</v>
      </c>
      <c r="F46" s="49">
        <v>85</v>
      </c>
      <c r="G46" s="143">
        <v>86</v>
      </c>
      <c r="H46" s="34">
        <f t="shared" si="1"/>
        <v>6800</v>
      </c>
    </row>
    <row r="47" spans="1:8" x14ac:dyDescent="0.2">
      <c r="A47" s="65">
        <v>43</v>
      </c>
      <c r="B47" s="152" t="s">
        <v>225</v>
      </c>
      <c r="C47" s="66" t="s">
        <v>72</v>
      </c>
      <c r="D47" s="29" t="s">
        <v>9</v>
      </c>
      <c r="E47" s="68">
        <v>24</v>
      </c>
      <c r="F47" s="50">
        <v>180</v>
      </c>
      <c r="G47" s="141">
        <v>185</v>
      </c>
      <c r="H47" s="30">
        <f t="shared" si="1"/>
        <v>4320</v>
      </c>
    </row>
    <row r="48" spans="1:8" x14ac:dyDescent="0.2">
      <c r="A48" s="69">
        <v>44</v>
      </c>
      <c r="B48" s="153"/>
      <c r="C48" s="70" t="s">
        <v>76</v>
      </c>
      <c r="D48" s="2" t="s">
        <v>9</v>
      </c>
      <c r="E48" s="71">
        <v>110</v>
      </c>
      <c r="F48" s="47">
        <v>240</v>
      </c>
      <c r="G48" s="142">
        <v>246</v>
      </c>
      <c r="H48" s="31">
        <f t="shared" si="1"/>
        <v>26400</v>
      </c>
    </row>
    <row r="49" spans="1:8" x14ac:dyDescent="0.2">
      <c r="A49" s="69">
        <v>45</v>
      </c>
      <c r="B49" s="153"/>
      <c r="C49" s="70" t="s">
        <v>66</v>
      </c>
      <c r="D49" s="2" t="s">
        <v>9</v>
      </c>
      <c r="E49" s="71">
        <v>104</v>
      </c>
      <c r="F49" s="47">
        <v>90</v>
      </c>
      <c r="G49" s="142">
        <v>97</v>
      </c>
      <c r="H49" s="31">
        <f t="shared" si="1"/>
        <v>9360</v>
      </c>
    </row>
    <row r="50" spans="1:8" x14ac:dyDescent="0.2">
      <c r="A50" s="69">
        <v>46</v>
      </c>
      <c r="B50" s="153"/>
      <c r="C50" s="70" t="s">
        <v>185</v>
      </c>
      <c r="D50" s="2" t="s">
        <v>9</v>
      </c>
      <c r="E50" s="71">
        <v>5</v>
      </c>
      <c r="F50" s="47">
        <v>70</v>
      </c>
      <c r="G50" s="142">
        <v>74</v>
      </c>
      <c r="H50" s="31">
        <f t="shared" si="1"/>
        <v>350</v>
      </c>
    </row>
    <row r="51" spans="1:8" ht="20.399999999999999" x14ac:dyDescent="0.2">
      <c r="A51" s="69">
        <v>47</v>
      </c>
      <c r="B51" s="153"/>
      <c r="C51" s="70" t="s">
        <v>56</v>
      </c>
      <c r="D51" s="62" t="s">
        <v>10</v>
      </c>
      <c r="E51" s="71">
        <v>16</v>
      </c>
      <c r="F51" s="47">
        <v>75</v>
      </c>
      <c r="G51" s="142">
        <v>79</v>
      </c>
      <c r="H51" s="31">
        <f t="shared" si="1"/>
        <v>1200</v>
      </c>
    </row>
    <row r="52" spans="1:8" x14ac:dyDescent="0.2">
      <c r="A52" s="69">
        <v>48</v>
      </c>
      <c r="B52" s="153"/>
      <c r="C52" s="70" t="s">
        <v>68</v>
      </c>
      <c r="D52" s="2" t="s">
        <v>9</v>
      </c>
      <c r="E52" s="71">
        <v>9</v>
      </c>
      <c r="F52" s="47">
        <v>245</v>
      </c>
      <c r="G52" s="142">
        <v>246</v>
      </c>
      <c r="H52" s="31">
        <f t="shared" si="1"/>
        <v>2205</v>
      </c>
    </row>
    <row r="53" spans="1:8" x14ac:dyDescent="0.2">
      <c r="A53" s="69">
        <v>49</v>
      </c>
      <c r="B53" s="153"/>
      <c r="C53" s="70" t="s">
        <v>166</v>
      </c>
      <c r="D53" s="2" t="s">
        <v>9</v>
      </c>
      <c r="E53" s="71">
        <v>2</v>
      </c>
      <c r="F53" s="47">
        <v>295</v>
      </c>
      <c r="G53" s="142">
        <v>295</v>
      </c>
      <c r="H53" s="31">
        <f t="shared" si="1"/>
        <v>590</v>
      </c>
    </row>
    <row r="54" spans="1:8" x14ac:dyDescent="0.2">
      <c r="A54" s="69">
        <v>50</v>
      </c>
      <c r="B54" s="153"/>
      <c r="C54" s="70" t="s">
        <v>88</v>
      </c>
      <c r="D54" s="2" t="s">
        <v>9</v>
      </c>
      <c r="E54" s="71">
        <v>5</v>
      </c>
      <c r="F54" s="47">
        <v>615</v>
      </c>
      <c r="G54" s="142">
        <v>615</v>
      </c>
      <c r="H54" s="31">
        <f t="shared" si="1"/>
        <v>3075</v>
      </c>
    </row>
    <row r="55" spans="1:8" x14ac:dyDescent="0.2">
      <c r="A55" s="69">
        <v>51</v>
      </c>
      <c r="B55" s="153"/>
      <c r="C55" s="70" t="s">
        <v>217</v>
      </c>
      <c r="D55" s="2" t="s">
        <v>9</v>
      </c>
      <c r="E55" s="71">
        <v>38</v>
      </c>
      <c r="F55" s="47">
        <v>80</v>
      </c>
      <c r="G55" s="142">
        <v>82</v>
      </c>
      <c r="H55" s="31">
        <f t="shared" si="1"/>
        <v>3040</v>
      </c>
    </row>
    <row r="56" spans="1:8" ht="20.399999999999999" x14ac:dyDescent="0.2">
      <c r="A56" s="69">
        <v>52</v>
      </c>
      <c r="B56" s="153"/>
      <c r="C56" s="70" t="s">
        <v>67</v>
      </c>
      <c r="D56" s="2" t="s">
        <v>9</v>
      </c>
      <c r="E56" s="71">
        <v>17</v>
      </c>
      <c r="F56" s="47">
        <v>350</v>
      </c>
      <c r="G56" s="142">
        <v>350</v>
      </c>
      <c r="H56" s="31">
        <f t="shared" si="1"/>
        <v>5950</v>
      </c>
    </row>
    <row r="57" spans="1:8" x14ac:dyDescent="0.2">
      <c r="A57" s="69">
        <v>53</v>
      </c>
      <c r="B57" s="153"/>
      <c r="C57" s="70" t="s">
        <v>62</v>
      </c>
      <c r="D57" s="62" t="s">
        <v>199</v>
      </c>
      <c r="E57" s="71">
        <v>81</v>
      </c>
      <c r="F57" s="47">
        <v>15</v>
      </c>
      <c r="G57" s="142">
        <v>18</v>
      </c>
      <c r="H57" s="31">
        <f t="shared" si="1"/>
        <v>1215</v>
      </c>
    </row>
    <row r="58" spans="1:8" ht="21.9" customHeight="1" x14ac:dyDescent="0.2">
      <c r="A58" s="69">
        <v>54</v>
      </c>
      <c r="B58" s="153"/>
      <c r="C58" s="70" t="s">
        <v>218</v>
      </c>
      <c r="D58" s="2" t="s">
        <v>9</v>
      </c>
      <c r="E58" s="71">
        <v>1</v>
      </c>
      <c r="F58" s="47">
        <v>25</v>
      </c>
      <c r="G58" s="142">
        <v>25</v>
      </c>
      <c r="H58" s="31">
        <f t="shared" si="1"/>
        <v>25</v>
      </c>
    </row>
    <row r="59" spans="1:8" x14ac:dyDescent="0.2">
      <c r="A59" s="69">
        <v>55</v>
      </c>
      <c r="B59" s="153"/>
      <c r="C59" s="70" t="s">
        <v>61</v>
      </c>
      <c r="D59" s="2" t="s">
        <v>9</v>
      </c>
      <c r="E59" s="71">
        <v>9</v>
      </c>
      <c r="F59" s="47">
        <v>300</v>
      </c>
      <c r="G59" s="142">
        <v>307</v>
      </c>
      <c r="H59" s="31">
        <f t="shared" si="1"/>
        <v>2700</v>
      </c>
    </row>
    <row r="60" spans="1:8" x14ac:dyDescent="0.2">
      <c r="A60" s="69">
        <v>56</v>
      </c>
      <c r="B60" s="153"/>
      <c r="C60" s="70" t="s">
        <v>50</v>
      </c>
      <c r="D60" s="2" t="s">
        <v>9</v>
      </c>
      <c r="E60" s="71">
        <v>12</v>
      </c>
      <c r="F60" s="47">
        <v>110</v>
      </c>
      <c r="G60" s="142">
        <v>111</v>
      </c>
      <c r="H60" s="31">
        <f t="shared" si="1"/>
        <v>1320</v>
      </c>
    </row>
    <row r="61" spans="1:8" x14ac:dyDescent="0.2">
      <c r="A61" s="69">
        <v>57</v>
      </c>
      <c r="B61" s="153"/>
      <c r="C61" s="70" t="s">
        <v>5</v>
      </c>
      <c r="D61" s="2" t="s">
        <v>9</v>
      </c>
      <c r="E61" s="71">
        <v>2</v>
      </c>
      <c r="F61" s="47">
        <v>295</v>
      </c>
      <c r="G61" s="142">
        <v>295</v>
      </c>
      <c r="H61" s="31">
        <f t="shared" si="1"/>
        <v>590</v>
      </c>
    </row>
    <row r="62" spans="1:8" x14ac:dyDescent="0.2">
      <c r="A62" s="69">
        <v>58</v>
      </c>
      <c r="B62" s="153"/>
      <c r="C62" s="70" t="s">
        <v>70</v>
      </c>
      <c r="D62" s="62" t="s">
        <v>44</v>
      </c>
      <c r="E62" s="71">
        <v>4615</v>
      </c>
      <c r="F62" s="47">
        <v>2.5</v>
      </c>
      <c r="G62" s="142">
        <v>3</v>
      </c>
      <c r="H62" s="31">
        <f t="shared" si="1"/>
        <v>11537.5</v>
      </c>
    </row>
    <row r="63" spans="1:8" x14ac:dyDescent="0.2">
      <c r="A63" s="69">
        <v>59</v>
      </c>
      <c r="B63" s="153"/>
      <c r="C63" s="70" t="s">
        <v>167</v>
      </c>
      <c r="D63" s="62" t="s">
        <v>44</v>
      </c>
      <c r="E63" s="71">
        <v>14500</v>
      </c>
      <c r="F63" s="47">
        <v>0.08</v>
      </c>
      <c r="G63" s="142">
        <v>0.08</v>
      </c>
      <c r="H63" s="31">
        <f t="shared" si="1"/>
        <v>1160</v>
      </c>
    </row>
    <row r="64" spans="1:8" x14ac:dyDescent="0.2">
      <c r="A64" s="69">
        <v>60</v>
      </c>
      <c r="B64" s="153"/>
      <c r="C64" s="70" t="s">
        <v>184</v>
      </c>
      <c r="D64" s="62" t="s">
        <v>38</v>
      </c>
      <c r="E64" s="71">
        <v>8</v>
      </c>
      <c r="F64" s="47">
        <v>5</v>
      </c>
      <c r="G64" s="142">
        <v>5</v>
      </c>
      <c r="H64" s="31">
        <f t="shared" si="1"/>
        <v>40</v>
      </c>
    </row>
    <row r="65" spans="1:8" x14ac:dyDescent="0.2">
      <c r="A65" s="69">
        <v>61</v>
      </c>
      <c r="B65" s="153"/>
      <c r="C65" s="70" t="s">
        <v>219</v>
      </c>
      <c r="D65" s="62" t="s">
        <v>199</v>
      </c>
      <c r="E65" s="71">
        <v>720</v>
      </c>
      <c r="F65" s="47">
        <v>11</v>
      </c>
      <c r="G65" s="142">
        <v>11</v>
      </c>
      <c r="H65" s="31">
        <f t="shared" si="1"/>
        <v>7920</v>
      </c>
    </row>
    <row r="66" spans="1:8" ht="20.399999999999999" x14ac:dyDescent="0.2">
      <c r="A66" s="69">
        <v>62</v>
      </c>
      <c r="B66" s="153"/>
      <c r="C66" s="70" t="s">
        <v>58</v>
      </c>
      <c r="D66" s="2" t="s">
        <v>9</v>
      </c>
      <c r="E66" s="71">
        <v>14</v>
      </c>
      <c r="F66" s="47">
        <v>980</v>
      </c>
      <c r="G66" s="142">
        <v>984</v>
      </c>
      <c r="H66" s="31">
        <f t="shared" si="1"/>
        <v>13720</v>
      </c>
    </row>
    <row r="67" spans="1:8" x14ac:dyDescent="0.2">
      <c r="A67" s="69">
        <v>63</v>
      </c>
      <c r="B67" s="153"/>
      <c r="C67" s="70" t="s">
        <v>57</v>
      </c>
      <c r="D67" s="62" t="s">
        <v>38</v>
      </c>
      <c r="E67" s="71">
        <v>82</v>
      </c>
      <c r="F67" s="47">
        <v>170</v>
      </c>
      <c r="G67" s="142">
        <v>185</v>
      </c>
      <c r="H67" s="31">
        <f t="shared" si="1"/>
        <v>13940</v>
      </c>
    </row>
    <row r="68" spans="1:8" x14ac:dyDescent="0.2">
      <c r="A68" s="69">
        <v>64</v>
      </c>
      <c r="B68" s="153"/>
      <c r="C68" s="70" t="s">
        <v>220</v>
      </c>
      <c r="D68" s="2" t="s">
        <v>9</v>
      </c>
      <c r="E68" s="71">
        <v>1</v>
      </c>
      <c r="F68" s="47">
        <v>155</v>
      </c>
      <c r="G68" s="142">
        <v>155</v>
      </c>
      <c r="H68" s="31">
        <f t="shared" si="1"/>
        <v>155</v>
      </c>
    </row>
    <row r="69" spans="1:8" x14ac:dyDescent="0.2">
      <c r="A69" s="69">
        <v>65</v>
      </c>
      <c r="B69" s="153"/>
      <c r="C69" s="70" t="s">
        <v>221</v>
      </c>
      <c r="D69" s="2" t="s">
        <v>9</v>
      </c>
      <c r="E69" s="71">
        <v>33</v>
      </c>
      <c r="F69" s="47">
        <v>140</v>
      </c>
      <c r="G69" s="142">
        <v>148</v>
      </c>
      <c r="H69" s="31">
        <f t="shared" ref="H69:H93" si="2">F69*E69</f>
        <v>4620</v>
      </c>
    </row>
    <row r="70" spans="1:8" x14ac:dyDescent="0.2">
      <c r="A70" s="69">
        <v>66</v>
      </c>
      <c r="B70" s="153"/>
      <c r="C70" s="70" t="s">
        <v>168</v>
      </c>
      <c r="D70" s="62" t="s">
        <v>38</v>
      </c>
      <c r="E70" s="71">
        <v>49</v>
      </c>
      <c r="F70" s="47">
        <v>15</v>
      </c>
      <c r="G70" s="142">
        <v>15</v>
      </c>
      <c r="H70" s="31">
        <f t="shared" si="2"/>
        <v>735</v>
      </c>
    </row>
    <row r="71" spans="1:8" x14ac:dyDescent="0.2">
      <c r="A71" s="69">
        <v>67</v>
      </c>
      <c r="B71" s="153"/>
      <c r="C71" s="70" t="s">
        <v>169</v>
      </c>
      <c r="D71" s="2" t="s">
        <v>9</v>
      </c>
      <c r="E71" s="71">
        <v>1</v>
      </c>
      <c r="F71" s="47">
        <v>13</v>
      </c>
      <c r="G71" s="142">
        <v>13</v>
      </c>
      <c r="H71" s="31">
        <f t="shared" si="2"/>
        <v>13</v>
      </c>
    </row>
    <row r="72" spans="1:8" x14ac:dyDescent="0.2">
      <c r="A72" s="69">
        <v>68</v>
      </c>
      <c r="B72" s="153"/>
      <c r="C72" s="70" t="s">
        <v>154</v>
      </c>
      <c r="D72" s="2" t="s">
        <v>9</v>
      </c>
      <c r="E72" s="71">
        <v>1</v>
      </c>
      <c r="F72" s="47">
        <v>19</v>
      </c>
      <c r="G72" s="142">
        <v>19</v>
      </c>
      <c r="H72" s="31">
        <f t="shared" si="2"/>
        <v>19</v>
      </c>
    </row>
    <row r="73" spans="1:8" x14ac:dyDescent="0.2">
      <c r="A73" s="69">
        <v>69</v>
      </c>
      <c r="B73" s="153"/>
      <c r="C73" s="70" t="s">
        <v>65</v>
      </c>
      <c r="D73" s="2" t="s">
        <v>9</v>
      </c>
      <c r="E73" s="71">
        <v>45</v>
      </c>
      <c r="F73" s="47">
        <v>14</v>
      </c>
      <c r="G73" s="142">
        <v>14</v>
      </c>
      <c r="H73" s="31">
        <f t="shared" si="2"/>
        <v>630</v>
      </c>
    </row>
    <row r="74" spans="1:8" ht="20.399999999999999" x14ac:dyDescent="0.2">
      <c r="A74" s="69">
        <v>70</v>
      </c>
      <c r="B74" s="153"/>
      <c r="C74" s="70" t="s">
        <v>63</v>
      </c>
      <c r="D74" s="62" t="s">
        <v>38</v>
      </c>
      <c r="E74" s="71">
        <v>240</v>
      </c>
      <c r="F74" s="47">
        <v>10</v>
      </c>
      <c r="G74" s="142">
        <v>10</v>
      </c>
      <c r="H74" s="31">
        <f t="shared" si="2"/>
        <v>2400</v>
      </c>
    </row>
    <row r="75" spans="1:8" x14ac:dyDescent="0.2">
      <c r="A75" s="69">
        <v>71</v>
      </c>
      <c r="B75" s="153"/>
      <c r="C75" s="70" t="s">
        <v>64</v>
      </c>
      <c r="D75" s="62" t="s">
        <v>38</v>
      </c>
      <c r="E75" s="71">
        <v>251</v>
      </c>
      <c r="F75" s="47">
        <v>10</v>
      </c>
      <c r="G75" s="142">
        <v>11</v>
      </c>
      <c r="H75" s="31">
        <f t="shared" si="2"/>
        <v>2510</v>
      </c>
    </row>
    <row r="76" spans="1:8" x14ac:dyDescent="0.2">
      <c r="A76" s="69">
        <v>72</v>
      </c>
      <c r="B76" s="153"/>
      <c r="C76" s="70" t="s">
        <v>222</v>
      </c>
      <c r="D76" s="2" t="s">
        <v>9</v>
      </c>
      <c r="E76" s="71">
        <v>26</v>
      </c>
      <c r="F76" s="47">
        <v>275</v>
      </c>
      <c r="G76" s="142">
        <v>332.1</v>
      </c>
      <c r="H76" s="31">
        <f t="shared" si="2"/>
        <v>7150</v>
      </c>
    </row>
    <row r="77" spans="1:8" x14ac:dyDescent="0.2">
      <c r="A77" s="69">
        <v>73</v>
      </c>
      <c r="B77" s="153"/>
      <c r="C77" s="70" t="s">
        <v>170</v>
      </c>
      <c r="D77" s="2" t="s">
        <v>9</v>
      </c>
      <c r="E77" s="71">
        <v>2</v>
      </c>
      <c r="F77" s="47">
        <v>1250</v>
      </c>
      <c r="G77" s="142">
        <v>1287</v>
      </c>
      <c r="H77" s="31">
        <f t="shared" si="2"/>
        <v>2500</v>
      </c>
    </row>
    <row r="78" spans="1:8" x14ac:dyDescent="0.2">
      <c r="A78" s="69">
        <v>74</v>
      </c>
      <c r="B78" s="153"/>
      <c r="C78" s="70" t="s">
        <v>43</v>
      </c>
      <c r="D78" s="2" t="s">
        <v>9</v>
      </c>
      <c r="E78" s="71">
        <v>168</v>
      </c>
      <c r="F78" s="47">
        <v>5</v>
      </c>
      <c r="G78" s="142">
        <v>7</v>
      </c>
      <c r="H78" s="31">
        <f t="shared" si="2"/>
        <v>840</v>
      </c>
    </row>
    <row r="79" spans="1:8" x14ac:dyDescent="0.2">
      <c r="A79" s="69">
        <v>75</v>
      </c>
      <c r="B79" s="153"/>
      <c r="C79" s="70" t="s">
        <v>69</v>
      </c>
      <c r="D79" s="2" t="s">
        <v>9</v>
      </c>
      <c r="E79" s="71">
        <v>9</v>
      </c>
      <c r="F79" s="47">
        <v>750</v>
      </c>
      <c r="G79" s="142">
        <v>768</v>
      </c>
      <c r="H79" s="31">
        <f t="shared" si="2"/>
        <v>6750</v>
      </c>
    </row>
    <row r="80" spans="1:8" ht="20.399999999999999" x14ac:dyDescent="0.2">
      <c r="A80" s="69">
        <v>76</v>
      </c>
      <c r="B80" s="153"/>
      <c r="C80" s="70" t="s">
        <v>47</v>
      </c>
      <c r="D80" s="2" t="s">
        <v>9</v>
      </c>
      <c r="E80" s="71">
        <v>17</v>
      </c>
      <c r="F80" s="47">
        <v>950</v>
      </c>
      <c r="G80" s="142">
        <v>984</v>
      </c>
      <c r="H80" s="31">
        <f t="shared" si="2"/>
        <v>16150</v>
      </c>
    </row>
    <row r="81" spans="1:8" x14ac:dyDescent="0.2">
      <c r="A81" s="69">
        <v>77</v>
      </c>
      <c r="B81" s="153"/>
      <c r="C81" s="70" t="s">
        <v>171</v>
      </c>
      <c r="D81" s="2" t="s">
        <v>9</v>
      </c>
      <c r="E81" s="71">
        <v>2</v>
      </c>
      <c r="F81" s="47">
        <v>265</v>
      </c>
      <c r="G81" s="142">
        <v>266</v>
      </c>
      <c r="H81" s="31">
        <f t="shared" si="2"/>
        <v>530</v>
      </c>
    </row>
    <row r="82" spans="1:8" ht="20.399999999999999" x14ac:dyDescent="0.2">
      <c r="A82" s="69">
        <v>78</v>
      </c>
      <c r="B82" s="153"/>
      <c r="C82" s="70" t="s">
        <v>59</v>
      </c>
      <c r="D82" s="2" t="s">
        <v>9</v>
      </c>
      <c r="E82" s="71">
        <v>52</v>
      </c>
      <c r="F82" s="47">
        <v>900</v>
      </c>
      <c r="G82" s="142">
        <v>984</v>
      </c>
      <c r="H82" s="31">
        <f t="shared" si="2"/>
        <v>46800</v>
      </c>
    </row>
    <row r="83" spans="1:8" x14ac:dyDescent="0.2">
      <c r="A83" s="69">
        <v>79</v>
      </c>
      <c r="B83" s="153"/>
      <c r="C83" s="70" t="s">
        <v>89</v>
      </c>
      <c r="D83" s="2" t="s">
        <v>9</v>
      </c>
      <c r="E83" s="71">
        <v>9</v>
      </c>
      <c r="F83" s="47">
        <v>350</v>
      </c>
      <c r="G83" s="142">
        <v>350</v>
      </c>
      <c r="H83" s="31">
        <f t="shared" si="2"/>
        <v>3150</v>
      </c>
    </row>
    <row r="84" spans="1:8" x14ac:dyDescent="0.2">
      <c r="A84" s="69">
        <v>80</v>
      </c>
      <c r="B84" s="153"/>
      <c r="C84" s="70" t="s">
        <v>87</v>
      </c>
      <c r="D84" s="2" t="s">
        <v>22</v>
      </c>
      <c r="E84" s="71">
        <v>63</v>
      </c>
      <c r="F84" s="47">
        <v>13</v>
      </c>
      <c r="G84" s="142">
        <v>13</v>
      </c>
      <c r="H84" s="31">
        <f t="shared" si="2"/>
        <v>819</v>
      </c>
    </row>
    <row r="85" spans="1:8" x14ac:dyDescent="0.2">
      <c r="A85" s="69">
        <v>81</v>
      </c>
      <c r="B85" s="153"/>
      <c r="C85" s="70" t="s">
        <v>60</v>
      </c>
      <c r="D85" s="2" t="s">
        <v>22</v>
      </c>
      <c r="E85" s="71">
        <v>70</v>
      </c>
      <c r="F85" s="47">
        <v>13</v>
      </c>
      <c r="G85" s="142">
        <v>13</v>
      </c>
      <c r="H85" s="31">
        <f t="shared" si="2"/>
        <v>910</v>
      </c>
    </row>
    <row r="86" spans="1:8" x14ac:dyDescent="0.2">
      <c r="A86" s="69">
        <v>82</v>
      </c>
      <c r="B86" s="153"/>
      <c r="C86" s="70" t="s">
        <v>172</v>
      </c>
      <c r="D86" s="2" t="s">
        <v>9</v>
      </c>
      <c r="E86" s="71">
        <v>2</v>
      </c>
      <c r="F86" s="47">
        <v>33</v>
      </c>
      <c r="G86" s="142">
        <v>33</v>
      </c>
      <c r="H86" s="31">
        <f t="shared" si="2"/>
        <v>66</v>
      </c>
    </row>
    <row r="87" spans="1:8" x14ac:dyDescent="0.2">
      <c r="A87" s="69">
        <v>83</v>
      </c>
      <c r="B87" s="153"/>
      <c r="C87" s="70" t="s">
        <v>48</v>
      </c>
      <c r="D87" s="2" t="s">
        <v>9</v>
      </c>
      <c r="E87" s="71">
        <v>16</v>
      </c>
      <c r="F87" s="47">
        <v>120</v>
      </c>
      <c r="G87" s="142">
        <v>123</v>
      </c>
      <c r="H87" s="31">
        <f t="shared" si="2"/>
        <v>1920</v>
      </c>
    </row>
    <row r="88" spans="1:8" x14ac:dyDescent="0.2">
      <c r="A88" s="69">
        <v>84</v>
      </c>
      <c r="B88" s="153"/>
      <c r="C88" s="70" t="s">
        <v>174</v>
      </c>
      <c r="D88" s="62" t="s">
        <v>199</v>
      </c>
      <c r="E88" s="71">
        <v>7</v>
      </c>
      <c r="F88" s="47">
        <v>7</v>
      </c>
      <c r="G88" s="142">
        <v>7</v>
      </c>
      <c r="H88" s="31">
        <f t="shared" si="2"/>
        <v>49</v>
      </c>
    </row>
    <row r="89" spans="1:8" x14ac:dyDescent="0.2">
      <c r="A89" s="69">
        <v>85</v>
      </c>
      <c r="B89" s="153"/>
      <c r="C89" s="70" t="s">
        <v>175</v>
      </c>
      <c r="D89" s="2" t="s">
        <v>9</v>
      </c>
      <c r="E89" s="71">
        <v>1</v>
      </c>
      <c r="F89" s="47">
        <v>23</v>
      </c>
      <c r="G89" s="142">
        <v>23</v>
      </c>
      <c r="H89" s="31">
        <f t="shared" si="2"/>
        <v>23</v>
      </c>
    </row>
    <row r="90" spans="1:8" x14ac:dyDescent="0.2">
      <c r="A90" s="69">
        <v>86</v>
      </c>
      <c r="B90" s="153"/>
      <c r="C90" s="70" t="s">
        <v>49</v>
      </c>
      <c r="D90" s="62" t="s">
        <v>9</v>
      </c>
      <c r="E90" s="71">
        <v>163</v>
      </c>
      <c r="F90" s="47">
        <v>275</v>
      </c>
      <c r="G90" s="142">
        <v>325</v>
      </c>
      <c r="H90" s="31">
        <f t="shared" si="2"/>
        <v>44825</v>
      </c>
    </row>
    <row r="91" spans="1:8" ht="17.399999999999999" customHeight="1" x14ac:dyDescent="0.2">
      <c r="A91" s="69">
        <v>87</v>
      </c>
      <c r="B91" s="153"/>
      <c r="C91" s="70" t="s">
        <v>54</v>
      </c>
      <c r="D91" s="62" t="s">
        <v>44</v>
      </c>
      <c r="E91" s="71">
        <v>629</v>
      </c>
      <c r="F91" s="47">
        <v>9</v>
      </c>
      <c r="G91" s="142">
        <v>14</v>
      </c>
      <c r="H91" s="31">
        <f t="shared" si="2"/>
        <v>5661</v>
      </c>
    </row>
    <row r="92" spans="1:8" ht="33.6" customHeight="1" x14ac:dyDescent="0.2">
      <c r="A92" s="69">
        <v>88</v>
      </c>
      <c r="B92" s="153"/>
      <c r="C92" s="70" t="s">
        <v>90</v>
      </c>
      <c r="D92" s="2" t="s">
        <v>9</v>
      </c>
      <c r="E92" s="71">
        <v>3</v>
      </c>
      <c r="F92" s="47">
        <v>2450</v>
      </c>
      <c r="G92" s="142">
        <v>2460</v>
      </c>
      <c r="H92" s="31">
        <f t="shared" si="2"/>
        <v>7350</v>
      </c>
    </row>
    <row r="93" spans="1:8" ht="10.8" thickBot="1" x14ac:dyDescent="0.25">
      <c r="A93" s="75">
        <v>89</v>
      </c>
      <c r="B93" s="154"/>
      <c r="C93" s="76" t="s">
        <v>55</v>
      </c>
      <c r="D93" s="77" t="s">
        <v>44</v>
      </c>
      <c r="E93" s="78">
        <v>3386</v>
      </c>
      <c r="F93" s="49">
        <v>3</v>
      </c>
      <c r="G93" s="143">
        <v>3</v>
      </c>
      <c r="H93" s="32">
        <f t="shared" si="2"/>
        <v>10158</v>
      </c>
    </row>
    <row r="94" spans="1:8" x14ac:dyDescent="0.2">
      <c r="G94" s="84" t="s">
        <v>247</v>
      </c>
      <c r="H94" s="35">
        <f>SUM(H5:H93)</f>
        <v>478448.5</v>
      </c>
    </row>
  </sheetData>
  <autoFilter ref="A4:H93" xr:uid="{23854AB6-726A-4822-A4E5-E8FD6D4C31A8}"/>
  <mergeCells count="3">
    <mergeCell ref="B5:B26"/>
    <mergeCell ref="B27:B46"/>
    <mergeCell ref="B47:B93"/>
  </mergeCells>
  <phoneticPr fontId="2" type="noConversion"/>
  <conditionalFormatting sqref="F5:F93">
    <cfRule type="cellIs" dxfId="39" priority="1" operator="greaterThan">
      <formula>$G5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6F6A3-E3A9-4410-9DDB-E9F6B9481396}">
  <sheetPr>
    <tabColor theme="5" tint="0.79998168889431442"/>
  </sheetPr>
  <dimension ref="A1:I76"/>
  <sheetViews>
    <sheetView topLeftCell="A48" zoomScaleNormal="100" workbookViewId="0">
      <selection activeCell="H76" sqref="H76"/>
    </sheetView>
  </sheetViews>
  <sheetFormatPr defaultColWidth="9.109375" defaultRowHeight="10.199999999999999" x14ac:dyDescent="0.2"/>
  <cols>
    <col min="1" max="1" width="9.109375" style="51"/>
    <col min="2" max="2" width="11.109375" style="51" customWidth="1"/>
    <col min="3" max="3" width="74.44140625" style="105" customWidth="1"/>
    <col min="4" max="4" width="8.6640625" style="51"/>
    <col min="5" max="5" width="9.5546875" style="51" customWidth="1"/>
    <col min="6" max="6" width="13.44140625" style="91" bestFit="1" customWidth="1"/>
    <col min="7" max="7" width="11.6640625" style="114" bestFit="1" customWidth="1"/>
    <col min="8" max="8" width="16.5546875" style="114" bestFit="1" customWidth="1"/>
    <col min="9" max="16384" width="9.109375" style="1"/>
  </cols>
  <sheetData>
    <row r="1" spans="1:9" x14ac:dyDescent="0.2">
      <c r="B1" s="52"/>
      <c r="C1" s="53"/>
      <c r="D1" s="55"/>
      <c r="E1" s="55"/>
      <c r="F1" s="3"/>
      <c r="G1" s="82"/>
      <c r="H1" s="106"/>
    </row>
    <row r="2" spans="1:9" ht="12.6" customHeight="1" x14ac:dyDescent="0.2">
      <c r="B2" s="55" t="s">
        <v>201</v>
      </c>
      <c r="C2" s="55"/>
      <c r="D2" s="55"/>
      <c r="E2" s="55"/>
      <c r="F2" s="3"/>
      <c r="G2" s="54"/>
      <c r="H2" s="54"/>
    </row>
    <row r="3" spans="1:9" x14ac:dyDescent="0.2">
      <c r="B3" s="79"/>
      <c r="C3" s="80"/>
      <c r="D3" s="79"/>
      <c r="E3" s="79"/>
      <c r="F3" s="39"/>
      <c r="G3" s="85"/>
      <c r="H3" s="106"/>
    </row>
    <row r="4" spans="1:9" ht="41.4" thickBot="1" x14ac:dyDescent="0.25">
      <c r="A4" s="26" t="s">
        <v>104</v>
      </c>
      <c r="B4" s="26" t="s">
        <v>6</v>
      </c>
      <c r="C4" s="27" t="s">
        <v>0</v>
      </c>
      <c r="D4" s="26" t="s">
        <v>8</v>
      </c>
      <c r="E4" s="26" t="s">
        <v>250</v>
      </c>
      <c r="F4" s="28" t="s">
        <v>74</v>
      </c>
      <c r="G4" s="28" t="s">
        <v>75</v>
      </c>
      <c r="H4" s="26" t="s">
        <v>252</v>
      </c>
    </row>
    <row r="5" spans="1:9" ht="20.399999999999999" x14ac:dyDescent="0.2">
      <c r="A5" s="65">
        <v>1</v>
      </c>
      <c r="B5" s="155" t="s">
        <v>196</v>
      </c>
      <c r="C5" s="92" t="s">
        <v>21</v>
      </c>
      <c r="D5" s="93" t="s">
        <v>22</v>
      </c>
      <c r="E5" s="93">
        <v>76</v>
      </c>
      <c r="F5" s="86">
        <v>100</v>
      </c>
      <c r="G5" s="110">
        <v>103</v>
      </c>
      <c r="H5" s="107">
        <f>E5*F5</f>
        <v>7600</v>
      </c>
      <c r="I5" s="139"/>
    </row>
    <row r="6" spans="1:9" x14ac:dyDescent="0.2">
      <c r="A6" s="69">
        <v>2</v>
      </c>
      <c r="B6" s="156"/>
      <c r="C6" s="94" t="s">
        <v>30</v>
      </c>
      <c r="D6" s="95" t="s">
        <v>9</v>
      </c>
      <c r="E6" s="95">
        <v>91</v>
      </c>
      <c r="F6" s="87">
        <v>125</v>
      </c>
      <c r="G6" s="110">
        <v>238</v>
      </c>
      <c r="H6" s="108">
        <f t="shared" ref="H6:H69" si="0">E6*F6</f>
        <v>11375</v>
      </c>
      <c r="I6" s="139"/>
    </row>
    <row r="7" spans="1:9" x14ac:dyDescent="0.2">
      <c r="A7" s="69">
        <v>3</v>
      </c>
      <c r="B7" s="156"/>
      <c r="C7" s="94" t="s">
        <v>17</v>
      </c>
      <c r="D7" s="95" t="s">
        <v>9</v>
      </c>
      <c r="E7" s="95">
        <v>27</v>
      </c>
      <c r="F7" s="87">
        <v>95</v>
      </c>
      <c r="G7" s="110">
        <v>96</v>
      </c>
      <c r="H7" s="108">
        <f t="shared" si="0"/>
        <v>2565</v>
      </c>
      <c r="I7" s="139"/>
    </row>
    <row r="8" spans="1:9" x14ac:dyDescent="0.2">
      <c r="A8" s="69">
        <v>4</v>
      </c>
      <c r="B8" s="156"/>
      <c r="C8" s="94" t="s">
        <v>16</v>
      </c>
      <c r="D8" s="95" t="s">
        <v>9</v>
      </c>
      <c r="E8" s="95">
        <v>36</v>
      </c>
      <c r="F8" s="87">
        <v>90</v>
      </c>
      <c r="G8" s="110">
        <v>90</v>
      </c>
      <c r="H8" s="108">
        <f t="shared" si="0"/>
        <v>3240</v>
      </c>
      <c r="I8" s="139"/>
    </row>
    <row r="9" spans="1:9" x14ac:dyDescent="0.2">
      <c r="A9" s="69">
        <v>5</v>
      </c>
      <c r="B9" s="156"/>
      <c r="C9" s="94" t="s">
        <v>20</v>
      </c>
      <c r="D9" s="95" t="s">
        <v>9</v>
      </c>
      <c r="E9" s="95">
        <v>28</v>
      </c>
      <c r="F9" s="87">
        <v>130</v>
      </c>
      <c r="G9" s="110">
        <v>132</v>
      </c>
      <c r="H9" s="108">
        <f t="shared" si="0"/>
        <v>3640</v>
      </c>
      <c r="I9" s="139"/>
    </row>
    <row r="10" spans="1:9" x14ac:dyDescent="0.2">
      <c r="A10" s="69">
        <v>6</v>
      </c>
      <c r="B10" s="156"/>
      <c r="C10" s="94" t="s">
        <v>31</v>
      </c>
      <c r="D10" s="95" t="s">
        <v>9</v>
      </c>
      <c r="E10" s="95">
        <v>17</v>
      </c>
      <c r="F10" s="87">
        <v>90</v>
      </c>
      <c r="G10" s="110">
        <v>90</v>
      </c>
      <c r="H10" s="108">
        <f t="shared" si="0"/>
        <v>1530</v>
      </c>
      <c r="I10" s="139"/>
    </row>
    <row r="11" spans="1:9" x14ac:dyDescent="0.2">
      <c r="A11" s="69">
        <v>7</v>
      </c>
      <c r="B11" s="156"/>
      <c r="C11" s="94" t="s">
        <v>32</v>
      </c>
      <c r="D11" s="95" t="s">
        <v>9</v>
      </c>
      <c r="E11" s="95">
        <v>19</v>
      </c>
      <c r="F11" s="87">
        <v>115</v>
      </c>
      <c r="G11" s="110">
        <v>118</v>
      </c>
      <c r="H11" s="108">
        <f t="shared" si="0"/>
        <v>2185</v>
      </c>
      <c r="I11" s="139"/>
    </row>
    <row r="12" spans="1:9" x14ac:dyDescent="0.2">
      <c r="A12" s="69">
        <v>8</v>
      </c>
      <c r="B12" s="156"/>
      <c r="C12" s="94" t="s">
        <v>33</v>
      </c>
      <c r="D12" s="95" t="s">
        <v>9</v>
      </c>
      <c r="E12" s="95">
        <v>21</v>
      </c>
      <c r="F12" s="87">
        <v>115</v>
      </c>
      <c r="G12" s="110">
        <v>132</v>
      </c>
      <c r="H12" s="108">
        <f t="shared" si="0"/>
        <v>2415</v>
      </c>
      <c r="I12" s="139"/>
    </row>
    <row r="13" spans="1:9" x14ac:dyDescent="0.2">
      <c r="A13" s="69">
        <v>9</v>
      </c>
      <c r="B13" s="156"/>
      <c r="C13" s="94" t="s">
        <v>37</v>
      </c>
      <c r="D13" s="95" t="s">
        <v>24</v>
      </c>
      <c r="E13" s="95">
        <v>90</v>
      </c>
      <c r="F13" s="87">
        <v>20</v>
      </c>
      <c r="G13" s="110">
        <v>20</v>
      </c>
      <c r="H13" s="108">
        <f t="shared" si="0"/>
        <v>1800</v>
      </c>
      <c r="I13" s="139"/>
    </row>
    <row r="14" spans="1:9" x14ac:dyDescent="0.2">
      <c r="A14" s="69">
        <v>10</v>
      </c>
      <c r="B14" s="156"/>
      <c r="C14" s="94" t="s">
        <v>27</v>
      </c>
      <c r="D14" s="95" t="s">
        <v>9</v>
      </c>
      <c r="E14" s="95">
        <v>26</v>
      </c>
      <c r="F14" s="87">
        <v>40</v>
      </c>
      <c r="G14" s="110">
        <v>51</v>
      </c>
      <c r="H14" s="108">
        <f t="shared" si="0"/>
        <v>1040</v>
      </c>
      <c r="I14" s="139"/>
    </row>
    <row r="15" spans="1:9" x14ac:dyDescent="0.2">
      <c r="A15" s="69">
        <v>11</v>
      </c>
      <c r="B15" s="156"/>
      <c r="C15" s="94" t="s">
        <v>28</v>
      </c>
      <c r="D15" s="95" t="s">
        <v>29</v>
      </c>
      <c r="E15" s="95">
        <v>79</v>
      </c>
      <c r="F15" s="87">
        <v>30</v>
      </c>
      <c r="G15" s="110">
        <v>33</v>
      </c>
      <c r="H15" s="108">
        <f t="shared" si="0"/>
        <v>2370</v>
      </c>
      <c r="I15" s="139"/>
    </row>
    <row r="16" spans="1:9" x14ac:dyDescent="0.2">
      <c r="A16" s="69">
        <v>12</v>
      </c>
      <c r="B16" s="156"/>
      <c r="C16" s="94" t="s">
        <v>26</v>
      </c>
      <c r="D16" s="95" t="s">
        <v>10</v>
      </c>
      <c r="E16" s="95">
        <v>64</v>
      </c>
      <c r="F16" s="87">
        <v>70</v>
      </c>
      <c r="G16" s="110">
        <v>84</v>
      </c>
      <c r="H16" s="108">
        <f t="shared" si="0"/>
        <v>4480</v>
      </c>
      <c r="I16" s="139"/>
    </row>
    <row r="17" spans="1:9" x14ac:dyDescent="0.2">
      <c r="A17" s="69">
        <v>13</v>
      </c>
      <c r="B17" s="156"/>
      <c r="C17" s="94" t="s">
        <v>165</v>
      </c>
      <c r="D17" s="95" t="s">
        <v>9</v>
      </c>
      <c r="E17" s="95">
        <v>3</v>
      </c>
      <c r="F17" s="87">
        <v>130</v>
      </c>
      <c r="G17" s="110">
        <v>132</v>
      </c>
      <c r="H17" s="108">
        <f t="shared" si="0"/>
        <v>390</v>
      </c>
      <c r="I17" s="139"/>
    </row>
    <row r="18" spans="1:9" x14ac:dyDescent="0.2">
      <c r="A18" s="69">
        <v>14</v>
      </c>
      <c r="B18" s="156"/>
      <c r="C18" s="94" t="s">
        <v>19</v>
      </c>
      <c r="D18" s="95" t="s">
        <v>9</v>
      </c>
      <c r="E18" s="95">
        <v>13</v>
      </c>
      <c r="F18" s="87">
        <v>130</v>
      </c>
      <c r="G18" s="110">
        <v>132</v>
      </c>
      <c r="H18" s="108">
        <f t="shared" si="0"/>
        <v>1690</v>
      </c>
      <c r="I18" s="139"/>
    </row>
    <row r="19" spans="1:9" ht="20.399999999999999" x14ac:dyDescent="0.2">
      <c r="A19" s="69">
        <v>15</v>
      </c>
      <c r="B19" s="156"/>
      <c r="C19" s="94" t="s">
        <v>23</v>
      </c>
      <c r="D19" s="95" t="s">
        <v>24</v>
      </c>
      <c r="E19" s="95">
        <v>26</v>
      </c>
      <c r="F19" s="87">
        <v>100</v>
      </c>
      <c r="G19" s="110">
        <v>101</v>
      </c>
      <c r="H19" s="108">
        <f t="shared" si="0"/>
        <v>2600</v>
      </c>
      <c r="I19" s="139"/>
    </row>
    <row r="20" spans="1:9" ht="17.25" customHeight="1" x14ac:dyDescent="0.2">
      <c r="A20" s="69">
        <v>16</v>
      </c>
      <c r="B20" s="156"/>
      <c r="C20" s="94" t="s">
        <v>25</v>
      </c>
      <c r="D20" s="95" t="s">
        <v>24</v>
      </c>
      <c r="E20" s="95">
        <v>50</v>
      </c>
      <c r="F20" s="87">
        <v>80</v>
      </c>
      <c r="G20" s="110">
        <v>81</v>
      </c>
      <c r="H20" s="108">
        <f t="shared" si="0"/>
        <v>4000</v>
      </c>
      <c r="I20" s="139"/>
    </row>
    <row r="21" spans="1:9" ht="10.8" thickBot="1" x14ac:dyDescent="0.25">
      <c r="A21" s="72">
        <v>17</v>
      </c>
      <c r="B21" s="156"/>
      <c r="C21" s="96" t="s">
        <v>18</v>
      </c>
      <c r="D21" s="97" t="s">
        <v>9</v>
      </c>
      <c r="E21" s="97">
        <v>13</v>
      </c>
      <c r="F21" s="88">
        <v>100</v>
      </c>
      <c r="G21" s="144">
        <v>101</v>
      </c>
      <c r="H21" s="109">
        <f t="shared" si="0"/>
        <v>1300</v>
      </c>
      <c r="I21" s="139"/>
    </row>
    <row r="22" spans="1:9" x14ac:dyDescent="0.2">
      <c r="A22" s="65">
        <v>18</v>
      </c>
      <c r="B22" s="155" t="s">
        <v>1</v>
      </c>
      <c r="C22" s="92" t="s">
        <v>42</v>
      </c>
      <c r="D22" s="93" t="s">
        <v>9</v>
      </c>
      <c r="E22" s="93">
        <v>11</v>
      </c>
      <c r="F22" s="86">
        <v>300</v>
      </c>
      <c r="G22" s="145">
        <v>317</v>
      </c>
      <c r="H22" s="107">
        <f t="shared" si="0"/>
        <v>3300</v>
      </c>
      <c r="I22" s="139"/>
    </row>
    <row r="23" spans="1:9" x14ac:dyDescent="0.2">
      <c r="A23" s="69">
        <v>19</v>
      </c>
      <c r="B23" s="156"/>
      <c r="C23" s="94" t="s">
        <v>78</v>
      </c>
      <c r="D23" s="95" t="s">
        <v>9</v>
      </c>
      <c r="E23" s="95">
        <v>25</v>
      </c>
      <c r="F23" s="87">
        <v>750</v>
      </c>
      <c r="G23" s="110">
        <v>792</v>
      </c>
      <c r="H23" s="108">
        <f t="shared" si="0"/>
        <v>18750</v>
      </c>
      <c r="I23" s="139"/>
    </row>
    <row r="24" spans="1:9" x14ac:dyDescent="0.2">
      <c r="A24" s="69">
        <v>20</v>
      </c>
      <c r="B24" s="156"/>
      <c r="C24" s="94" t="s">
        <v>41</v>
      </c>
      <c r="D24" s="95" t="s">
        <v>9</v>
      </c>
      <c r="E24" s="95">
        <v>11</v>
      </c>
      <c r="F24" s="87">
        <v>350</v>
      </c>
      <c r="G24" s="110">
        <v>462</v>
      </c>
      <c r="H24" s="108">
        <f t="shared" si="0"/>
        <v>3850</v>
      </c>
      <c r="I24" s="139"/>
    </row>
    <row r="25" spans="1:9" x14ac:dyDescent="0.2">
      <c r="A25" s="69">
        <v>21</v>
      </c>
      <c r="B25" s="156"/>
      <c r="C25" s="94" t="s">
        <v>149</v>
      </c>
      <c r="D25" s="95" t="s">
        <v>9</v>
      </c>
      <c r="E25" s="95">
        <v>1</v>
      </c>
      <c r="F25" s="87">
        <v>270</v>
      </c>
      <c r="G25" s="110">
        <v>278</v>
      </c>
      <c r="H25" s="108">
        <f t="shared" si="0"/>
        <v>270</v>
      </c>
      <c r="I25" s="139"/>
    </row>
    <row r="26" spans="1:9" x14ac:dyDescent="0.2">
      <c r="A26" s="69">
        <v>22</v>
      </c>
      <c r="B26" s="156"/>
      <c r="C26" s="94" t="s">
        <v>150</v>
      </c>
      <c r="D26" s="95" t="s">
        <v>9</v>
      </c>
      <c r="E26" s="95">
        <v>1</v>
      </c>
      <c r="F26" s="87">
        <v>130</v>
      </c>
      <c r="G26" s="110">
        <v>132</v>
      </c>
      <c r="H26" s="108">
        <f t="shared" si="0"/>
        <v>130</v>
      </c>
      <c r="I26" s="139"/>
    </row>
    <row r="27" spans="1:9" x14ac:dyDescent="0.2">
      <c r="A27" s="69">
        <v>23</v>
      </c>
      <c r="B27" s="156"/>
      <c r="C27" s="94" t="s">
        <v>40</v>
      </c>
      <c r="D27" s="95" t="s">
        <v>13</v>
      </c>
      <c r="E27" s="95">
        <v>60</v>
      </c>
      <c r="F27" s="87">
        <v>300</v>
      </c>
      <c r="G27" s="110">
        <v>330</v>
      </c>
      <c r="H27" s="108">
        <f t="shared" si="0"/>
        <v>18000</v>
      </c>
      <c r="I27" s="139"/>
    </row>
    <row r="28" spans="1:9" x14ac:dyDescent="0.2">
      <c r="A28" s="69">
        <v>24</v>
      </c>
      <c r="B28" s="156"/>
      <c r="C28" s="94" t="s">
        <v>224</v>
      </c>
      <c r="D28" s="95" t="s">
        <v>9</v>
      </c>
      <c r="E28" s="95">
        <v>9</v>
      </c>
      <c r="F28" s="87">
        <v>250</v>
      </c>
      <c r="G28" s="110">
        <v>264</v>
      </c>
      <c r="H28" s="108">
        <f t="shared" si="0"/>
        <v>2250</v>
      </c>
      <c r="I28" s="139"/>
    </row>
    <row r="29" spans="1:9" x14ac:dyDescent="0.2">
      <c r="A29" s="69">
        <v>25</v>
      </c>
      <c r="B29" s="156"/>
      <c r="C29" s="94" t="s">
        <v>76</v>
      </c>
      <c r="D29" s="95" t="s">
        <v>9</v>
      </c>
      <c r="E29" s="95">
        <v>32</v>
      </c>
      <c r="F29" s="87">
        <v>300</v>
      </c>
      <c r="G29" s="110">
        <v>330</v>
      </c>
      <c r="H29" s="108">
        <f t="shared" si="0"/>
        <v>9600</v>
      </c>
      <c r="I29" s="139"/>
    </row>
    <row r="30" spans="1:9" x14ac:dyDescent="0.2">
      <c r="A30" s="69">
        <v>26</v>
      </c>
      <c r="B30" s="156"/>
      <c r="C30" s="94" t="s">
        <v>85</v>
      </c>
      <c r="D30" s="95" t="s">
        <v>9</v>
      </c>
      <c r="E30" s="95">
        <v>9</v>
      </c>
      <c r="F30" s="87">
        <v>350</v>
      </c>
      <c r="G30" s="110">
        <v>436</v>
      </c>
      <c r="H30" s="108">
        <f t="shared" si="0"/>
        <v>3150</v>
      </c>
      <c r="I30" s="139"/>
    </row>
    <row r="31" spans="1:9" x14ac:dyDescent="0.2">
      <c r="A31" s="69">
        <v>27</v>
      </c>
      <c r="B31" s="156"/>
      <c r="C31" s="94" t="s">
        <v>83</v>
      </c>
      <c r="D31" s="95" t="s">
        <v>9</v>
      </c>
      <c r="E31" s="95">
        <v>9</v>
      </c>
      <c r="F31" s="87">
        <v>175</v>
      </c>
      <c r="G31" s="110">
        <v>175</v>
      </c>
      <c r="H31" s="108">
        <f t="shared" si="0"/>
        <v>1575</v>
      </c>
      <c r="I31" s="139"/>
    </row>
    <row r="32" spans="1:9" x14ac:dyDescent="0.2">
      <c r="A32" s="69">
        <v>28</v>
      </c>
      <c r="B32" s="156"/>
      <c r="C32" s="94" t="s">
        <v>84</v>
      </c>
      <c r="D32" s="95" t="s">
        <v>9</v>
      </c>
      <c r="E32" s="95">
        <v>9</v>
      </c>
      <c r="F32" s="87">
        <v>290</v>
      </c>
      <c r="G32" s="110">
        <v>291</v>
      </c>
      <c r="H32" s="108">
        <f t="shared" si="0"/>
        <v>2610</v>
      </c>
      <c r="I32" s="139"/>
    </row>
    <row r="33" spans="1:9" ht="20.399999999999999" x14ac:dyDescent="0.2">
      <c r="A33" s="69">
        <v>29</v>
      </c>
      <c r="B33" s="156"/>
      <c r="C33" s="94" t="s">
        <v>56</v>
      </c>
      <c r="D33" s="95" t="s">
        <v>9</v>
      </c>
      <c r="E33" s="95">
        <v>1</v>
      </c>
      <c r="F33" s="87">
        <v>195</v>
      </c>
      <c r="G33" s="110">
        <v>198</v>
      </c>
      <c r="H33" s="108">
        <f t="shared" si="0"/>
        <v>195</v>
      </c>
      <c r="I33" s="139"/>
    </row>
    <row r="34" spans="1:9" x14ac:dyDescent="0.2">
      <c r="A34" s="69">
        <v>30</v>
      </c>
      <c r="B34" s="156"/>
      <c r="C34" s="94" t="s">
        <v>79</v>
      </c>
      <c r="D34" s="95" t="s">
        <v>22</v>
      </c>
      <c r="E34" s="95">
        <v>12</v>
      </c>
      <c r="F34" s="87">
        <v>30</v>
      </c>
      <c r="G34" s="110">
        <v>33</v>
      </c>
      <c r="H34" s="108">
        <f t="shared" si="0"/>
        <v>360</v>
      </c>
      <c r="I34" s="139"/>
    </row>
    <row r="35" spans="1:9" x14ac:dyDescent="0.2">
      <c r="A35" s="69">
        <v>31</v>
      </c>
      <c r="B35" s="156"/>
      <c r="C35" s="94" t="s">
        <v>151</v>
      </c>
      <c r="D35" s="95" t="s">
        <v>9</v>
      </c>
      <c r="E35" s="95">
        <v>19</v>
      </c>
      <c r="F35" s="87">
        <v>900</v>
      </c>
      <c r="G35" s="110">
        <v>1030</v>
      </c>
      <c r="H35" s="108">
        <f t="shared" si="0"/>
        <v>17100</v>
      </c>
      <c r="I35" s="139"/>
    </row>
    <row r="36" spans="1:9" x14ac:dyDescent="0.2">
      <c r="A36" s="69">
        <v>32</v>
      </c>
      <c r="B36" s="156"/>
      <c r="C36" s="94" t="s">
        <v>2</v>
      </c>
      <c r="D36" s="95" t="s">
        <v>9</v>
      </c>
      <c r="E36" s="95">
        <v>22</v>
      </c>
      <c r="F36" s="87">
        <v>500</v>
      </c>
      <c r="G36" s="110">
        <v>502</v>
      </c>
      <c r="H36" s="108">
        <f t="shared" si="0"/>
        <v>11000</v>
      </c>
      <c r="I36" s="139"/>
    </row>
    <row r="37" spans="1:9" x14ac:dyDescent="0.2">
      <c r="A37" s="69">
        <v>33</v>
      </c>
      <c r="B37" s="156"/>
      <c r="C37" s="94" t="s">
        <v>186</v>
      </c>
      <c r="D37" s="95" t="s">
        <v>10</v>
      </c>
      <c r="E37" s="95">
        <v>17</v>
      </c>
      <c r="F37" s="87">
        <v>350</v>
      </c>
      <c r="G37" s="110">
        <v>363</v>
      </c>
      <c r="H37" s="108">
        <f t="shared" si="0"/>
        <v>5950</v>
      </c>
      <c r="I37" s="139"/>
    </row>
    <row r="38" spans="1:9" x14ac:dyDescent="0.2">
      <c r="A38" s="69">
        <v>34</v>
      </c>
      <c r="B38" s="156"/>
      <c r="C38" s="94" t="s">
        <v>152</v>
      </c>
      <c r="D38" s="95" t="s">
        <v>9</v>
      </c>
      <c r="E38" s="95">
        <v>8</v>
      </c>
      <c r="F38" s="87">
        <v>130</v>
      </c>
      <c r="G38" s="110">
        <v>132</v>
      </c>
      <c r="H38" s="108">
        <f t="shared" si="0"/>
        <v>1040</v>
      </c>
      <c r="I38" s="139"/>
    </row>
    <row r="39" spans="1:9" x14ac:dyDescent="0.2">
      <c r="A39" s="69">
        <v>35</v>
      </c>
      <c r="B39" s="156"/>
      <c r="C39" s="94" t="s">
        <v>80</v>
      </c>
      <c r="D39" s="95" t="s">
        <v>9</v>
      </c>
      <c r="E39" s="95">
        <v>25</v>
      </c>
      <c r="F39" s="87">
        <v>450</v>
      </c>
      <c r="G39" s="110">
        <v>509</v>
      </c>
      <c r="H39" s="108">
        <f t="shared" si="0"/>
        <v>11250</v>
      </c>
      <c r="I39" s="139"/>
    </row>
    <row r="40" spans="1:9" x14ac:dyDescent="0.2">
      <c r="A40" s="69">
        <v>36</v>
      </c>
      <c r="B40" s="156"/>
      <c r="C40" s="94" t="s">
        <v>187</v>
      </c>
      <c r="D40" s="95" t="s">
        <v>38</v>
      </c>
      <c r="E40" s="95">
        <v>37</v>
      </c>
      <c r="F40" s="87">
        <v>30</v>
      </c>
      <c r="G40" s="110">
        <v>30</v>
      </c>
      <c r="H40" s="108">
        <f t="shared" si="0"/>
        <v>1110</v>
      </c>
      <c r="I40" s="139"/>
    </row>
    <row r="41" spans="1:9" x14ac:dyDescent="0.2">
      <c r="A41" s="69">
        <v>37</v>
      </c>
      <c r="B41" s="156"/>
      <c r="C41" s="94" t="s">
        <v>5</v>
      </c>
      <c r="D41" s="95" t="s">
        <v>9</v>
      </c>
      <c r="E41" s="95">
        <v>14</v>
      </c>
      <c r="F41" s="87">
        <v>400</v>
      </c>
      <c r="G41" s="110">
        <v>509</v>
      </c>
      <c r="H41" s="108">
        <f t="shared" si="0"/>
        <v>5600</v>
      </c>
      <c r="I41" s="139"/>
    </row>
    <row r="42" spans="1:9" x14ac:dyDescent="0.2">
      <c r="A42" s="69">
        <v>38</v>
      </c>
      <c r="B42" s="156"/>
      <c r="C42" s="94" t="s">
        <v>153</v>
      </c>
      <c r="D42" s="95" t="s">
        <v>9</v>
      </c>
      <c r="E42" s="95">
        <v>3</v>
      </c>
      <c r="F42" s="87">
        <v>130</v>
      </c>
      <c r="G42" s="110">
        <v>132</v>
      </c>
      <c r="H42" s="108">
        <f t="shared" si="0"/>
        <v>390</v>
      </c>
      <c r="I42" s="139"/>
    </row>
    <row r="43" spans="1:9" x14ac:dyDescent="0.2">
      <c r="A43" s="69">
        <v>39</v>
      </c>
      <c r="B43" s="156"/>
      <c r="C43" s="94" t="s">
        <v>54</v>
      </c>
      <c r="D43" s="95" t="s">
        <v>44</v>
      </c>
      <c r="E43" s="95">
        <v>98</v>
      </c>
      <c r="F43" s="87">
        <v>19</v>
      </c>
      <c r="G43" s="110">
        <v>19</v>
      </c>
      <c r="H43" s="108">
        <f t="shared" si="0"/>
        <v>1862</v>
      </c>
      <c r="I43" s="139"/>
    </row>
    <row r="44" spans="1:9" x14ac:dyDescent="0.2">
      <c r="A44" s="69">
        <v>40</v>
      </c>
      <c r="B44" s="156"/>
      <c r="C44" s="94" t="s">
        <v>188</v>
      </c>
      <c r="D44" s="95" t="s">
        <v>9</v>
      </c>
      <c r="E44" s="95">
        <v>13</v>
      </c>
      <c r="F44" s="87">
        <v>900</v>
      </c>
      <c r="G44" s="110">
        <v>1162</v>
      </c>
      <c r="H44" s="108">
        <f t="shared" si="0"/>
        <v>11700</v>
      </c>
      <c r="I44" s="139"/>
    </row>
    <row r="45" spans="1:9" x14ac:dyDescent="0.2">
      <c r="A45" s="69">
        <v>41</v>
      </c>
      <c r="B45" s="156"/>
      <c r="C45" s="94" t="s">
        <v>46</v>
      </c>
      <c r="D45" s="95" t="s">
        <v>15</v>
      </c>
      <c r="E45" s="95">
        <v>124</v>
      </c>
      <c r="F45" s="87">
        <v>160</v>
      </c>
      <c r="G45" s="110">
        <v>172</v>
      </c>
      <c r="H45" s="108">
        <f t="shared" si="0"/>
        <v>19840</v>
      </c>
      <c r="I45" s="139"/>
    </row>
    <row r="46" spans="1:9" x14ac:dyDescent="0.2">
      <c r="A46" s="69">
        <v>42</v>
      </c>
      <c r="B46" s="156"/>
      <c r="C46" s="94" t="s">
        <v>39</v>
      </c>
      <c r="D46" s="95" t="s">
        <v>12</v>
      </c>
      <c r="E46" s="95">
        <v>158</v>
      </c>
      <c r="F46" s="87">
        <v>200</v>
      </c>
      <c r="G46" s="110">
        <v>264</v>
      </c>
      <c r="H46" s="108">
        <f t="shared" si="0"/>
        <v>31600</v>
      </c>
      <c r="I46" s="139"/>
    </row>
    <row r="47" spans="1:9" x14ac:dyDescent="0.2">
      <c r="A47" s="69">
        <v>43</v>
      </c>
      <c r="B47" s="156"/>
      <c r="C47" s="94" t="s">
        <v>14</v>
      </c>
      <c r="D47" s="95" t="s">
        <v>15</v>
      </c>
      <c r="E47" s="95">
        <v>129</v>
      </c>
      <c r="F47" s="87">
        <v>240</v>
      </c>
      <c r="G47" s="110">
        <v>251</v>
      </c>
      <c r="H47" s="108">
        <f t="shared" si="0"/>
        <v>30960</v>
      </c>
      <c r="I47" s="139"/>
    </row>
    <row r="48" spans="1:9" ht="20.399999999999999" x14ac:dyDescent="0.2">
      <c r="A48" s="69">
        <v>44</v>
      </c>
      <c r="B48" s="156"/>
      <c r="C48" s="94" t="s">
        <v>189</v>
      </c>
      <c r="D48" s="95" t="s">
        <v>9</v>
      </c>
      <c r="E48" s="95">
        <v>14</v>
      </c>
      <c r="F48" s="87">
        <v>1200</v>
      </c>
      <c r="G48" s="110">
        <v>1320</v>
      </c>
      <c r="H48" s="108">
        <f t="shared" si="0"/>
        <v>16800</v>
      </c>
      <c r="I48" s="139"/>
    </row>
    <row r="49" spans="1:9" x14ac:dyDescent="0.2">
      <c r="A49" s="69">
        <v>45</v>
      </c>
      <c r="B49" s="156"/>
      <c r="C49" s="94" t="s">
        <v>154</v>
      </c>
      <c r="D49" s="95" t="s">
        <v>9</v>
      </c>
      <c r="E49" s="95">
        <v>4</v>
      </c>
      <c r="F49" s="87">
        <v>50</v>
      </c>
      <c r="G49" s="110">
        <v>53</v>
      </c>
      <c r="H49" s="108">
        <f t="shared" si="0"/>
        <v>200</v>
      </c>
      <c r="I49" s="139"/>
    </row>
    <row r="50" spans="1:9" x14ac:dyDescent="0.2">
      <c r="A50" s="69">
        <v>46</v>
      </c>
      <c r="B50" s="156"/>
      <c r="C50" s="94" t="s">
        <v>155</v>
      </c>
      <c r="D50" s="95" t="s">
        <v>9</v>
      </c>
      <c r="E50" s="95">
        <v>2</v>
      </c>
      <c r="F50" s="87">
        <v>250</v>
      </c>
      <c r="G50" s="110">
        <v>264</v>
      </c>
      <c r="H50" s="108">
        <f t="shared" si="0"/>
        <v>500</v>
      </c>
      <c r="I50" s="139"/>
    </row>
    <row r="51" spans="1:9" x14ac:dyDescent="0.2">
      <c r="A51" s="69">
        <v>47</v>
      </c>
      <c r="B51" s="156"/>
      <c r="C51" s="94" t="s">
        <v>7</v>
      </c>
      <c r="D51" s="95" t="s">
        <v>9</v>
      </c>
      <c r="E51" s="95">
        <v>7</v>
      </c>
      <c r="F51" s="87">
        <v>900</v>
      </c>
      <c r="G51" s="110">
        <v>944</v>
      </c>
      <c r="H51" s="108">
        <f t="shared" si="0"/>
        <v>6300</v>
      </c>
      <c r="I51" s="139"/>
    </row>
    <row r="52" spans="1:9" x14ac:dyDescent="0.2">
      <c r="A52" s="69">
        <v>48</v>
      </c>
      <c r="B52" s="156"/>
      <c r="C52" s="94" t="s">
        <v>3</v>
      </c>
      <c r="D52" s="95" t="s">
        <v>9</v>
      </c>
      <c r="E52" s="95">
        <v>9</v>
      </c>
      <c r="F52" s="87">
        <v>1000</v>
      </c>
      <c r="G52" s="110">
        <v>1056</v>
      </c>
      <c r="H52" s="108">
        <f t="shared" si="0"/>
        <v>9000</v>
      </c>
      <c r="I52" s="139"/>
    </row>
    <row r="53" spans="1:9" x14ac:dyDescent="0.2">
      <c r="A53" s="69">
        <v>49</v>
      </c>
      <c r="B53" s="156"/>
      <c r="C53" s="94" t="s">
        <v>4</v>
      </c>
      <c r="D53" s="95" t="s">
        <v>9</v>
      </c>
      <c r="E53" s="95">
        <v>14</v>
      </c>
      <c r="F53" s="87">
        <v>2400</v>
      </c>
      <c r="G53" s="110">
        <v>2640</v>
      </c>
      <c r="H53" s="108">
        <f t="shared" si="0"/>
        <v>33600</v>
      </c>
      <c r="I53" s="139"/>
    </row>
    <row r="54" spans="1:9" x14ac:dyDescent="0.2">
      <c r="A54" s="69">
        <v>50</v>
      </c>
      <c r="B54" s="156"/>
      <c r="C54" s="94" t="s">
        <v>156</v>
      </c>
      <c r="D54" s="95" t="s">
        <v>9</v>
      </c>
      <c r="E54" s="95">
        <v>21</v>
      </c>
      <c r="F54" s="87">
        <v>130</v>
      </c>
      <c r="G54" s="110">
        <v>132</v>
      </c>
      <c r="H54" s="108">
        <f t="shared" si="0"/>
        <v>2730</v>
      </c>
      <c r="I54" s="139"/>
    </row>
    <row r="55" spans="1:9" x14ac:dyDescent="0.2">
      <c r="A55" s="69">
        <v>51</v>
      </c>
      <c r="B55" s="156"/>
      <c r="C55" s="94" t="s">
        <v>190</v>
      </c>
      <c r="D55" s="95" t="s">
        <v>9</v>
      </c>
      <c r="E55" s="95">
        <v>29</v>
      </c>
      <c r="F55" s="87">
        <v>750</v>
      </c>
      <c r="G55" s="110">
        <v>766</v>
      </c>
      <c r="H55" s="108">
        <f t="shared" si="0"/>
        <v>21750</v>
      </c>
      <c r="I55" s="139"/>
    </row>
    <row r="56" spans="1:9" x14ac:dyDescent="0.2">
      <c r="A56" s="69">
        <v>52</v>
      </c>
      <c r="B56" s="156"/>
      <c r="C56" s="94" t="s">
        <v>157</v>
      </c>
      <c r="D56" s="95" t="s">
        <v>9</v>
      </c>
      <c r="E56" s="95">
        <v>2</v>
      </c>
      <c r="F56" s="87">
        <v>2500</v>
      </c>
      <c r="G56" s="110">
        <v>2640</v>
      </c>
      <c r="H56" s="108">
        <f t="shared" si="0"/>
        <v>5000</v>
      </c>
      <c r="I56" s="139"/>
    </row>
    <row r="57" spans="1:9" x14ac:dyDescent="0.2">
      <c r="A57" s="69">
        <v>53</v>
      </c>
      <c r="B57" s="156"/>
      <c r="C57" s="94" t="s">
        <v>191</v>
      </c>
      <c r="D57" s="95" t="s">
        <v>9</v>
      </c>
      <c r="E57" s="95">
        <v>9</v>
      </c>
      <c r="F57" s="87">
        <v>850</v>
      </c>
      <c r="G57" s="110">
        <v>858</v>
      </c>
      <c r="H57" s="108">
        <f t="shared" si="0"/>
        <v>7650</v>
      </c>
      <c r="I57" s="139"/>
    </row>
    <row r="58" spans="1:9" x14ac:dyDescent="0.2">
      <c r="A58" s="69">
        <v>54</v>
      </c>
      <c r="B58" s="156"/>
      <c r="C58" s="94" t="s">
        <v>81</v>
      </c>
      <c r="D58" s="95" t="s">
        <v>9</v>
      </c>
      <c r="E58" s="95">
        <v>25</v>
      </c>
      <c r="F58" s="87">
        <v>500</v>
      </c>
      <c r="G58" s="110">
        <v>509</v>
      </c>
      <c r="H58" s="108">
        <f t="shared" si="0"/>
        <v>12500</v>
      </c>
      <c r="I58" s="139"/>
    </row>
    <row r="59" spans="1:9" x14ac:dyDescent="0.2">
      <c r="A59" s="69">
        <v>55</v>
      </c>
      <c r="B59" s="156"/>
      <c r="C59" s="94" t="s">
        <v>158</v>
      </c>
      <c r="D59" s="95" t="s">
        <v>9</v>
      </c>
      <c r="E59" s="95">
        <v>2</v>
      </c>
      <c r="F59" s="87">
        <v>790</v>
      </c>
      <c r="G59" s="110">
        <v>792</v>
      </c>
      <c r="H59" s="108">
        <f t="shared" si="0"/>
        <v>1580</v>
      </c>
      <c r="I59" s="139"/>
    </row>
    <row r="60" spans="1:9" x14ac:dyDescent="0.2">
      <c r="A60" s="69">
        <v>56</v>
      </c>
      <c r="B60" s="156"/>
      <c r="C60" s="94" t="s">
        <v>82</v>
      </c>
      <c r="D60" s="95" t="s">
        <v>9</v>
      </c>
      <c r="E60" s="95">
        <v>9</v>
      </c>
      <c r="F60" s="87">
        <v>370</v>
      </c>
      <c r="G60" s="110">
        <v>370</v>
      </c>
      <c r="H60" s="108">
        <f t="shared" si="0"/>
        <v>3330</v>
      </c>
      <c r="I60" s="139"/>
    </row>
    <row r="61" spans="1:9" x14ac:dyDescent="0.2">
      <c r="A61" s="69">
        <v>57</v>
      </c>
      <c r="B61" s="156"/>
      <c r="C61" s="94" t="s">
        <v>192</v>
      </c>
      <c r="D61" s="95" t="s">
        <v>9</v>
      </c>
      <c r="E61" s="95">
        <v>19</v>
      </c>
      <c r="F61" s="87">
        <v>500</v>
      </c>
      <c r="G61" s="110">
        <v>509</v>
      </c>
      <c r="H61" s="108">
        <f t="shared" si="0"/>
        <v>9500</v>
      </c>
      <c r="I61" s="139"/>
    </row>
    <row r="62" spans="1:9" x14ac:dyDescent="0.2">
      <c r="A62" s="69">
        <v>58</v>
      </c>
      <c r="B62" s="156"/>
      <c r="C62" s="94" t="s">
        <v>235</v>
      </c>
      <c r="D62" s="95" t="s">
        <v>9</v>
      </c>
      <c r="E62" s="95">
        <v>2</v>
      </c>
      <c r="F62" s="87">
        <v>18000</v>
      </c>
      <c r="G62" s="110">
        <v>21120</v>
      </c>
      <c r="H62" s="108">
        <f t="shared" si="0"/>
        <v>36000</v>
      </c>
      <c r="I62" s="139"/>
    </row>
    <row r="63" spans="1:9" x14ac:dyDescent="0.2">
      <c r="A63" s="69">
        <v>59</v>
      </c>
      <c r="B63" s="156"/>
      <c r="C63" s="94" t="s">
        <v>236</v>
      </c>
      <c r="D63" s="95" t="s">
        <v>9</v>
      </c>
      <c r="E63" s="95">
        <v>2</v>
      </c>
      <c r="F63" s="87">
        <v>14000</v>
      </c>
      <c r="G63" s="110">
        <v>15840</v>
      </c>
      <c r="H63" s="108">
        <f t="shared" si="0"/>
        <v>28000</v>
      </c>
      <c r="I63" s="139"/>
    </row>
    <row r="64" spans="1:9" x14ac:dyDescent="0.2">
      <c r="A64" s="69">
        <v>60</v>
      </c>
      <c r="B64" s="156"/>
      <c r="C64" s="94" t="s">
        <v>237</v>
      </c>
      <c r="D64" s="95" t="s">
        <v>9</v>
      </c>
      <c r="E64" s="95">
        <v>2</v>
      </c>
      <c r="F64" s="87">
        <v>24000</v>
      </c>
      <c r="G64" s="110">
        <v>26400</v>
      </c>
      <c r="H64" s="108">
        <f t="shared" si="0"/>
        <v>48000</v>
      </c>
      <c r="I64" s="139"/>
    </row>
    <row r="65" spans="1:9" x14ac:dyDescent="0.2">
      <c r="A65" s="69">
        <v>61</v>
      </c>
      <c r="B65" s="156"/>
      <c r="C65" s="94" t="s">
        <v>238</v>
      </c>
      <c r="D65" s="95" t="s">
        <v>9</v>
      </c>
      <c r="E65" s="95">
        <v>2</v>
      </c>
      <c r="F65" s="87">
        <v>17000</v>
      </c>
      <c r="G65" s="110">
        <v>21120</v>
      </c>
      <c r="H65" s="108">
        <f t="shared" si="0"/>
        <v>34000</v>
      </c>
      <c r="I65" s="139"/>
    </row>
    <row r="66" spans="1:9" x14ac:dyDescent="0.2">
      <c r="A66" s="69">
        <v>62</v>
      </c>
      <c r="B66" s="156"/>
      <c r="C66" s="98" t="s">
        <v>239</v>
      </c>
      <c r="D66" s="99" t="s">
        <v>240</v>
      </c>
      <c r="E66" s="99">
        <v>1442</v>
      </c>
      <c r="F66" s="87">
        <v>16</v>
      </c>
      <c r="G66" s="110">
        <v>40</v>
      </c>
      <c r="H66" s="108">
        <f t="shared" si="0"/>
        <v>23072</v>
      </c>
      <c r="I66" s="139"/>
    </row>
    <row r="67" spans="1:9" x14ac:dyDescent="0.2">
      <c r="A67" s="69">
        <v>63</v>
      </c>
      <c r="B67" s="156"/>
      <c r="C67" s="100" t="s">
        <v>55</v>
      </c>
      <c r="D67" s="101" t="s">
        <v>44</v>
      </c>
      <c r="E67" s="101">
        <v>820</v>
      </c>
      <c r="F67" s="87">
        <v>3</v>
      </c>
      <c r="G67" s="110">
        <v>3</v>
      </c>
      <c r="H67" s="108">
        <f t="shared" si="0"/>
        <v>2460</v>
      </c>
      <c r="I67" s="139"/>
    </row>
    <row r="68" spans="1:9" x14ac:dyDescent="0.2">
      <c r="A68" s="69">
        <v>64</v>
      </c>
      <c r="B68" s="156"/>
      <c r="C68" s="94" t="s">
        <v>159</v>
      </c>
      <c r="D68" s="95" t="s">
        <v>9</v>
      </c>
      <c r="E68" s="95">
        <v>2</v>
      </c>
      <c r="F68" s="87">
        <v>130</v>
      </c>
      <c r="G68" s="110">
        <v>132</v>
      </c>
      <c r="H68" s="108">
        <f t="shared" si="0"/>
        <v>260</v>
      </c>
      <c r="I68" s="139"/>
    </row>
    <row r="69" spans="1:9" x14ac:dyDescent="0.2">
      <c r="A69" s="69">
        <v>65</v>
      </c>
      <c r="B69" s="156"/>
      <c r="C69" s="94" t="s">
        <v>77</v>
      </c>
      <c r="D69" s="95" t="s">
        <v>38</v>
      </c>
      <c r="E69" s="95">
        <v>10</v>
      </c>
      <c r="F69" s="87">
        <v>195</v>
      </c>
      <c r="G69" s="110">
        <v>198</v>
      </c>
      <c r="H69" s="108">
        <f t="shared" si="0"/>
        <v>1950</v>
      </c>
      <c r="I69" s="139"/>
    </row>
    <row r="70" spans="1:9" x14ac:dyDescent="0.2">
      <c r="A70" s="69">
        <v>66</v>
      </c>
      <c r="B70" s="156"/>
      <c r="C70" s="94" t="s">
        <v>193</v>
      </c>
      <c r="D70" s="95" t="s">
        <v>9</v>
      </c>
      <c r="E70" s="95">
        <v>6</v>
      </c>
      <c r="F70" s="87">
        <v>6500</v>
      </c>
      <c r="G70" s="110">
        <v>6534</v>
      </c>
      <c r="H70" s="108">
        <f t="shared" ref="H70:H75" si="1">E70*F70</f>
        <v>39000</v>
      </c>
      <c r="I70" s="139"/>
    </row>
    <row r="71" spans="1:9" x14ac:dyDescent="0.2">
      <c r="A71" s="69">
        <v>67</v>
      </c>
      <c r="B71" s="156"/>
      <c r="C71" s="94" t="s">
        <v>86</v>
      </c>
      <c r="D71" s="95" t="s">
        <v>9</v>
      </c>
      <c r="E71" s="95">
        <v>11</v>
      </c>
      <c r="F71" s="87">
        <v>11000</v>
      </c>
      <c r="G71" s="110">
        <v>11880</v>
      </c>
      <c r="H71" s="108">
        <f t="shared" si="1"/>
        <v>121000</v>
      </c>
      <c r="I71" s="139"/>
    </row>
    <row r="72" spans="1:9" x14ac:dyDescent="0.2">
      <c r="A72" s="69">
        <v>68</v>
      </c>
      <c r="B72" s="156"/>
      <c r="C72" s="94" t="s">
        <v>160</v>
      </c>
      <c r="D72" s="95" t="s">
        <v>9</v>
      </c>
      <c r="E72" s="95">
        <v>2</v>
      </c>
      <c r="F72" s="87">
        <v>300</v>
      </c>
      <c r="G72" s="110">
        <v>330</v>
      </c>
      <c r="H72" s="108">
        <f t="shared" si="1"/>
        <v>600</v>
      </c>
      <c r="I72" s="139"/>
    </row>
    <row r="73" spans="1:9" x14ac:dyDescent="0.2">
      <c r="A73" s="69">
        <v>69</v>
      </c>
      <c r="B73" s="156"/>
      <c r="C73" s="102" t="s">
        <v>161</v>
      </c>
      <c r="D73" s="95" t="s">
        <v>9</v>
      </c>
      <c r="E73" s="95">
        <v>4</v>
      </c>
      <c r="F73" s="87">
        <v>50</v>
      </c>
      <c r="G73" s="110">
        <v>53</v>
      </c>
      <c r="H73" s="108">
        <f t="shared" si="1"/>
        <v>200</v>
      </c>
      <c r="I73" s="139"/>
    </row>
    <row r="74" spans="1:9" x14ac:dyDescent="0.2">
      <c r="A74" s="69">
        <v>70</v>
      </c>
      <c r="B74" s="156"/>
      <c r="C74" s="102" t="s">
        <v>223</v>
      </c>
      <c r="D74" s="95" t="s">
        <v>9</v>
      </c>
      <c r="E74" s="95">
        <v>2</v>
      </c>
      <c r="F74" s="87">
        <v>80</v>
      </c>
      <c r="G74" s="110">
        <v>80</v>
      </c>
      <c r="H74" s="108">
        <f t="shared" si="1"/>
        <v>160</v>
      </c>
      <c r="I74" s="139"/>
    </row>
    <row r="75" spans="1:9" ht="10.8" thickBot="1" x14ac:dyDescent="0.25">
      <c r="A75" s="75">
        <v>71</v>
      </c>
      <c r="B75" s="157"/>
      <c r="C75" s="103" t="s">
        <v>241</v>
      </c>
      <c r="D75" s="104" t="s">
        <v>242</v>
      </c>
      <c r="E75" s="104">
        <v>30</v>
      </c>
      <c r="F75" s="89">
        <v>75</v>
      </c>
      <c r="G75" s="144">
        <v>76</v>
      </c>
      <c r="H75" s="111">
        <f t="shared" si="1"/>
        <v>2250</v>
      </c>
      <c r="I75" s="139"/>
    </row>
    <row r="76" spans="1:9" x14ac:dyDescent="0.2">
      <c r="F76" s="90"/>
      <c r="G76" s="112" t="s">
        <v>247</v>
      </c>
      <c r="H76" s="113">
        <f>SUM(H5:H75)</f>
        <v>735054</v>
      </c>
    </row>
  </sheetData>
  <autoFilter ref="B4:H75" xr:uid="{3B88A150-82C6-40CC-B33C-F56460C208C4}"/>
  <mergeCells count="2">
    <mergeCell ref="B5:B21"/>
    <mergeCell ref="B22:B75"/>
  </mergeCells>
  <conditionalFormatting sqref="K12">
    <cfRule type="cellIs" dxfId="38" priority="3" operator="greaterThan">
      <formula>$G5</formula>
    </cfRule>
  </conditionalFormatting>
  <conditionalFormatting sqref="M17">
    <cfRule type="cellIs" dxfId="37" priority="2" operator="greaterThan">
      <formula>$G5</formula>
    </cfRule>
  </conditionalFormatting>
  <conditionalFormatting sqref="F5:F75">
    <cfRule type="cellIs" dxfId="36" priority="1" operator="greaterThan">
      <formula>$G5</formula>
    </cfRule>
  </conditionalFormatting>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578B2-351A-42E7-B180-1ED1F1B3278C}">
  <sheetPr>
    <tabColor rgb="FFFFC000"/>
  </sheetPr>
  <dimension ref="B2:I24"/>
  <sheetViews>
    <sheetView topLeftCell="A7" zoomScale="115" zoomScaleNormal="115" workbookViewId="0">
      <selection activeCell="H24" sqref="H24"/>
    </sheetView>
  </sheetViews>
  <sheetFormatPr defaultColWidth="9.109375" defaultRowHeight="10.199999999999999" x14ac:dyDescent="0.2"/>
  <cols>
    <col min="1" max="1" width="3.109375" style="1" customWidth="1"/>
    <col min="2" max="2" width="9.109375" style="51"/>
    <col min="3" max="3" width="49.5546875" style="105" customWidth="1"/>
    <col min="4" max="4" width="9.109375" style="51"/>
    <col min="5" max="5" width="13" style="79" customWidth="1"/>
    <col min="6" max="6" width="11.6640625" style="1" customWidth="1"/>
    <col min="7" max="7" width="16.33203125" style="51" customWidth="1"/>
    <col min="8" max="8" width="21.44140625" style="81" customWidth="1"/>
    <col min="9" max="9" width="30.88671875" style="51" customWidth="1"/>
    <col min="10" max="16384" width="9.109375" style="1"/>
  </cols>
  <sheetData>
    <row r="2" spans="2:9" ht="15" customHeight="1" x14ac:dyDescent="0.2"/>
    <row r="3" spans="2:9" ht="57" customHeight="1" x14ac:dyDescent="0.2">
      <c r="B3" s="116" t="s">
        <v>104</v>
      </c>
      <c r="C3" s="117" t="s">
        <v>105</v>
      </c>
      <c r="D3" s="116" t="s">
        <v>8</v>
      </c>
      <c r="E3" s="117" t="s">
        <v>249</v>
      </c>
      <c r="F3" s="117" t="s">
        <v>111</v>
      </c>
      <c r="G3" s="117" t="s">
        <v>106</v>
      </c>
      <c r="H3" s="117" t="s">
        <v>252</v>
      </c>
    </row>
    <row r="4" spans="2:9" x14ac:dyDescent="0.2">
      <c r="B4" s="118">
        <v>3</v>
      </c>
      <c r="C4" s="102" t="s">
        <v>107</v>
      </c>
      <c r="D4" s="95" t="s">
        <v>9</v>
      </c>
      <c r="E4" s="62">
        <v>13</v>
      </c>
      <c r="F4" s="115">
        <v>80</v>
      </c>
      <c r="G4" s="119">
        <v>84</v>
      </c>
      <c r="H4" s="119">
        <f t="shared" ref="H4:H23" si="0">F4*E4</f>
        <v>1040</v>
      </c>
      <c r="I4" s="140"/>
    </row>
    <row r="5" spans="2:9" x14ac:dyDescent="0.2">
      <c r="B5" s="118">
        <v>6</v>
      </c>
      <c r="C5" s="102" t="s">
        <v>36</v>
      </c>
      <c r="D5" s="95" t="s">
        <v>11</v>
      </c>
      <c r="E5" s="62">
        <v>464</v>
      </c>
      <c r="F5" s="115">
        <v>17</v>
      </c>
      <c r="G5" s="119">
        <v>17</v>
      </c>
      <c r="H5" s="119">
        <f t="shared" si="0"/>
        <v>7888</v>
      </c>
      <c r="I5" s="140"/>
    </row>
    <row r="6" spans="2:9" x14ac:dyDescent="0.2">
      <c r="B6" s="118">
        <v>7</v>
      </c>
      <c r="C6" s="102" t="s">
        <v>35</v>
      </c>
      <c r="D6" s="95" t="s">
        <v>11</v>
      </c>
      <c r="E6" s="62">
        <v>339</v>
      </c>
      <c r="F6" s="115">
        <v>20</v>
      </c>
      <c r="G6" s="119">
        <v>23</v>
      </c>
      <c r="H6" s="119">
        <f t="shared" si="0"/>
        <v>6780</v>
      </c>
      <c r="I6" s="140"/>
    </row>
    <row r="7" spans="2:9" x14ac:dyDescent="0.2">
      <c r="B7" s="118">
        <v>8</v>
      </c>
      <c r="C7" s="102" t="s">
        <v>243</v>
      </c>
      <c r="D7" s="95" t="s">
        <v>9</v>
      </c>
      <c r="E7" s="62">
        <v>2</v>
      </c>
      <c r="F7" s="115">
        <v>260</v>
      </c>
      <c r="G7" s="119">
        <v>280</v>
      </c>
      <c r="H7" s="119">
        <f t="shared" si="0"/>
        <v>520</v>
      </c>
      <c r="I7" s="140"/>
    </row>
    <row r="8" spans="2:9" x14ac:dyDescent="0.2">
      <c r="B8" s="118">
        <v>9</v>
      </c>
      <c r="C8" s="102" t="s">
        <v>244</v>
      </c>
      <c r="D8" s="95" t="s">
        <v>11</v>
      </c>
      <c r="E8" s="62">
        <v>790</v>
      </c>
      <c r="F8" s="115">
        <v>15</v>
      </c>
      <c r="G8" s="119">
        <v>15</v>
      </c>
      <c r="H8" s="119">
        <f t="shared" si="0"/>
        <v>11850</v>
      </c>
      <c r="I8" s="140"/>
    </row>
    <row r="9" spans="2:9" x14ac:dyDescent="0.2">
      <c r="B9" s="118">
        <v>10</v>
      </c>
      <c r="C9" s="102" t="s">
        <v>52</v>
      </c>
      <c r="D9" s="95" t="s">
        <v>38</v>
      </c>
      <c r="E9" s="62">
        <v>135</v>
      </c>
      <c r="F9" s="115">
        <v>9</v>
      </c>
      <c r="G9" s="119">
        <v>9</v>
      </c>
      <c r="H9" s="119">
        <f t="shared" si="0"/>
        <v>1215</v>
      </c>
      <c r="I9" s="140"/>
    </row>
    <row r="10" spans="2:9" x14ac:dyDescent="0.2">
      <c r="B10" s="118">
        <v>11</v>
      </c>
      <c r="C10" s="102" t="s">
        <v>53</v>
      </c>
      <c r="D10" s="95" t="s">
        <v>38</v>
      </c>
      <c r="E10" s="62">
        <v>55</v>
      </c>
      <c r="F10" s="115">
        <v>3</v>
      </c>
      <c r="G10" s="119">
        <v>3</v>
      </c>
      <c r="H10" s="119">
        <f t="shared" si="0"/>
        <v>165</v>
      </c>
      <c r="I10" s="140"/>
    </row>
    <row r="11" spans="2:9" x14ac:dyDescent="0.2">
      <c r="B11" s="118">
        <v>12</v>
      </c>
      <c r="C11" s="102" t="s">
        <v>73</v>
      </c>
      <c r="D11" s="95" t="s">
        <v>9</v>
      </c>
      <c r="E11" s="62">
        <v>16</v>
      </c>
      <c r="F11" s="115">
        <v>550</v>
      </c>
      <c r="G11" s="119">
        <v>572</v>
      </c>
      <c r="H11" s="119">
        <f t="shared" si="0"/>
        <v>8800</v>
      </c>
      <c r="I11" s="140"/>
    </row>
    <row r="12" spans="2:9" x14ac:dyDescent="0.2">
      <c r="B12" s="118">
        <v>13</v>
      </c>
      <c r="C12" s="102" t="s">
        <v>108</v>
      </c>
      <c r="D12" s="95" t="s">
        <v>9</v>
      </c>
      <c r="E12" s="62">
        <v>2</v>
      </c>
      <c r="F12" s="115">
        <v>110</v>
      </c>
      <c r="G12" s="119">
        <v>112</v>
      </c>
      <c r="H12" s="119">
        <f t="shared" si="0"/>
        <v>220</v>
      </c>
      <c r="I12" s="140"/>
    </row>
    <row r="13" spans="2:9" x14ac:dyDescent="0.2">
      <c r="B13" s="118">
        <v>14</v>
      </c>
      <c r="C13" s="102" t="s">
        <v>109</v>
      </c>
      <c r="D13" s="95" t="s">
        <v>9</v>
      </c>
      <c r="E13" s="62">
        <v>2</v>
      </c>
      <c r="F13" s="115">
        <v>220</v>
      </c>
      <c r="G13" s="119">
        <v>231</v>
      </c>
      <c r="H13" s="119">
        <f t="shared" si="0"/>
        <v>440</v>
      </c>
      <c r="I13" s="140"/>
    </row>
    <row r="14" spans="2:9" x14ac:dyDescent="0.2">
      <c r="B14" s="118">
        <v>15</v>
      </c>
      <c r="C14" s="102" t="s">
        <v>110</v>
      </c>
      <c r="D14" s="95" t="s">
        <v>9</v>
      </c>
      <c r="E14" s="62">
        <v>2</v>
      </c>
      <c r="F14" s="115">
        <v>600</v>
      </c>
      <c r="G14" s="119">
        <v>631</v>
      </c>
      <c r="H14" s="119">
        <f t="shared" si="0"/>
        <v>1200</v>
      </c>
      <c r="I14" s="140"/>
    </row>
    <row r="15" spans="2:9" x14ac:dyDescent="0.2">
      <c r="B15" s="118">
        <v>16</v>
      </c>
      <c r="C15" s="102" t="s">
        <v>34</v>
      </c>
      <c r="D15" s="95" t="s">
        <v>9</v>
      </c>
      <c r="E15" s="62">
        <v>16</v>
      </c>
      <c r="F15" s="115">
        <v>790</v>
      </c>
      <c r="G15" s="119">
        <v>793</v>
      </c>
      <c r="H15" s="119">
        <f t="shared" si="0"/>
        <v>12640</v>
      </c>
      <c r="I15" s="140"/>
    </row>
    <row r="16" spans="2:9" x14ac:dyDescent="0.2">
      <c r="B16" s="118">
        <v>17</v>
      </c>
      <c r="C16" s="102" t="s">
        <v>51</v>
      </c>
      <c r="D16" s="95" t="s">
        <v>9</v>
      </c>
      <c r="E16" s="62">
        <v>16</v>
      </c>
      <c r="F16" s="115">
        <v>850</v>
      </c>
      <c r="G16" s="119">
        <v>912</v>
      </c>
      <c r="H16" s="119">
        <f t="shared" si="0"/>
        <v>13600</v>
      </c>
      <c r="I16" s="140"/>
    </row>
    <row r="17" spans="2:9" x14ac:dyDescent="0.2">
      <c r="B17" s="118">
        <v>18</v>
      </c>
      <c r="C17" s="102" t="s">
        <v>245</v>
      </c>
      <c r="D17" s="95" t="s">
        <v>11</v>
      </c>
      <c r="E17" s="62">
        <v>4315</v>
      </c>
      <c r="F17" s="115">
        <v>10</v>
      </c>
      <c r="G17" s="119">
        <v>15</v>
      </c>
      <c r="H17" s="119">
        <f t="shared" si="0"/>
        <v>43150</v>
      </c>
      <c r="I17" s="140"/>
    </row>
    <row r="18" spans="2:9" x14ac:dyDescent="0.2">
      <c r="B18" s="118">
        <v>19</v>
      </c>
      <c r="C18" s="102" t="s">
        <v>207</v>
      </c>
      <c r="D18" s="95" t="s">
        <v>9</v>
      </c>
      <c r="E18" s="62">
        <v>16</v>
      </c>
      <c r="F18" s="115">
        <v>400</v>
      </c>
      <c r="G18" s="119">
        <v>400</v>
      </c>
      <c r="H18" s="119">
        <f t="shared" si="0"/>
        <v>6400</v>
      </c>
      <c r="I18" s="140"/>
    </row>
    <row r="19" spans="2:9" x14ac:dyDescent="0.2">
      <c r="B19" s="118">
        <v>20</v>
      </c>
      <c r="C19" s="102" t="s">
        <v>71</v>
      </c>
      <c r="D19" s="95" t="s">
        <v>9</v>
      </c>
      <c r="E19" s="62">
        <v>20</v>
      </c>
      <c r="F19" s="115">
        <v>350</v>
      </c>
      <c r="G19" s="119">
        <v>388</v>
      </c>
      <c r="H19" s="119">
        <f t="shared" si="0"/>
        <v>7000</v>
      </c>
      <c r="I19" s="140"/>
    </row>
    <row r="20" spans="2:9" ht="20.399999999999999" x14ac:dyDescent="0.2">
      <c r="B20" s="118">
        <v>22</v>
      </c>
      <c r="C20" s="102" t="s">
        <v>246</v>
      </c>
      <c r="D20" s="95" t="s">
        <v>44</v>
      </c>
      <c r="E20" s="62">
        <v>12</v>
      </c>
      <c r="F20" s="115">
        <v>14</v>
      </c>
      <c r="G20" s="119">
        <v>14</v>
      </c>
      <c r="H20" s="119">
        <f t="shared" si="0"/>
        <v>168</v>
      </c>
      <c r="I20" s="140"/>
    </row>
    <row r="21" spans="2:9" x14ac:dyDescent="0.2">
      <c r="B21" s="118">
        <v>23</v>
      </c>
      <c r="C21" s="102" t="s">
        <v>194</v>
      </c>
      <c r="D21" s="95" t="s">
        <v>38</v>
      </c>
      <c r="E21" s="62">
        <v>10</v>
      </c>
      <c r="F21" s="115">
        <v>5</v>
      </c>
      <c r="G21" s="119">
        <v>5</v>
      </c>
      <c r="H21" s="119">
        <f t="shared" si="0"/>
        <v>50</v>
      </c>
      <c r="I21" s="140"/>
    </row>
    <row r="22" spans="2:9" ht="20.399999999999999" x14ac:dyDescent="0.2">
      <c r="B22" s="118">
        <v>24</v>
      </c>
      <c r="C22" s="102" t="s">
        <v>200</v>
      </c>
      <c r="D22" s="95" t="s">
        <v>38</v>
      </c>
      <c r="E22" s="62">
        <v>10</v>
      </c>
      <c r="F22" s="115">
        <v>16</v>
      </c>
      <c r="G22" s="119">
        <v>16</v>
      </c>
      <c r="H22" s="119">
        <f t="shared" si="0"/>
        <v>160</v>
      </c>
      <c r="I22" s="140"/>
    </row>
    <row r="23" spans="2:9" x14ac:dyDescent="0.2">
      <c r="B23" s="118">
        <v>25</v>
      </c>
      <c r="C23" s="102" t="s">
        <v>195</v>
      </c>
      <c r="D23" s="95" t="s">
        <v>38</v>
      </c>
      <c r="E23" s="62">
        <v>10</v>
      </c>
      <c r="F23" s="115">
        <v>3</v>
      </c>
      <c r="G23" s="119">
        <v>3</v>
      </c>
      <c r="H23" s="119">
        <f t="shared" si="0"/>
        <v>30</v>
      </c>
      <c r="I23" s="140"/>
    </row>
    <row r="24" spans="2:9" x14ac:dyDescent="0.2">
      <c r="G24" s="112" t="s">
        <v>247</v>
      </c>
      <c r="H24" s="120">
        <f>SUM(H4:H23)</f>
        <v>123316</v>
      </c>
    </row>
  </sheetData>
  <autoFilter ref="B3:H23" xr:uid="{C9A6953D-E256-4B33-B625-E901A529A952}"/>
  <conditionalFormatting sqref="C1:C1048576">
    <cfRule type="duplicateValues" dxfId="35" priority="10"/>
  </conditionalFormatting>
  <conditionalFormatting sqref="F4:F23">
    <cfRule type="cellIs" dxfId="34" priority="1" operator="greaterThan">
      <formula>$G4</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2D6A9-7FBA-4848-9052-781774116952}">
  <sheetPr>
    <tabColor rgb="FF00B0F0"/>
  </sheetPr>
  <dimension ref="A1:U18"/>
  <sheetViews>
    <sheetView zoomScale="75" zoomScaleNormal="75" workbookViewId="0">
      <selection activeCell="B3" sqref="B3"/>
    </sheetView>
  </sheetViews>
  <sheetFormatPr defaultColWidth="9.109375" defaultRowHeight="14.4" x14ac:dyDescent="0.3"/>
  <cols>
    <col min="1" max="1" width="33.6640625" style="40" customWidth="1"/>
    <col min="2" max="2" width="27" style="40" bestFit="1" customWidth="1"/>
    <col min="3" max="3" width="22.109375" style="40" customWidth="1"/>
    <col min="4" max="4" width="11.44140625" style="40" customWidth="1"/>
    <col min="5" max="5" width="12.109375" style="40" customWidth="1"/>
    <col min="6" max="6" width="14.5546875" style="40" customWidth="1"/>
    <col min="7" max="7" width="12.33203125" style="40" customWidth="1"/>
    <col min="8" max="8" width="10.44140625" style="40" customWidth="1"/>
    <col min="9" max="9" width="9.109375" style="40"/>
    <col min="10" max="10" width="10" style="40" customWidth="1"/>
    <col min="11" max="11" width="10.33203125" style="40" customWidth="1"/>
    <col min="12" max="12" width="9.109375" style="40"/>
    <col min="13" max="13" width="10" style="40" customWidth="1"/>
    <col min="14" max="14" width="9.5546875" style="40" customWidth="1"/>
    <col min="15" max="18" width="9.109375" style="40"/>
    <col min="19" max="19" width="32.5546875" style="40" customWidth="1"/>
    <col min="20" max="16384" width="9.109375" style="40"/>
  </cols>
  <sheetData>
    <row r="1" spans="1:21" s="45" customFormat="1" ht="57.6" x14ac:dyDescent="0.3">
      <c r="A1" s="43" t="s">
        <v>112</v>
      </c>
      <c r="B1" s="124" t="s">
        <v>113</v>
      </c>
      <c r="C1" s="124" t="s">
        <v>114</v>
      </c>
      <c r="D1" s="124" t="s">
        <v>115</v>
      </c>
      <c r="E1" s="124" t="s">
        <v>116</v>
      </c>
      <c r="F1" s="124" t="s">
        <v>117</v>
      </c>
      <c r="G1" s="124" t="s">
        <v>118</v>
      </c>
      <c r="H1" s="124" t="s">
        <v>119</v>
      </c>
      <c r="I1" s="124" t="s">
        <v>120</v>
      </c>
      <c r="J1" s="125" t="s">
        <v>121</v>
      </c>
      <c r="K1" s="125" t="s">
        <v>122</v>
      </c>
      <c r="L1" s="125" t="s">
        <v>123</v>
      </c>
      <c r="M1" s="125" t="s">
        <v>124</v>
      </c>
      <c r="N1" s="125" t="s">
        <v>125</v>
      </c>
      <c r="O1" s="125" t="s">
        <v>126</v>
      </c>
      <c r="P1" s="125" t="s">
        <v>127</v>
      </c>
      <c r="Q1" s="125" t="s">
        <v>128</v>
      </c>
      <c r="R1" s="125" t="s">
        <v>129</v>
      </c>
      <c r="S1" s="130"/>
    </row>
    <row r="2" spans="1:21" s="45" customFormat="1" x14ac:dyDescent="0.3">
      <c r="A2" s="43" t="s">
        <v>130</v>
      </c>
      <c r="B2" s="44">
        <v>3</v>
      </c>
      <c r="C2" s="44">
        <v>3</v>
      </c>
      <c r="D2" s="44">
        <v>15</v>
      </c>
      <c r="E2" s="44">
        <v>17</v>
      </c>
      <c r="F2" s="44">
        <v>8</v>
      </c>
      <c r="G2" s="44">
        <v>9</v>
      </c>
      <c r="H2" s="44">
        <v>20.9</v>
      </c>
      <c r="I2" s="44">
        <v>5</v>
      </c>
      <c r="J2" s="44">
        <v>1</v>
      </c>
      <c r="K2" s="44">
        <v>1</v>
      </c>
      <c r="L2" s="44">
        <v>1</v>
      </c>
      <c r="M2" s="44">
        <v>1</v>
      </c>
      <c r="N2" s="44">
        <v>1</v>
      </c>
      <c r="O2" s="44">
        <v>1</v>
      </c>
      <c r="P2" s="44">
        <v>1</v>
      </c>
      <c r="Q2" s="44">
        <v>1</v>
      </c>
      <c r="R2" s="44">
        <v>1</v>
      </c>
      <c r="S2" s="131"/>
    </row>
    <row r="3" spans="1:21" ht="43.2" x14ac:dyDescent="0.3">
      <c r="A3" s="43" t="s">
        <v>131</v>
      </c>
      <c r="B3" s="4">
        <v>0</v>
      </c>
      <c r="C3" s="4">
        <v>0</v>
      </c>
      <c r="D3" s="4">
        <v>0</v>
      </c>
      <c r="E3" s="4">
        <v>0</v>
      </c>
      <c r="F3" s="4">
        <v>0</v>
      </c>
      <c r="G3" s="4">
        <v>0</v>
      </c>
      <c r="H3" s="4">
        <v>0</v>
      </c>
      <c r="I3" s="4">
        <v>1</v>
      </c>
      <c r="J3" s="4">
        <v>1</v>
      </c>
      <c r="K3" s="4">
        <v>1</v>
      </c>
      <c r="L3" s="4">
        <v>1</v>
      </c>
      <c r="M3" s="4">
        <v>1</v>
      </c>
      <c r="N3" s="4">
        <v>1</v>
      </c>
      <c r="O3" s="4">
        <v>1</v>
      </c>
      <c r="P3" s="4">
        <v>1</v>
      </c>
      <c r="Q3" s="4">
        <v>1</v>
      </c>
      <c r="R3" s="4">
        <v>1</v>
      </c>
      <c r="S3" s="126" t="str">
        <f>IF(ISNUMBER(LOOKUP(2,1/(B4:R4&lt;&gt;""),B4:R4)),"Įrašyti daugiau nei 3 skaičiai po kablelio!","")</f>
        <v>Įrašyti daugiau nei 3 skaičiai po kablelio!</v>
      </c>
    </row>
    <row r="4" spans="1:21" x14ac:dyDescent="0.3">
      <c r="A4" s="41"/>
      <c r="B4" s="42" t="str">
        <f>IF(AND(ISNUMBER(B3),ISNUMBER(FIND(",",B3)),LEN(B3)-LEN(SUBSTITUTE(B3,",",""))=1),IF(LEN(RIGHT(B3,LEN(B3)-FIND(",",B3)))&gt;3,ROW(),""),"")</f>
        <v/>
      </c>
      <c r="C4" s="42" t="str">
        <f>IF(AND(ISNUMBER(C3),ISNUMBER(FIND(",",C3)),LEN(C3)-LEN(SUBSTITUTE(C3,",",""))=1),IF(LEN(RIGHT(C3,LEN(C3)-FIND(",",C3)))&gt;3,ROW(),""),"")</f>
        <v/>
      </c>
      <c r="D4" s="42" t="str">
        <f t="shared" ref="D4:R4" si="0">IF(AND(ISNUMBER(D3),ISNUMBER(FIND(",",D3)),LEN(D3)-LEN(SUBSTITUTE(D3,",",""))=1),IF(LEN(RIGHT(D3,LEN(D3)-FIND(",",D3)))&gt;3,ROW(),""),"")</f>
        <v/>
      </c>
      <c r="E4" s="42">
        <v>8</v>
      </c>
      <c r="F4" s="42" t="str">
        <f t="shared" si="0"/>
        <v/>
      </c>
      <c r="G4" s="42" t="str">
        <f t="shared" si="0"/>
        <v/>
      </c>
      <c r="H4" s="42" t="str">
        <f t="shared" si="0"/>
        <v/>
      </c>
      <c r="I4" s="42" t="str">
        <f t="shared" si="0"/>
        <v/>
      </c>
      <c r="J4" s="42" t="str">
        <f t="shared" si="0"/>
        <v/>
      </c>
      <c r="K4" s="42" t="str">
        <f t="shared" si="0"/>
        <v/>
      </c>
      <c r="L4" s="42" t="str">
        <f t="shared" si="0"/>
        <v/>
      </c>
      <c r="M4" s="42" t="str">
        <f t="shared" si="0"/>
        <v/>
      </c>
      <c r="N4" s="42" t="str">
        <f t="shared" si="0"/>
        <v/>
      </c>
      <c r="O4" s="42" t="str">
        <f t="shared" si="0"/>
        <v/>
      </c>
      <c r="P4" s="42" t="str">
        <f t="shared" si="0"/>
        <v/>
      </c>
      <c r="Q4" s="42" t="str">
        <f t="shared" si="0"/>
        <v/>
      </c>
      <c r="R4" s="42" t="str">
        <f t="shared" si="0"/>
        <v/>
      </c>
    </row>
    <row r="5" spans="1:21" s="45" customFormat="1" x14ac:dyDescent="0.3">
      <c r="A5" s="122"/>
      <c r="B5" s="127"/>
      <c r="C5" s="127"/>
      <c r="D5" s="127"/>
      <c r="E5" s="127"/>
      <c r="F5" s="127"/>
      <c r="G5" s="127"/>
      <c r="H5" s="128"/>
      <c r="I5" s="127"/>
      <c r="J5" s="127"/>
      <c r="K5" s="127"/>
      <c r="L5" s="127"/>
      <c r="M5" s="127"/>
      <c r="N5" s="127"/>
      <c r="O5" s="127"/>
      <c r="P5" s="127"/>
      <c r="Q5" s="127"/>
      <c r="R5" s="127"/>
    </row>
    <row r="6" spans="1:21" s="45" customFormat="1" ht="28.8" x14ac:dyDescent="0.3">
      <c r="A6" s="166"/>
      <c r="B6" s="124" t="s">
        <v>132</v>
      </c>
      <c r="C6" s="124" t="s">
        <v>133</v>
      </c>
      <c r="E6" s="162" t="s">
        <v>134</v>
      </c>
      <c r="F6" s="162"/>
      <c r="G6" s="162"/>
      <c r="H6" s="162"/>
      <c r="I6" s="162" t="s">
        <v>135</v>
      </c>
      <c r="J6" s="162"/>
      <c r="K6" s="162"/>
      <c r="L6" s="162"/>
      <c r="M6" s="162" t="s">
        <v>136</v>
      </c>
      <c r="N6" s="162"/>
      <c r="O6" s="162"/>
      <c r="P6" s="162"/>
      <c r="Q6" s="162"/>
      <c r="R6" s="162"/>
    </row>
    <row r="7" spans="1:21" s="45" customFormat="1" x14ac:dyDescent="0.3">
      <c r="A7" s="166"/>
      <c r="B7" s="132">
        <f>'Planiniai darbų įkainiai'!H94</f>
        <v>478448.5</v>
      </c>
      <c r="C7" s="132">
        <f>'Neplaniniai darbų įkainiai'!H76</f>
        <v>735054</v>
      </c>
      <c r="E7" s="162" t="s">
        <v>137</v>
      </c>
      <c r="F7" s="162"/>
      <c r="G7" s="162"/>
      <c r="H7" s="162"/>
      <c r="I7" s="162" t="s">
        <v>138</v>
      </c>
      <c r="J7" s="162"/>
      <c r="K7" s="162"/>
      <c r="L7" s="162"/>
      <c r="M7" s="162" t="s">
        <v>139</v>
      </c>
      <c r="N7" s="162"/>
      <c r="O7" s="162"/>
      <c r="P7" s="162"/>
      <c r="Q7" s="162"/>
      <c r="R7" s="162"/>
    </row>
    <row r="8" spans="1:21" s="45" customFormat="1" ht="15.6" x14ac:dyDescent="0.3">
      <c r="A8" s="123" t="str">
        <f>IF(AND(ISNUMBER(B7),ISNUMBER(FIND(",",B7)),LEN(B7)-LEN(SUBSTITUTE(B7,",",""))=1),IF(LEN(RIGHT(B7,LEN(B7)-FIND(",",B7)))&gt;2,ROW(),""),"")</f>
        <v/>
      </c>
      <c r="B8" s="161" t="str">
        <f>IF(ISNUMBER(LOOKUP(2,1/(A8:A9&lt;&gt;""),A8:A9))," Įrašyti daugiau nei 2 skaičiai po kablelio!","")</f>
        <v/>
      </c>
      <c r="C8" s="161"/>
      <c r="D8" s="133"/>
      <c r="E8" s="162" t="s">
        <v>140</v>
      </c>
      <c r="F8" s="162"/>
      <c r="G8" s="162"/>
      <c r="H8" s="162"/>
      <c r="I8" s="162" t="s">
        <v>141</v>
      </c>
      <c r="J8" s="162"/>
      <c r="K8" s="162"/>
      <c r="L8" s="162"/>
      <c r="M8" s="162" t="s">
        <v>142</v>
      </c>
      <c r="N8" s="162"/>
      <c r="O8" s="162"/>
      <c r="P8" s="162"/>
      <c r="Q8" s="162"/>
      <c r="R8" s="162"/>
    </row>
    <row r="9" spans="1:21" s="45" customFormat="1" x14ac:dyDescent="0.3">
      <c r="A9" s="123" t="str">
        <f>IF(AND(ISNUMBER(C7),ISNUMBER(FIND(",",C7)),LEN(C7)-LEN(SUBSTITUTE(C7,",",""))=1),IF(LEN(RIGHT(C7,LEN(C7)-FIND(",",C7)))&gt;2,ROW(),""),"")</f>
        <v/>
      </c>
      <c r="B9" s="133"/>
      <c r="C9" s="133"/>
    </row>
    <row r="10" spans="1:21" s="45" customFormat="1" ht="28.8" x14ac:dyDescent="0.3">
      <c r="A10" s="121"/>
      <c r="B10" s="124" t="s">
        <v>143</v>
      </c>
      <c r="C10" s="133"/>
      <c r="D10" s="134"/>
      <c r="E10" s="163" t="s">
        <v>144</v>
      </c>
      <c r="F10" s="164"/>
      <c r="G10" s="165" t="s">
        <v>145</v>
      </c>
      <c r="H10" s="165"/>
      <c r="I10" s="165"/>
      <c r="J10" s="165"/>
      <c r="K10" s="165"/>
      <c r="L10" s="165"/>
      <c r="M10" s="165"/>
      <c r="N10" s="165"/>
      <c r="O10" s="165"/>
      <c r="P10" s="165"/>
      <c r="Q10" s="165"/>
      <c r="R10" s="165"/>
      <c r="S10" s="121"/>
      <c r="T10" s="121"/>
      <c r="U10" s="121"/>
    </row>
    <row r="11" spans="1:21" s="45" customFormat="1" x14ac:dyDescent="0.3">
      <c r="A11" s="121"/>
      <c r="B11" s="135">
        <f>((B7+C7)*B3+(B7+C7)*C3+(B7+C7)*D3+(B7+C7)*E3+(B7+C7)*F3+(B7+C7)*G3+(B7+C7)*H3+(B7+C7)*I3+(B7+C7)*J3+(B7+C7)*K3+(B7+C7)*L3+(B7+C7)*M3+(B7+C7)*N3+(B7+C7)*O3+(B7+C7)*P3+(B7+C7)*Q3+(B7+C7)*R3)/1000</f>
        <v>12135.03</v>
      </c>
      <c r="C11" s="136"/>
      <c r="E11" s="129"/>
      <c r="F11" s="129"/>
      <c r="G11" s="129"/>
      <c r="H11" s="129"/>
      <c r="I11" s="129"/>
      <c r="J11" s="129"/>
      <c r="K11" s="129"/>
      <c r="L11" s="129"/>
      <c r="M11" s="129"/>
      <c r="N11" s="129"/>
      <c r="O11" s="129"/>
      <c r="P11" s="129"/>
      <c r="Q11" s="129"/>
      <c r="R11" s="129"/>
      <c r="S11" s="129"/>
      <c r="T11" s="129"/>
      <c r="U11" s="129"/>
    </row>
    <row r="12" spans="1:21" s="45" customFormat="1" x14ac:dyDescent="0.3"/>
    <row r="13" spans="1:21" s="45" customFormat="1" x14ac:dyDescent="0.3">
      <c r="A13" s="158" t="s">
        <v>146</v>
      </c>
      <c r="B13" s="158"/>
      <c r="C13" s="158"/>
    </row>
    <row r="14" spans="1:21" s="45" customFormat="1" x14ac:dyDescent="0.3">
      <c r="A14" s="159" t="s">
        <v>147</v>
      </c>
      <c r="B14" s="159"/>
      <c r="C14" s="159"/>
    </row>
    <row r="15" spans="1:21" s="45" customFormat="1" x14ac:dyDescent="0.3">
      <c r="A15" s="160" t="s">
        <v>148</v>
      </c>
      <c r="B15" s="160"/>
      <c r="C15" s="160"/>
    </row>
    <row r="16" spans="1:21" s="45" customFormat="1" x14ac:dyDescent="0.3"/>
    <row r="17" s="45" customFormat="1" x14ac:dyDescent="0.3"/>
    <row r="18" s="45" customFormat="1" x14ac:dyDescent="0.3"/>
  </sheetData>
  <sheetProtection algorithmName="SHA-512" hashValue="9B3kec1rBSOjSPRIG4kOF5omu3WQ7vEmDo0kOZxGxuhlKIh4uFNl0VPZc3TVvsg3yopkHwqPg8UVQnXPtyQQ8Q==" saltValue="qjBcbQFQlySEztIfdGKduw==" spinCount="100000" sheet="1" objects="1" scenarios="1"/>
  <mergeCells count="16">
    <mergeCell ref="I8:L8"/>
    <mergeCell ref="M8:R8"/>
    <mergeCell ref="E10:F10"/>
    <mergeCell ref="G10:R10"/>
    <mergeCell ref="A6:A7"/>
    <mergeCell ref="E6:H6"/>
    <mergeCell ref="I6:L6"/>
    <mergeCell ref="M6:R6"/>
    <mergeCell ref="E7:H7"/>
    <mergeCell ref="I7:L7"/>
    <mergeCell ref="M7:R7"/>
    <mergeCell ref="A13:C13"/>
    <mergeCell ref="A14:C14"/>
    <mergeCell ref="A15:C15"/>
    <mergeCell ref="B8:C8"/>
    <mergeCell ref="E8:H8"/>
  </mergeCells>
  <conditionalFormatting sqref="R3">
    <cfRule type="containsBlanks" dxfId="33" priority="1">
      <formula>LEN(TRIM(R3))=0</formula>
    </cfRule>
  </conditionalFormatting>
  <conditionalFormatting sqref="B3">
    <cfRule type="cellIs" dxfId="32" priority="34" operator="greaterThan">
      <formula>B2</formula>
    </cfRule>
  </conditionalFormatting>
  <conditionalFormatting sqref="B3">
    <cfRule type="containsBlanks" dxfId="31" priority="33">
      <formula>LEN(TRIM(B3))=0</formula>
    </cfRule>
  </conditionalFormatting>
  <conditionalFormatting sqref="C3">
    <cfRule type="cellIs" dxfId="30" priority="32" operator="greaterThan">
      <formula>C2</formula>
    </cfRule>
  </conditionalFormatting>
  <conditionalFormatting sqref="C3">
    <cfRule type="containsBlanks" dxfId="29" priority="31">
      <formula>LEN(TRIM(C3))=0</formula>
    </cfRule>
  </conditionalFormatting>
  <conditionalFormatting sqref="D3">
    <cfRule type="cellIs" dxfId="28" priority="30" operator="greaterThan">
      <formula>D2</formula>
    </cfRule>
  </conditionalFormatting>
  <conditionalFormatting sqref="D3">
    <cfRule type="containsBlanks" dxfId="27" priority="29">
      <formula>LEN(TRIM(D3))=0</formula>
    </cfRule>
  </conditionalFormatting>
  <conditionalFormatting sqref="E3">
    <cfRule type="cellIs" dxfId="26" priority="28" operator="greaterThan">
      <formula>E2</formula>
    </cfRule>
  </conditionalFormatting>
  <conditionalFormatting sqref="E3">
    <cfRule type="containsBlanks" dxfId="25" priority="27">
      <formula>LEN(TRIM(E3))=0</formula>
    </cfRule>
  </conditionalFormatting>
  <conditionalFormatting sqref="F3">
    <cfRule type="cellIs" dxfId="24" priority="26" operator="greaterThan">
      <formula>F2</formula>
    </cfRule>
  </conditionalFormatting>
  <conditionalFormatting sqref="F3">
    <cfRule type="containsBlanks" dxfId="23" priority="25">
      <formula>LEN(TRIM(F3))=0</formula>
    </cfRule>
  </conditionalFormatting>
  <conditionalFormatting sqref="G3">
    <cfRule type="cellIs" dxfId="22" priority="24" operator="greaterThan">
      <formula>G2</formula>
    </cfRule>
  </conditionalFormatting>
  <conditionalFormatting sqref="G3">
    <cfRule type="containsBlanks" dxfId="21" priority="23">
      <formula>LEN(TRIM(G3))=0</formula>
    </cfRule>
  </conditionalFormatting>
  <conditionalFormatting sqref="H3">
    <cfRule type="cellIs" dxfId="20" priority="22" operator="greaterThan">
      <formula>H2</formula>
    </cfRule>
  </conditionalFormatting>
  <conditionalFormatting sqref="H3">
    <cfRule type="containsBlanks" dxfId="19" priority="21">
      <formula>LEN(TRIM(H3))=0</formula>
    </cfRule>
  </conditionalFormatting>
  <conditionalFormatting sqref="I3">
    <cfRule type="cellIs" dxfId="18" priority="20" operator="greaterThan">
      <formula>I2</formula>
    </cfRule>
  </conditionalFormatting>
  <conditionalFormatting sqref="I3">
    <cfRule type="containsBlanks" dxfId="17" priority="19">
      <formula>LEN(TRIM(I3))=0</formula>
    </cfRule>
  </conditionalFormatting>
  <conditionalFormatting sqref="J3">
    <cfRule type="cellIs" dxfId="16" priority="18" operator="greaterThan">
      <formula>J2</formula>
    </cfRule>
  </conditionalFormatting>
  <conditionalFormatting sqref="J3">
    <cfRule type="containsBlanks" dxfId="15" priority="17">
      <formula>LEN(TRIM(J3))=0</formula>
    </cfRule>
  </conditionalFormatting>
  <conditionalFormatting sqref="K3">
    <cfRule type="cellIs" dxfId="14" priority="16" operator="greaterThan">
      <formula>K2</formula>
    </cfRule>
  </conditionalFormatting>
  <conditionalFormatting sqref="K3">
    <cfRule type="containsBlanks" dxfId="13" priority="15">
      <formula>LEN(TRIM(K3))=0</formula>
    </cfRule>
  </conditionalFormatting>
  <conditionalFormatting sqref="L3">
    <cfRule type="cellIs" dxfId="12" priority="14" operator="greaterThan">
      <formula>L2</formula>
    </cfRule>
  </conditionalFormatting>
  <conditionalFormatting sqref="L3">
    <cfRule type="containsBlanks" dxfId="11" priority="13">
      <formula>LEN(TRIM(L3))=0</formula>
    </cfRule>
  </conditionalFormatting>
  <conditionalFormatting sqref="M3">
    <cfRule type="cellIs" dxfId="10" priority="12" operator="greaterThan">
      <formula>M2</formula>
    </cfRule>
  </conditionalFormatting>
  <conditionalFormatting sqref="M3">
    <cfRule type="containsBlanks" dxfId="9" priority="11">
      <formula>LEN(TRIM(M3))=0</formula>
    </cfRule>
  </conditionalFormatting>
  <conditionalFormatting sqref="N3">
    <cfRule type="cellIs" dxfId="8" priority="10" operator="greaterThan">
      <formula>N2</formula>
    </cfRule>
  </conditionalFormatting>
  <conditionalFormatting sqref="N3">
    <cfRule type="containsBlanks" dxfId="7" priority="9">
      <formula>LEN(TRIM(N3))=0</formula>
    </cfRule>
  </conditionalFormatting>
  <conditionalFormatting sqref="O3">
    <cfRule type="cellIs" dxfId="6" priority="8" operator="greaterThan">
      <formula>O2</formula>
    </cfRule>
  </conditionalFormatting>
  <conditionalFormatting sqref="O3">
    <cfRule type="containsBlanks" dxfId="5" priority="7">
      <formula>LEN(TRIM(O3))=0</formula>
    </cfRule>
  </conditionalFormatting>
  <conditionalFormatting sqref="P3">
    <cfRule type="cellIs" dxfId="4" priority="6" operator="greaterThan">
      <formula>P2</formula>
    </cfRule>
  </conditionalFormatting>
  <conditionalFormatting sqref="P3">
    <cfRule type="containsBlanks" dxfId="3" priority="5">
      <formula>LEN(TRIM(P3))=0</formula>
    </cfRule>
  </conditionalFormatting>
  <conditionalFormatting sqref="Q3">
    <cfRule type="cellIs" dxfId="2" priority="4" operator="greaterThan">
      <formula>Q2</formula>
    </cfRule>
  </conditionalFormatting>
  <conditionalFormatting sqref="Q3">
    <cfRule type="containsBlanks" dxfId="1" priority="3">
      <formula>LEN(TRIM(Q3))=0</formula>
    </cfRule>
  </conditionalFormatting>
  <conditionalFormatting sqref="R3">
    <cfRule type="cellIs" dxfId="0" priority="2" operator="greaterThan">
      <formula>R2</formula>
    </cfRule>
  </conditionalFormatting>
  <dataValidations count="2">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CC9405DE-27BA-4188-A609-5557A0A6AE96}">
      <formula1>ROUND(B3,3)=B3</formula1>
    </dataValidation>
    <dataValidation type="custom" showErrorMessage="1" errorTitle="Neteisingai įvesta" error="Užpildyta ne pagal reikalavimus (įrašyti daugiau nei 2 skaičiai po kablelio)_x000a_(užpildžius visas pozicijas teisingai - neužsidega)" prompt="Galima įvesti ne daugiau 3 skaičius po kablelio" sqref="B7:C7" xr:uid="{EBC7F97C-C0D7-4729-B4EC-3163927DC527}">
      <formula1>ROUND(B7,2)=B7</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6FBF-2C1A-41F5-BF89-E0104987A8A1}">
  <dimension ref="A1:H20"/>
  <sheetViews>
    <sheetView tabSelected="1" zoomScale="130" zoomScaleNormal="130" workbookViewId="0">
      <selection activeCell="C6" sqref="C6"/>
    </sheetView>
  </sheetViews>
  <sheetFormatPr defaultRowHeight="13.2" x14ac:dyDescent="0.25"/>
  <cols>
    <col min="1" max="1" width="49.88671875" customWidth="1"/>
    <col min="2" max="3" width="19.33203125" customWidth="1"/>
  </cols>
  <sheetData>
    <row r="1" spans="1:8" ht="13.8" thickBot="1" x14ac:dyDescent="0.3">
      <c r="A1" s="6"/>
      <c r="B1" s="167" t="s">
        <v>176</v>
      </c>
      <c r="C1" s="168"/>
      <c r="D1" s="7"/>
      <c r="E1" s="7"/>
      <c r="F1" s="7"/>
      <c r="G1" s="7"/>
      <c r="H1" s="7"/>
    </row>
    <row r="2" spans="1:8" x14ac:dyDescent="0.25">
      <c r="A2" s="8" t="s">
        <v>228</v>
      </c>
      <c r="B2" s="9" t="s">
        <v>177</v>
      </c>
      <c r="C2" s="10">
        <f>'Planiniai darbų įkainiai'!H94</f>
        <v>478448.5</v>
      </c>
      <c r="D2" s="11"/>
      <c r="E2" s="7"/>
      <c r="F2" s="7"/>
      <c r="G2" s="7"/>
      <c r="H2" s="7"/>
    </row>
    <row r="3" spans="1:8" x14ac:dyDescent="0.25">
      <c r="A3" s="12" t="s">
        <v>229</v>
      </c>
      <c r="B3" s="13" t="s">
        <v>178</v>
      </c>
      <c r="C3" s="25">
        <f>'Neplaniniai darbų įkainiai'!H76</f>
        <v>735054</v>
      </c>
      <c r="D3" s="7"/>
      <c r="E3" s="7"/>
      <c r="F3" s="7"/>
      <c r="G3" s="7"/>
      <c r="H3" s="7"/>
    </row>
    <row r="4" spans="1:8" x14ac:dyDescent="0.25">
      <c r="A4" s="12" t="s">
        <v>203</v>
      </c>
      <c r="B4" s="13" t="s">
        <v>179</v>
      </c>
      <c r="C4" s="14">
        <f>Medžiagos!H24</f>
        <v>123316</v>
      </c>
      <c r="D4" s="7"/>
      <c r="E4" s="7"/>
      <c r="F4" s="7"/>
      <c r="G4" s="7"/>
      <c r="H4" s="7"/>
    </row>
    <row r="5" spans="1:8" x14ac:dyDescent="0.25">
      <c r="A5" s="12" t="s">
        <v>230</v>
      </c>
      <c r="B5" s="13" t="s">
        <v>204</v>
      </c>
      <c r="C5" s="15">
        <f>'Sistelos koeficientas'!B11</f>
        <v>12135.03</v>
      </c>
      <c r="D5" s="7"/>
      <c r="E5" s="7"/>
      <c r="F5" s="7"/>
      <c r="G5" s="7"/>
      <c r="H5" s="7"/>
    </row>
    <row r="6" spans="1:8" x14ac:dyDescent="0.25">
      <c r="A6" s="169" t="s">
        <v>226</v>
      </c>
      <c r="B6" s="170"/>
      <c r="C6" s="16">
        <f>ROUND(C2*0.6+C3*0.2+C4*0.15+C5*0.05,2)</f>
        <v>453184.05</v>
      </c>
      <c r="D6" s="7"/>
      <c r="E6" s="7"/>
      <c r="F6" s="7"/>
      <c r="G6" s="7"/>
      <c r="H6" s="7"/>
    </row>
    <row r="7" spans="1:8" x14ac:dyDescent="0.25">
      <c r="A7" s="169" t="s">
        <v>180</v>
      </c>
      <c r="B7" s="170"/>
      <c r="C7" s="16">
        <f>ROUND((C6*0.21),2)</f>
        <v>95168.65</v>
      </c>
      <c r="D7" s="7"/>
      <c r="E7" s="7"/>
      <c r="F7" s="7"/>
      <c r="G7" s="7"/>
      <c r="H7" s="7"/>
    </row>
    <row r="8" spans="1:8" ht="13.8" thickBot="1" x14ac:dyDescent="0.3">
      <c r="A8" s="171" t="s">
        <v>181</v>
      </c>
      <c r="B8" s="172"/>
      <c r="C8" s="17">
        <f>ROUND((C6+C7),2)</f>
        <v>548352.69999999995</v>
      </c>
      <c r="D8" s="7"/>
      <c r="E8" s="7"/>
      <c r="F8" s="7"/>
      <c r="G8" s="7"/>
      <c r="H8" s="7"/>
    </row>
    <row r="9" spans="1:8" x14ac:dyDescent="0.25">
      <c r="A9" s="7"/>
      <c r="B9" s="7"/>
      <c r="C9" s="7"/>
      <c r="D9" s="7"/>
      <c r="E9" s="7"/>
      <c r="F9" s="7"/>
      <c r="G9" s="7"/>
      <c r="H9" s="7"/>
    </row>
    <row r="10" spans="1:8" x14ac:dyDescent="0.25">
      <c r="A10" s="18" t="s">
        <v>248</v>
      </c>
      <c r="B10" s="18"/>
      <c r="C10" s="18"/>
      <c r="D10" s="18"/>
      <c r="E10" s="18"/>
      <c r="F10" s="18"/>
      <c r="G10" s="18"/>
      <c r="H10" s="18"/>
    </row>
    <row r="11" spans="1:8" x14ac:dyDescent="0.25">
      <c r="A11" s="18" t="s">
        <v>227</v>
      </c>
      <c r="B11" s="18"/>
      <c r="C11" s="18"/>
      <c r="D11" s="18"/>
      <c r="E11" s="18"/>
      <c r="F11" s="18"/>
      <c r="G11" s="18"/>
      <c r="H11" s="18"/>
    </row>
    <row r="12" spans="1:8" x14ac:dyDescent="0.25">
      <c r="A12" s="18" t="s">
        <v>205</v>
      </c>
      <c r="B12" s="18"/>
      <c r="C12" s="18"/>
      <c r="D12" s="18"/>
      <c r="E12" s="18"/>
      <c r="F12" s="18"/>
      <c r="G12" s="18"/>
      <c r="H12" s="18"/>
    </row>
    <row r="13" spans="1:8" x14ac:dyDescent="0.25">
      <c r="A13" s="18" t="s">
        <v>206</v>
      </c>
      <c r="B13" s="7"/>
      <c r="C13" s="7"/>
      <c r="D13" s="7"/>
      <c r="E13" s="7"/>
      <c r="F13" s="7"/>
      <c r="G13" s="7"/>
      <c r="H13" s="7"/>
    </row>
    <row r="14" spans="1:8" x14ac:dyDescent="0.25">
      <c r="A14" s="19"/>
      <c r="B14" s="19"/>
      <c r="C14" s="19"/>
      <c r="D14" s="19"/>
      <c r="E14" s="19"/>
      <c r="F14" s="19"/>
      <c r="G14" s="19"/>
      <c r="H14" s="19"/>
    </row>
    <row r="15" spans="1:8" x14ac:dyDescent="0.25">
      <c r="A15" s="20" t="s">
        <v>182</v>
      </c>
      <c r="B15" s="19"/>
      <c r="C15" s="19"/>
      <c r="D15" s="19"/>
      <c r="E15" s="19"/>
      <c r="F15" s="19"/>
      <c r="G15" s="19"/>
      <c r="H15" s="19"/>
    </row>
    <row r="16" spans="1:8" x14ac:dyDescent="0.25">
      <c r="A16" s="7" t="s">
        <v>183</v>
      </c>
      <c r="B16" s="19"/>
      <c r="C16" s="19"/>
      <c r="D16" s="19"/>
      <c r="E16" s="19"/>
      <c r="F16" s="19"/>
      <c r="G16" s="19"/>
      <c r="H16" s="19"/>
    </row>
    <row r="17" spans="1:8" x14ac:dyDescent="0.25">
      <c r="A17" s="7" t="s">
        <v>234</v>
      </c>
      <c r="B17" s="19"/>
      <c r="C17" s="19"/>
      <c r="D17" s="19"/>
      <c r="E17" s="19"/>
      <c r="F17" s="19"/>
      <c r="G17" s="19"/>
      <c r="H17" s="19"/>
    </row>
    <row r="18" spans="1:8" s="21" customFormat="1" x14ac:dyDescent="0.25">
      <c r="A18" s="24" t="s">
        <v>231</v>
      </c>
    </row>
    <row r="19" spans="1:8" x14ac:dyDescent="0.25">
      <c r="A19" s="24" t="s">
        <v>232</v>
      </c>
    </row>
    <row r="20" spans="1:8" x14ac:dyDescent="0.25">
      <c r="A20" s="24" t="s">
        <v>233</v>
      </c>
    </row>
  </sheetData>
  <sheetProtection algorithmName="SHA-512" hashValue="akvamjMbPnwp3+s2CkEJyDevejMk5ATNX1a501Qoe1vzWUJh6Dg39s1UGUEdxvVZgrdA4NV7DFQHrScLisjBMw==" saltValue="bo/UWPro6A0w+hLZY6AC+g==" spinCount="100000" sheet="1" objects="1" scenarios="1"/>
  <mergeCells count="4">
    <mergeCell ref="B1:C1"/>
    <mergeCell ref="A6:B6"/>
    <mergeCell ref="A7:B7"/>
    <mergeCell ref="A8:B8"/>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7E16603DCB9BA644B6F121D9A9CC8F30" ma:contentTypeVersion="10" ma:contentTypeDescription="Kurkite naują dokumentą." ma:contentTypeScope="" ma:versionID="afd8324196aa23cd3131d28a41095d10">
  <xsd:schema xmlns:xsd="http://www.w3.org/2001/XMLSchema" xmlns:xs="http://www.w3.org/2001/XMLSchema" xmlns:p="http://schemas.microsoft.com/office/2006/metadata/properties" xmlns:ns2="54f70875-0353-4a72-9ec1-1b64caaf10f3" targetNamespace="http://schemas.microsoft.com/office/2006/metadata/properties" ma:root="true" ma:fieldsID="06354c607a918fe94282ca76c1e07849" ns2:_="">
    <xsd:import namespace="54f70875-0353-4a72-9ec1-1b64caaf10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70875-0353-4a72-9ec1-1b64caaf1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F6F0305-DC28-4B03-BBBD-F09D526F6A4B}">
  <ds:schemaRefs>
    <ds:schemaRef ds:uri="http://schemas.microsoft.com/sharepoint/v3/contenttype/forms"/>
  </ds:schemaRefs>
</ds:datastoreItem>
</file>

<file path=customXml/itemProps2.xml><?xml version="1.0" encoding="utf-8"?>
<ds:datastoreItem xmlns:ds="http://schemas.openxmlformats.org/officeDocument/2006/customXml" ds:itemID="{9E41F682-7014-423F-91E6-2824B7FEEEAD}">
  <ds:schemaRefs>
    <ds:schemaRef ds:uri="a5930e29-24ab-4925-a910-c1bbade73c3f"/>
    <ds:schemaRef ds:uri="http://purl.org/dc/dcmitype/"/>
    <ds:schemaRef ds:uri="http://schemas.microsoft.com/office/2006/documentManagement/types"/>
    <ds:schemaRef ds:uri="http://purl.org/dc/terms/"/>
    <ds:schemaRef ds:uri="http://www.w3.org/XML/1998/namespace"/>
    <ds:schemaRef ds:uri="http://schemas.openxmlformats.org/package/2006/metadata/core-properties"/>
    <ds:schemaRef ds:uri="http://purl.org/dc/elements/1.1/"/>
    <ds:schemaRef ds:uri="D20757B7-7A30-4E32-9D51-D8FC9B0F9668"/>
    <ds:schemaRef ds:uri="http://schemas.microsoft.com/office/infopath/2007/PartnerControls"/>
    <ds:schemaRef ds:uri="d20757b7-7a30-4e32-9d51-d8fc9b0f9668"/>
    <ds:schemaRef ds:uri="7d3ccfc8-0174-48be-b2c7-759d9617ea65"/>
    <ds:schemaRef ds:uri="http://schemas.microsoft.com/office/2006/metadata/properties"/>
  </ds:schemaRefs>
</ds:datastoreItem>
</file>

<file path=customXml/itemProps3.xml><?xml version="1.0" encoding="utf-8"?>
<ds:datastoreItem xmlns:ds="http://schemas.openxmlformats.org/officeDocument/2006/customXml" ds:itemID="{79CCFB3E-10BE-4C33-83EB-DEC587446A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70875-0353-4a72-9ec1-1b64caaf1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7C38F1E-7280-4E14-AB19-602B4B95A49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Planiniai darbų įkainiai</vt:lpstr>
      <vt:lpstr>Neplaniniai darbų įkainiai</vt:lpstr>
      <vt:lpstr>Medžiagos</vt:lpstr>
      <vt:lpstr>Sistelos koeficientas</vt:lpstr>
      <vt:lpstr>Skaičiuoklė</vt:lpstr>
    </vt:vector>
  </TitlesOfParts>
  <Company>AET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tomkrs</dc:creator>
  <cp:lastModifiedBy>Alikas Noreika</cp:lastModifiedBy>
  <cp:lastPrinted>2016-08-25T05:35:42Z</cp:lastPrinted>
  <dcterms:created xsi:type="dcterms:W3CDTF">2009-07-02T10:01:10Z</dcterms:created>
  <dcterms:modified xsi:type="dcterms:W3CDTF">2022-11-15T13:39:54Z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4Z6MPDUXFVQC-1546498242-6823</vt:lpwstr>
  </property>
  <property fmtid="{D5CDD505-2E9C-101B-9397-08002B2CF9AE}" pid="3" name="_dlc_DocIdItemGuid">
    <vt:lpwstr>f33facde-2893-49ec-bd3c-5f9b91201f61</vt:lpwstr>
  </property>
  <property fmtid="{D5CDD505-2E9C-101B-9397-08002B2CF9AE}" pid="4" name="_dlc_DocIdUrl">
    <vt:lpwstr>http://vac.corp.rst.lt/pirkimai/uzsakovai/ESO/_layouts/15/DocIdRedir.aspx?ID=4Z6MPDUXFVQC-1546498242-6823, 4Z6MPDUXFVQC-1546498242-6823</vt:lpwstr>
  </property>
  <property fmtid="{D5CDD505-2E9C-101B-9397-08002B2CF9AE}" pid="5" name="registracijos nr">
    <vt:lpwstr/>
  </property>
  <property fmtid="{D5CDD505-2E9C-101B-9397-08002B2CF9AE}" pid="6" name="MSIP_Label_320c693d-44b7-4e16-b3dd-4fcd87401cf5_Enabled">
    <vt:lpwstr>True</vt:lpwstr>
  </property>
  <property fmtid="{D5CDD505-2E9C-101B-9397-08002B2CF9AE}" pid="7" name="MSIP_Label_320c693d-44b7-4e16-b3dd-4fcd87401cf5_SiteId">
    <vt:lpwstr>ea88e983-d65a-47b3-adb4-3e1c6d2110d2</vt:lpwstr>
  </property>
  <property fmtid="{D5CDD505-2E9C-101B-9397-08002B2CF9AE}" pid="8" name="MSIP_Label_320c693d-44b7-4e16-b3dd-4fcd87401cf5_Owner">
    <vt:lpwstr>Vaida.Sprindyte@le.lt</vt:lpwstr>
  </property>
  <property fmtid="{D5CDD505-2E9C-101B-9397-08002B2CF9AE}" pid="9" name="MSIP_Label_320c693d-44b7-4e16-b3dd-4fcd87401cf5_SetDate">
    <vt:lpwstr>2019-06-19T07:10:09.2151002Z</vt:lpwstr>
  </property>
  <property fmtid="{D5CDD505-2E9C-101B-9397-08002B2CF9AE}" pid="10" name="MSIP_Label_320c693d-44b7-4e16-b3dd-4fcd87401cf5_Name">
    <vt:lpwstr>Viešo naudojimo</vt:lpwstr>
  </property>
  <property fmtid="{D5CDD505-2E9C-101B-9397-08002B2CF9AE}" pid="11" name="MSIP_Label_320c693d-44b7-4e16-b3dd-4fcd87401cf5_Application">
    <vt:lpwstr>Microsoft Azure Information Protection</vt:lpwstr>
  </property>
  <property fmtid="{D5CDD505-2E9C-101B-9397-08002B2CF9AE}" pid="12" name="MSIP_Label_320c693d-44b7-4e16-b3dd-4fcd87401cf5_ActionId">
    <vt:lpwstr>be56af3a-744d-42a1-a9f2-a17a5fac7218</vt:lpwstr>
  </property>
  <property fmtid="{D5CDD505-2E9C-101B-9397-08002B2CF9AE}" pid="13" name="MSIP_Label_320c693d-44b7-4e16-b3dd-4fcd87401cf5_Extended_MSFT_Method">
    <vt:lpwstr>Manual</vt:lpwstr>
  </property>
  <property fmtid="{D5CDD505-2E9C-101B-9397-08002B2CF9AE}" pid="14" name="ContentTypeId">
    <vt:lpwstr>0x0101007E16603DCB9BA644B6F121D9A9CC8F30</vt:lpwstr>
  </property>
  <property fmtid="{D5CDD505-2E9C-101B-9397-08002B2CF9AE}" pid="15" name="MSIP_Label_190751af-2442-49a7-b7b9-9f0bcce858c9_Enabled">
    <vt:lpwstr>true</vt:lpwstr>
  </property>
  <property fmtid="{D5CDD505-2E9C-101B-9397-08002B2CF9AE}" pid="16" name="MSIP_Label_190751af-2442-49a7-b7b9-9f0bcce858c9_SetDate">
    <vt:lpwstr>2022-01-04T07:30:58Z</vt:lpwstr>
  </property>
  <property fmtid="{D5CDD505-2E9C-101B-9397-08002B2CF9AE}" pid="17" name="MSIP_Label_190751af-2442-49a7-b7b9-9f0bcce858c9_Method">
    <vt:lpwstr>Privileged</vt:lpwstr>
  </property>
  <property fmtid="{D5CDD505-2E9C-101B-9397-08002B2CF9AE}" pid="18" name="MSIP_Label_190751af-2442-49a7-b7b9-9f0bcce858c9_Name">
    <vt:lpwstr>Vidaus dokumentai</vt:lpwstr>
  </property>
  <property fmtid="{D5CDD505-2E9C-101B-9397-08002B2CF9AE}" pid="19" name="MSIP_Label_190751af-2442-49a7-b7b9-9f0bcce858c9_SiteId">
    <vt:lpwstr>ea88e983-d65a-47b3-adb4-3e1c6d2110d2</vt:lpwstr>
  </property>
  <property fmtid="{D5CDD505-2E9C-101B-9397-08002B2CF9AE}" pid="20" name="MSIP_Label_190751af-2442-49a7-b7b9-9f0bcce858c9_ActionId">
    <vt:lpwstr>be56af3a-744d-42a1-a9f2-a17a5fac7218</vt:lpwstr>
  </property>
  <property fmtid="{D5CDD505-2E9C-101B-9397-08002B2CF9AE}" pid="21" name="MSIP_Label_190751af-2442-49a7-b7b9-9f0bcce858c9_ContentBits">
    <vt:lpwstr>0</vt:lpwstr>
  </property>
</Properties>
</file>