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66925"/>
  <xr:revisionPtr revIDLastSave="0" documentId="13_ncr:1_{5E79B962-5A45-43C1-9554-761F5BB70DD0}" xr6:coauthVersionLast="47" xr6:coauthVersionMax="47" xr10:uidLastSave="{00000000-0000-0000-0000-000000000000}"/>
  <bookViews>
    <workbookView xWindow="-120" yWindow="-120" windowWidth="29040" windowHeight="17640" xr2:uid="{03300EB0-5FD6-4A2B-83FD-799023A45100}"/>
  </bookViews>
  <sheets>
    <sheet name="TS 8780 "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1" l="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6" i="1"/>
  <c r="N47" i="1"/>
  <c r="O47" i="1" s="1"/>
  <c r="N48" i="1"/>
  <c r="O48" i="1" s="1"/>
  <c r="N51" i="1"/>
  <c r="O51" i="1" s="1"/>
  <c r="N52" i="1"/>
  <c r="O52" i="1" s="1"/>
  <c r="N53" i="1"/>
  <c r="O53"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8" i="1"/>
  <c r="O68" i="1" s="1"/>
  <c r="N69" i="1"/>
  <c r="N70" i="1" s="1"/>
  <c r="N72" i="1"/>
  <c r="O72" i="1" s="1"/>
  <c r="N73" i="1"/>
  <c r="O73" i="1" s="1"/>
  <c r="N76" i="1"/>
  <c r="O76" i="1" s="1"/>
  <c r="N77" i="1"/>
  <c r="N78" i="1"/>
  <c r="O78" i="1" s="1"/>
  <c r="N79" i="1"/>
  <c r="O79" i="1" s="1"/>
  <c r="N82" i="1"/>
  <c r="N83" i="1"/>
  <c r="O83" i="1" s="1"/>
  <c r="N84" i="1"/>
  <c r="O84" i="1" s="1"/>
  <c r="N85" i="1"/>
  <c r="O85" i="1" s="1"/>
  <c r="N88" i="1"/>
  <c r="N89" i="1"/>
  <c r="O89" i="1" s="1"/>
  <c r="N90" i="1"/>
  <c r="O90" i="1" s="1"/>
  <c r="N91" i="1"/>
  <c r="O91"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10" i="1"/>
  <c r="N111" i="1"/>
  <c r="O111" i="1" s="1"/>
  <c r="N113" i="1"/>
  <c r="O113" i="1" s="1"/>
  <c r="N114" i="1"/>
  <c r="O114" i="1" s="1"/>
  <c r="N115" i="1"/>
  <c r="O115" i="1" s="1"/>
  <c r="N116" i="1"/>
  <c r="O116" i="1" s="1"/>
  <c r="N117" i="1"/>
  <c r="O117" i="1" s="1"/>
  <c r="N118" i="1"/>
  <c r="O118" i="1" s="1"/>
  <c r="N119" i="1"/>
  <c r="O119" i="1" s="1"/>
  <c r="N14" i="1"/>
  <c r="O14" i="1" s="1"/>
  <c r="N112" i="1" l="1"/>
  <c r="N86" i="1"/>
  <c r="N92" i="1"/>
  <c r="O110" i="1"/>
  <c r="O112" i="1" s="1"/>
  <c r="O88" i="1"/>
  <c r="O92" i="1" s="1"/>
  <c r="O82" i="1"/>
  <c r="O86" i="1" s="1"/>
  <c r="O74" i="1"/>
  <c r="N74" i="1"/>
  <c r="O69" i="1"/>
  <c r="O70" i="1" s="1"/>
  <c r="N80" i="1"/>
  <c r="O77" i="1"/>
  <c r="O80" i="1" s="1"/>
  <c r="N54" i="1"/>
  <c r="O54" i="1"/>
  <c r="N49" i="1"/>
  <c r="O46" i="1"/>
  <c r="O49" i="1" s="1"/>
  <c r="I115" i="1"/>
  <c r="J115" i="1" s="1"/>
  <c r="I118" i="1"/>
  <c r="J118" i="1" s="1"/>
  <c r="F20" i="1"/>
  <c r="I20" i="1" s="1"/>
  <c r="J20" i="1" s="1"/>
  <c r="F25" i="1"/>
  <c r="I25" i="1" s="1"/>
  <c r="J25" i="1" s="1"/>
  <c r="F40" i="1"/>
  <c r="I40" i="1" s="1"/>
  <c r="J40" i="1" s="1"/>
  <c r="F42" i="1"/>
  <c r="I42" i="1" s="1"/>
  <c r="J42" i="1" s="1"/>
  <c r="F56" i="1"/>
  <c r="I56" i="1" s="1"/>
  <c r="J56" i="1" s="1"/>
  <c r="F61" i="1"/>
  <c r="I61" i="1" s="1"/>
  <c r="J61" i="1" s="1"/>
  <c r="F62" i="1"/>
  <c r="I62" i="1" s="1"/>
  <c r="J62" i="1" s="1"/>
  <c r="F63" i="1"/>
  <c r="H63" i="1" s="1"/>
  <c r="F93" i="1"/>
  <c r="H93" i="1" s="1"/>
  <c r="F101" i="1"/>
  <c r="I101" i="1" s="1"/>
  <c r="J101" i="1" s="1"/>
  <c r="F102" i="1"/>
  <c r="H102" i="1" s="1"/>
  <c r="F57" i="1"/>
  <c r="I57" i="1" s="1"/>
  <c r="J57" i="1" s="1"/>
  <c r="F58" i="1"/>
  <c r="H58" i="1" s="1"/>
  <c r="F15" i="1"/>
  <c r="I15" i="1" s="1"/>
  <c r="J15" i="1" s="1"/>
  <c r="F16" i="1"/>
  <c r="H16" i="1" s="1"/>
  <c r="F17" i="1"/>
  <c r="I17" i="1" s="1"/>
  <c r="J17" i="1" s="1"/>
  <c r="F18" i="1"/>
  <c r="I18" i="1" s="1"/>
  <c r="J18" i="1" s="1"/>
  <c r="F21" i="1"/>
  <c r="I21" i="1" s="1"/>
  <c r="J21" i="1" s="1"/>
  <c r="F22" i="1"/>
  <c r="H22" i="1" s="1"/>
  <c r="F26" i="1"/>
  <c r="H26" i="1" s="1"/>
  <c r="F27" i="1"/>
  <c r="I27" i="1" s="1"/>
  <c r="J27" i="1" s="1"/>
  <c r="F28" i="1"/>
  <c r="I28" i="1" s="1"/>
  <c r="J28" i="1" s="1"/>
  <c r="F29" i="1"/>
  <c r="H29" i="1" s="1"/>
  <c r="F30" i="1"/>
  <c r="I30" i="1" s="1"/>
  <c r="J30" i="1" s="1"/>
  <c r="F31" i="1"/>
  <c r="I31" i="1" s="1"/>
  <c r="J31" i="1" s="1"/>
  <c r="F32" i="1"/>
  <c r="I32" i="1" s="1"/>
  <c r="J32" i="1" s="1"/>
  <c r="F33" i="1"/>
  <c r="H33" i="1" s="1"/>
  <c r="F34" i="1"/>
  <c r="H34" i="1" s="1"/>
  <c r="F35" i="1"/>
  <c r="I35" i="1" s="1"/>
  <c r="J35" i="1" s="1"/>
  <c r="F36" i="1"/>
  <c r="I36" i="1" s="1"/>
  <c r="J36" i="1" s="1"/>
  <c r="F37" i="1"/>
  <c r="H37" i="1" s="1"/>
  <c r="F38" i="1"/>
  <c r="I38" i="1" s="1"/>
  <c r="J38" i="1" s="1"/>
  <c r="F39" i="1"/>
  <c r="I39" i="1" s="1"/>
  <c r="J39" i="1" s="1"/>
  <c r="F41" i="1"/>
  <c r="I41" i="1" s="1"/>
  <c r="J41" i="1" s="1"/>
  <c r="F43" i="1"/>
  <c r="I43" i="1" s="1"/>
  <c r="J43" i="1" s="1"/>
  <c r="F46" i="1"/>
  <c r="I46" i="1" s="1"/>
  <c r="J46" i="1" s="1"/>
  <c r="F47" i="1"/>
  <c r="I47" i="1" s="1"/>
  <c r="J47" i="1" s="1"/>
  <c r="F48" i="1"/>
  <c r="I48" i="1" s="1"/>
  <c r="J48" i="1" s="1"/>
  <c r="F51" i="1"/>
  <c r="I51" i="1" s="1"/>
  <c r="J51" i="1" s="1"/>
  <c r="F52" i="1"/>
  <c r="H52" i="1" s="1"/>
  <c r="F53" i="1"/>
  <c r="I53" i="1" s="1"/>
  <c r="J53" i="1" s="1"/>
  <c r="F55" i="1"/>
  <c r="I55" i="1" s="1"/>
  <c r="J55" i="1" s="1"/>
  <c r="F64" i="1"/>
  <c r="I64" i="1" s="1"/>
  <c r="J64" i="1" s="1"/>
  <c r="F65" i="1"/>
  <c r="I65" i="1" s="1"/>
  <c r="J65" i="1" s="1"/>
  <c r="F68" i="1"/>
  <c r="I68" i="1" s="1"/>
  <c r="J68" i="1" s="1"/>
  <c r="F69" i="1"/>
  <c r="I69" i="1" s="1"/>
  <c r="J69" i="1" s="1"/>
  <c r="F72" i="1"/>
  <c r="H72" i="1" s="1"/>
  <c r="F73" i="1"/>
  <c r="H73" i="1" s="1"/>
  <c r="F76" i="1"/>
  <c r="I76" i="1" s="1"/>
  <c r="J76" i="1" s="1"/>
  <c r="F77" i="1"/>
  <c r="I77" i="1" s="1"/>
  <c r="J77" i="1" s="1"/>
  <c r="F78" i="1"/>
  <c r="H78" i="1" s="1"/>
  <c r="F79" i="1"/>
  <c r="I79" i="1" s="1"/>
  <c r="J79" i="1" s="1"/>
  <c r="F82" i="1"/>
  <c r="I82" i="1" s="1"/>
  <c r="J82" i="1" s="1"/>
  <c r="F83" i="1"/>
  <c r="I83" i="1" s="1"/>
  <c r="J83" i="1" s="1"/>
  <c r="F84" i="1"/>
  <c r="H84" i="1" s="1"/>
  <c r="F85" i="1"/>
  <c r="H85" i="1" s="1"/>
  <c r="F88" i="1"/>
  <c r="I88" i="1" s="1"/>
  <c r="J88" i="1" s="1"/>
  <c r="F89" i="1"/>
  <c r="I89" i="1" s="1"/>
  <c r="J89" i="1" s="1"/>
  <c r="F90" i="1"/>
  <c r="H90" i="1" s="1"/>
  <c r="F91" i="1"/>
  <c r="I91" i="1" s="1"/>
  <c r="J91" i="1" s="1"/>
  <c r="F103" i="1"/>
  <c r="H103" i="1" s="1"/>
  <c r="F104" i="1"/>
  <c r="H104" i="1" s="1"/>
  <c r="F114" i="1"/>
  <c r="I114" i="1" s="1"/>
  <c r="J114" i="1" s="1"/>
  <c r="F117" i="1"/>
  <c r="I117" i="1" s="1"/>
  <c r="J117" i="1" s="1"/>
  <c r="I14" i="1"/>
  <c r="J14" i="1" s="1"/>
  <c r="I19" i="1"/>
  <c r="J19" i="1" s="1"/>
  <c r="I23" i="1"/>
  <c r="J23" i="1" s="1"/>
  <c r="I24" i="1"/>
  <c r="J24" i="1" s="1"/>
  <c r="I44" i="1"/>
  <c r="J44" i="1" s="1"/>
  <c r="I59" i="1"/>
  <c r="J59" i="1" s="1"/>
  <c r="I60" i="1"/>
  <c r="J60" i="1" s="1"/>
  <c r="I66" i="1"/>
  <c r="J66" i="1" s="1"/>
  <c r="I94" i="1"/>
  <c r="J94" i="1" s="1"/>
  <c r="I95" i="1"/>
  <c r="J95" i="1" s="1"/>
  <c r="I96" i="1"/>
  <c r="J96" i="1" s="1"/>
  <c r="I97" i="1"/>
  <c r="J97" i="1" s="1"/>
  <c r="I98" i="1"/>
  <c r="J98" i="1" s="1"/>
  <c r="I99" i="1"/>
  <c r="J99" i="1" s="1"/>
  <c r="I100" i="1"/>
  <c r="J100" i="1" s="1"/>
  <c r="I105" i="1"/>
  <c r="J105" i="1" s="1"/>
  <c r="I106" i="1"/>
  <c r="J106" i="1" s="1"/>
  <c r="I107" i="1"/>
  <c r="J107" i="1" s="1"/>
  <c r="I108" i="1"/>
  <c r="J108" i="1" s="1"/>
  <c r="I110" i="1"/>
  <c r="J110" i="1" s="1"/>
  <c r="I111" i="1"/>
  <c r="J111" i="1" s="1"/>
  <c r="I113" i="1"/>
  <c r="J113" i="1" s="1"/>
  <c r="I116" i="1"/>
  <c r="J116" i="1" s="1"/>
  <c r="F119" i="1"/>
  <c r="I119" i="1" s="1"/>
  <c r="J119" i="1" s="1"/>
  <c r="H118" i="1"/>
  <c r="A118" i="1"/>
  <c r="H116" i="1"/>
  <c r="H115" i="1"/>
  <c r="H113" i="1"/>
  <c r="H111" i="1"/>
  <c r="H110" i="1"/>
  <c r="H108" i="1"/>
  <c r="H107" i="1"/>
  <c r="H106" i="1"/>
  <c r="H105" i="1"/>
  <c r="H100" i="1"/>
  <c r="H99" i="1"/>
  <c r="H98" i="1"/>
  <c r="H97" i="1"/>
  <c r="H96" i="1"/>
  <c r="H95" i="1"/>
  <c r="H94" i="1"/>
  <c r="H66" i="1"/>
  <c r="H60" i="1"/>
  <c r="H59" i="1"/>
  <c r="H44" i="1"/>
  <c r="H38" i="1"/>
  <c r="H24" i="1"/>
  <c r="H23" i="1"/>
  <c r="H19" i="1"/>
  <c r="H14" i="1"/>
  <c r="H28" i="1" l="1"/>
  <c r="H20" i="1"/>
  <c r="H89" i="1"/>
  <c r="H32" i="1"/>
  <c r="I16" i="1"/>
  <c r="J16" i="1" s="1"/>
  <c r="I78" i="1"/>
  <c r="J78" i="1" s="1"/>
  <c r="I52" i="1"/>
  <c r="J52" i="1" s="1"/>
  <c r="H53" i="1"/>
  <c r="H39" i="1"/>
  <c r="H76" i="1"/>
  <c r="H77" i="1"/>
  <c r="I93" i="1"/>
  <c r="J93" i="1" s="1"/>
  <c r="I63" i="1"/>
  <c r="J63" i="1" s="1"/>
  <c r="I58" i="1"/>
  <c r="J58" i="1" s="1"/>
  <c r="H31" i="1"/>
  <c r="H56" i="1"/>
  <c r="H27" i="1"/>
  <c r="H35" i="1"/>
  <c r="H47" i="1"/>
  <c r="H82" i="1"/>
  <c r="H18" i="1"/>
  <c r="H68" i="1"/>
  <c r="H88" i="1"/>
  <c r="I37" i="1"/>
  <c r="J37" i="1" s="1"/>
  <c r="I103" i="1"/>
  <c r="J103" i="1" s="1"/>
  <c r="H65" i="1"/>
  <c r="I34" i="1"/>
  <c r="J34" i="1" s="1"/>
  <c r="H17" i="1"/>
  <c r="H46" i="1"/>
  <c r="H117" i="1"/>
  <c r="I26" i="1"/>
  <c r="J26" i="1" s="1"/>
  <c r="H30" i="1"/>
  <c r="H40" i="1"/>
  <c r="H57" i="1"/>
  <c r="H114" i="1"/>
  <c r="I102" i="1"/>
  <c r="J102" i="1" s="1"/>
  <c r="I85" i="1"/>
  <c r="J85" i="1" s="1"/>
  <c r="I29" i="1"/>
  <c r="J29" i="1" s="1"/>
  <c r="H36" i="1"/>
  <c r="H42" i="1"/>
  <c r="H64" i="1"/>
  <c r="H69" i="1"/>
  <c r="H83" i="1"/>
  <c r="I90" i="1"/>
  <c r="J90" i="1" s="1"/>
  <c r="I73" i="1"/>
  <c r="J73" i="1" s="1"/>
  <c r="H43" i="1"/>
  <c r="H51" i="1"/>
  <c r="H62" i="1"/>
  <c r="H79" i="1"/>
  <c r="H91" i="1"/>
  <c r="H119" i="1"/>
  <c r="I84" i="1"/>
  <c r="J84" i="1" s="1"/>
  <c r="I72" i="1"/>
  <c r="J72" i="1" s="1"/>
  <c r="I33" i="1"/>
  <c r="J33" i="1" s="1"/>
  <c r="I22" i="1"/>
  <c r="J22" i="1" s="1"/>
  <c r="H21" i="1"/>
  <c r="H25" i="1"/>
  <c r="H41" i="1"/>
  <c r="H61" i="1"/>
  <c r="I104" i="1"/>
  <c r="J104" i="1" s="1"/>
  <c r="H15" i="1"/>
  <c r="H48" i="1"/>
  <c r="H55" i="1"/>
  <c r="H101" i="1"/>
  <c r="J120" i="1" l="1"/>
  <c r="I1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01" authorId="0" shapeId="0" xr:uid="{2F01662C-06CB-4281-A89E-1473A52517D4}">
      <text>
        <r>
          <rPr>
            <b/>
            <sz val="9"/>
            <color indexed="81"/>
            <rFont val="Tahoma"/>
            <family val="2"/>
            <charset val="186"/>
          </rPr>
          <t>Author:</t>
        </r>
        <r>
          <rPr>
            <sz val="9"/>
            <color indexed="81"/>
            <rFont val="Tahoma"/>
            <family val="2"/>
            <charset val="186"/>
          </rPr>
          <t xml:space="preserve">
turime nuo 2023 spalio ,sunaudojimas 0</t>
        </r>
      </text>
    </comment>
  </commentList>
</comments>
</file>

<file path=xl/sharedStrings.xml><?xml version="1.0" encoding="utf-8"?>
<sst xmlns="http://schemas.openxmlformats.org/spreadsheetml/2006/main" count="449" uniqueCount="289">
  <si>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</si>
  <si>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</si>
  <si>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</si>
  <si>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</si>
  <si>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Pirkimo dalies pavadinimas</t>
  </si>
  <si>
    <t>Mato vnt.</t>
  </si>
  <si>
    <t>Preliminarus kiekis</t>
  </si>
  <si>
    <t>Vnt. kaina Eur be PVM</t>
  </si>
  <si>
    <t>PVM tarifas ٪</t>
  </si>
  <si>
    <t>Vnt. kaina
Eur su PVM</t>
  </si>
  <si>
    <t>BVPŽ kodas</t>
  </si>
  <si>
    <t xml:space="preserve"> Didelio diametro kraujagyslių introdiuseris</t>
  </si>
  <si>
    <t>Susideda iš introdiuserio su  hemostaziniu vožtuvu, dilatatoriumi bei plovimo šaka ir obturatoriaus. Dydžiai: mažiausias 12 F, didžiausias ≥18 F. Ilgiai nuo 30 cm iki 45 cm. Su rentgeno kontrastiniu markeriu gale. Įvedami su 0,035 colio ir 0,038 colio diametro viela.</t>
  </si>
  <si>
    <t>vnt.</t>
  </si>
  <si>
    <t>33141000-0</t>
  </si>
  <si>
    <t xml:space="preserve"> "Mullins" tipo transseptaliniai introdiuseriai</t>
  </si>
  <si>
    <t>"Mullins" tipo transseptaliniai introdiuseriai komplektuojami su vienu ar keletu dilatatorių. Mažiausias diametras ≤ 6 F, didžiausias diametras ≥ 14 F. Trumpiausias ilgis 63 ± 2 cm, ilgiausias ilgis 85 ± 1 cm. Rentgeno kontrastinis markeris gale ir su  hemostatiniu vožtuvu. Įvedami su 0,035"-0,038" diametro viela.</t>
  </si>
  <si>
    <t xml:space="preserve"> 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</si>
  <si>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</si>
  <si>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 xml:space="preserve"> Didelio diametro ilgi padidinto atsparumo perlinkimams kraujagyslių introdiuseriai skirti vaikų intervencijoms</t>
  </si>
  <si>
    <t>Introdiuserių mažiausias ilgis ≤ 45 ± 5cm, ilgiausias ≥ 110 ± 5 cm. Diametras 4, 5, 6, 7, 8, 9, 10, 11, 12 F diametro su atšaka plovimui ir sklende, dilatatoriumi, su hemostatiniu vožtuvu. Vidinis spindis ≥ 1,5 mm. Distalinis galas sukietintas, nupjauto kūgio formos. Didelės rezistencijos užlinkimui. Su specialia danga, pagerinančia slydimą.</t>
  </si>
  <si>
    <t xml:space="preserve"> 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</si>
  <si>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</si>
  <si>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 xml:space="preserve"> 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</si>
  <si>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</si>
  <si>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 xml:space="preserve"> 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</si>
  <si>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</si>
  <si>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 xml:space="preserve"> Introdiuseris - nukreipėjas intervencinėms procedūroms</t>
  </si>
  <si>
    <t>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 kontrastinis markeris 5 mm nuo distalinio sistemos galo. PTFE vidinė sistemos danga. Nerūdijančio plieno vijų vidurinė danga, išorinė - nailono danga. Hemostatinis vožtuvas su “cross cut” (kryžminio pjovimo) silikoniniu disku.</t>
  </si>
  <si>
    <t>Tinkamas naudoti su 0,038 colio viela. Diametrai: nuo 5 F iki 8 F. Sistemos ilgiai: 45 ± 5 cm, 65 ± 5 cm, 90 ± 5 cm. Distalinio galo formos: tiesus, “hockey stick”, “multipurpose”, RDC, LIMA.</t>
  </si>
  <si>
    <t>vnt</t>
  </si>
  <si>
    <t xml:space="preserve"> 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</si>
  <si>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</si>
  <si>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33141210-5</t>
  </si>
  <si>
    <t xml:space="preserve"> Vaistus išskiriantis PTKA balionas</t>
  </si>
  <si>
    <t xml:space="preserve">“Semi-compliant” balionas padengtas sirolimus veikliąja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</si>
  <si>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 xml:space="preserve"> 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</si>
  <si>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briaunų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</si>
  <si>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 xml:space="preserve"> Septostominiai balioniniai kateteriai Raškindo (Rashkind) procedūrai</t>
  </si>
  <si>
    <t>Dviejų spindžių 4F ir 5F balioninis septostominis kateteris, baliono talpa 1-2 ml. Išplėsto baliono diametras ≥ 9 mm ir ≤ 14mm. Balionas ištraukimo metu nekeičia diametro. Introdiuseris ≤ 6F.</t>
  </si>
  <si>
    <t xml:space="preserve"> Speciali sistema mitralinio vožtuvo plastikai</t>
  </si>
  <si>
    <t xml:space="preserve">Rinkinį sudaro verpstės formos balionas (mažiausias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</si>
  <si>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 xml:space="preserve">	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</si>
  <si>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</si>
  <si>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 xml:space="preserve">33141200-2 </t>
  </si>
  <si>
    <t xml:space="preserve"> 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</si>
  <si>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</si>
  <si>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 xml:space="preserve"> Dvigubi (BIB) balioniniai kateteriai</t>
  </si>
  <si>
    <t>"Non-compliant"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</si>
  <si>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 xml:space="preserve"> Specialus balioninis kateteris didelio diametro stentų dilatacijai</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</si>
  <si>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 kontrastinius žymeklius.</t>
  </si>
  <si>
    <t xml:space="preserve"> Specialus balioninis kateteris didelio diametro stentų implantacijai</t>
  </si>
  <si>
    <t>"Non-compliant"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</si>
  <si>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Aortos žiedą tausojantis valvuloplastinis kateteris</t>
  </si>
  <si>
    <t>"Non-compliant" tipo balionas, kurio vidurinė dalis siauresnė su platesniais galais (smėlio laikrodžiui artimos formos). Kateterio baliono mažiausias diametras ≤ 10 ± 1 mm, o didžiausias  ≥ 30 ±1mm, ne didesniais kaip 3 mm intervalais. Baliono ilgiai nuo 20 mm iki 60 mm (priklausomai nuo diametro). Balionai, kurių diametras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 kontrastinių žymeklių baliono pozicionavimui.</t>
  </si>
  <si>
    <t xml:space="preserve">33141210-5 </t>
  </si>
  <si>
    <t xml:space="preserve"> Standartinis valvuloplastinis kateteris</t>
  </si>
  <si>
    <t>„Non-compliant“ tipo balioninis kateteris, koaksialinės konstrukcijos, kurio sudėtyje neturi būti latekso. Kateterio baliono mažiausias diametras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 kontrastinius žymeklius.</t>
  </si>
  <si>
    <t xml:space="preserve"> Aukšto slėgio balioniniai kateteriai</t>
  </si>
  <si>
    <t>Mažiausias kateterio baliono diametras ≤ 12 ± 1 mm, didžiausias diametras ≥ 25 ±1 mm, ilgis 30 mm ir 40 mm. Kateterio ilgis 100 cm. Balioniniai  kateteriai suderinami su ≤ 16 F kaniule (introdiuseriu), ribinis slėgis ≥ 9 ATM, kateteris turi ≥2 rentgeno kontrastinius žymeklius.</t>
  </si>
  <si>
    <t xml:space="preserve"> 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</si>
  <si>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 kontrastinius žymeklius.</t>
  </si>
  <si>
    <t xml:space="preserve"> 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</si>
  <si>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 kontrastinius žymeklius</t>
  </si>
  <si>
    <t xml:space="preserve"> Labai didelio slėgio balioninis kateteris įgimtų širdies ligų periferinėms intervencijom</t>
  </si>
  <si>
    <t>Mažiausias diametras ≤ 5 ± 0,5mm, didžiausias ≥ 12 ± 0,5mm. Trumpiausias ilgias ≤ 20mm, ilgiausias ilgis ≥ 40 ± 1 mm. Nominalus slėgis ≥8 atm, RBP- ≥ 40 atm. Pritaikyta 0,035 colio diametro vielai. Visi balionai įvedami per ≤ 8 F introdiuserį.</t>
  </si>
  <si>
    <t xml:space="preserve"> Vaistais dengti stentai (išskiriantys vaistą zotarolimuzą)</t>
  </si>
  <si>
    <t>33184500-8</t>
  </si>
  <si>
    <t xml:space="preserve"> Vaistais dengti platinos-chromo lydinio stentai (išskiriantys vaistą everolimuzą) </t>
  </si>
  <si>
    <t xml:space="preserve"> Vaistais dengti kobalto- chromo lydinio stentai (išskiriantys vaistą everolimuzą) </t>
  </si>
  <si>
    <t>Vamzdinis, lazeriu apdorotas, kobalto - chromo arba lygiaverčio lydinio stentas. Stentas padengtas fluoropolimeru, nesukeliančiu uždegimų (naudojamas implantuose), polimero storis ≤ 7,8 μm, ir everolimuzu, mažinančiu restenozių dažnį, turinčiu antiproliferacinį poveikį. Proksimali stento įvedimo sistemos dalis ≥ 2,1 F, distalinė dalis ≤ 2,7 F. Stento įvedimo sistemos distalinė padengta hidrofiline danga. 1 mėn. indikacija dvigubai antiagregacinei terapijai (DAPT) pacientams su aukšta kraujavimo rizika.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Stento įvedimo sistema 25 cm padengta hidrofiline danga. Įvedimo sistemos naudojamas ilgis ≥ 145 cm. Visų diametrų stentai tinka 5 F kateteriui nukreipėjui. Sistemos nominalus (NBP) slėgis ≥ 11 atm, baliono sprogimo slėgis (RBP) -≥ 16-18 atm.</t>
  </si>
  <si>
    <t xml:space="preserve"> Iš biodegraduojančio polimero everolimuzą išskiriantys stentai iš platinos-chromo lydinio</t>
  </si>
  <si>
    <t xml:space="preserve"> Kobalto- chromo koronarinis stentas su įvedimo sistema dengtas erdvine/gradientine vaistus išskiriančia danga</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</si>
  <si>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kalcifikuotas stenozes.</t>
  </si>
  <si>
    <t>Vaistu dengtas stentas su besirezorbuojančiu polimeru</t>
  </si>
  <si>
    <t>Vamzdinis, lazeriu apdorotas, kobalto - chromo arba lygiaverčio lydinio stentas. Stentas padengtas vaistu biolimusu A9 (BA9)  ir biodegraduojančiu PLA polimeru. Polimeras degraduoja į laktatą, kuris svarbus gijimo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</si>
  <si>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 xml:space="preserve">33184500-8 </t>
  </si>
  <si>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42%.  </t>
  </si>
  <si>
    <t>33184100-4</t>
  </si>
  <si>
    <t>32.1</t>
  </si>
  <si>
    <t>"Zig" 8 (išplečiamas nuo ≤ 12 mm iki ≥ 24mm), ilgiai ≤ 45 mm</t>
  </si>
  <si>
    <t>32.2</t>
  </si>
  <si>
    <t>"Zig" 8 (išplečiamas nuo ≤ 12 mm iki ≥24 mm), ilgiai  ≥ 50 mm</t>
  </si>
  <si>
    <t>32.3</t>
  </si>
  <si>
    <t>"Zig" 10 (išplečiamas nuo ≤26mm iki ≥30mm), ilgiai  ≥ 39 mm</t>
  </si>
  <si>
    <t>Viso 32 pirkimo daliai:</t>
  </si>
  <si>
    <t>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</si>
  <si>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42%. </t>
  </si>
  <si>
    <t xml:space="preserve">33184100-4 </t>
  </si>
  <si>
    <t>33.1</t>
  </si>
  <si>
    <t>"Zig" 8 (išplečiamas nuo ≤ 12 mm iki ≥ 24 mm), ilgiai ≤ 45 mm</t>
  </si>
  <si>
    <t>33.2</t>
  </si>
  <si>
    <t>"Zig" 8 (išplečiamas nuo ≤ 12 mm iki ≥ 24 mm), ilgiai  ≥ 50 mm</t>
  </si>
  <si>
    <t>33.3</t>
  </si>
  <si>
    <t>Zig 10 (išplečiamas nuo ≤ 26 mm iki ≥ 30 mm), ilgiai ≥ 39 mm</t>
  </si>
  <si>
    <t>Viso 33 pirkimo daliai:</t>
  </si>
  <si>
    <t xml:space="preserve">Didelio diametro balionais plečiami stentai aortos koarktacijai </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</si>
  <si>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</si>
  <si>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</si>
  <si>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Vainikinių arterijų stentgraftai</t>
  </si>
  <si>
    <t>Skirti vainikinių arterijų perforacijoms stentuoti. Vieno sluoksnio kobalto chromo stentas, iš išorės pilnai padengtas poliuretanu (storis ≤90µm). Įvedamas per 5-6 F nukreipiantįjį kateterį. Pritaikyta 0,014" diametro vielai. Stentgrafto diametrai: 2,5, 3,0, 3,5, 4,0, 4,5, 5,0 mm; ilgiai: mažiausias ≤ 15mm, didžiausias ≥ 26 mm. Neišskleisto stentgrafto profilio diametras ≥ 1,1 ≤ 1,4 mm. RBP ≥ 14 ATM. Nominalus slėgis ≥ 7 ATM. Du rentgeno kontrastiniai žymekliai. Kateterio šafto ilgis ≥ 140 cm. Žemo profilio stento įvedimo sistema lanksti, leidžianti praeiti pro sudėtingus vainikinių arterijų vingius.</t>
  </si>
  <si>
    <t>Periferiniai didelio diametro stentgraftai</t>
  </si>
  <si>
    <t>Mikrokateteriai, skirti sudėtingų ir labai vingiuotų lėtinių okliuzijų atvėrimui</t>
  </si>
  <si>
    <t>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 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t>
  </si>
  <si>
    <t>Dviejų spindžių mikrokateteris</t>
  </si>
  <si>
    <t>Kateteris, turintis du spindžius: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 ne toliau, nei 7 mm nuo galiuko. Vidurinės dalies storis ≤ 3,3 F. Galiukas rentgeno kontrastinis, galiuko diametras ≤ 1,5 F. Padengti hidrofiline danga. Atlaiko iki 300 psi slėgį. Mikrokateterio darbinis ilgis – 145 ± 2 cm. Vidinis spindžio dydis - 0,016- 0,017". Hidrofilinės dangos ilgis ne trumpesnis nei 38 ± 1cm.</t>
  </si>
  <si>
    <t>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Multisegmentinis nusmailintas ("tapered’") dizainas (iki 5 įvairių segmentų). Mikrokateteris supintas iš ne mažiau nei 11 vielų - geram sukamojo judesio perdavimui ir vidinės ekscentrinės jėgos kompresijai palaikyti. Stumiant mikrokateterį galima sukti į abi puses.</t>
  </si>
  <si>
    <t xml:space="preserve"> Rotablator turbina su grąžtu RotaLink Plus (Advancer &amp;Burr)</t>
  </si>
  <si>
    <t>Sistema turi tikti ROTABLATOR Rotational Atherectomy System</t>
  </si>
  <si>
    <t xml:space="preserve"> Rotablator grąžtų vielos</t>
  </si>
  <si>
    <t xml:space="preserve"> Amplatz tipo kilpų komplektai svetimkūnių ištraukimui</t>
  </si>
  <si>
    <t>Komplekte: 1 kilpa, 1 kateteris, kilpos įvediklis ir suktukas. Kilpų diametrai nuo 5 mm iki 35 mm, ilgis 125 ±5 cm. Įvedimo kateterio diametras 4-5 F, ilgis 110 ± 5 cm, kateterio gale rentgeno kontrastinis markeris.</t>
  </si>
  <si>
    <t>Komplekte: 1 kilpa, 1 kateteris, kilpos įvediklis ir suktukas. Kilpų diametrai nuo 2 mm iki 7mm, ilgis 175±5 cm. Įvedimo kateterio diametras ne daugiau 3 F, ilgis 150 ± 5 cm, kateterio gale rentgeno kontrastinis markeris.</t>
  </si>
  <si>
    <t xml:space="preserve">33141000-0 </t>
  </si>
  <si>
    <t xml:space="preserve"> Kilpos svetimkūniams šalinti</t>
  </si>
  <si>
    <t>Sudaryta iš trijų nitinolinių kilpų. Platininiai pluošteliai kilpose užtikrinantys gerą matomumą. Sistemą sudaro 6 ar 7 F kateteris, kurio galas palenktas 15 laipsnių. Kilpų ilgiai 120 ±5 cm ir 175 ± 5 cm. Darbiniai diametrai: 2-4 mm, 4-8 mm, 6-10 mm, 9-15 mm, 12-20 mm, 18-30 mm, 27-45 mm. Dydžiai: 3,2 F, 6F, 7F. Kateterio ilgis 100 ± 5 cm ir 150 ± 5 cm. Komplektą sudaro: kilpa, suktukas, introduseris ir kateteris.</t>
  </si>
  <si>
    <t xml:space="preserve"> 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</si>
  <si>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</si>
  <si>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46.1</t>
  </si>
  <si>
    <t>Paravalvulinių fistulių uždariklis.</t>
  </si>
  <si>
    <t>Savaime išsiplečiantis, sudarytas iš dviejų diskų sujungtų trumpa jungtimi.</t>
  </si>
  <si>
    <t>46.2</t>
  </si>
  <si>
    <t xml:space="preserve"> Įvedimo sistema  </t>
  </si>
  <si>
    <t xml:space="preserve">Skirta paravalvulinių fistulių uždariklio įvedimui (pakuojama atskirai nuo uždariklio).      </t>
  </si>
  <si>
    <t>Viso 46 pirkimo daliai:</t>
  </si>
  <si>
    <t xml:space="preserve"> Priemonės atviro arterinio (Botalo) latako perkateteriniam uždarymui</t>
  </si>
  <si>
    <t xml:space="preserve">Sistemą sudaro: defekto uždariklis įvedimo sistema, viela pravediklis. Sistema turi būti nedaloma, t.y.. pagaminta vieno gamintojo ir sukomplektuota pilnai. </t>
  </si>
  <si>
    <t>47.1</t>
  </si>
  <si>
    <t>Atviro arterinio latako uždariklis</t>
  </si>
  <si>
    <t>Uždariklis supintas iš nitinolio vielelių, kurių laisvieji galai aortinėje pusėje sujungti rutuliuko formos netraumatiniu užspaudikliu. Prietaisas sudarytas iš dviejų diskų sujungtų centrine dalimi, kurios mažiausias diametras ≤ 3 mm, didžiausias ≥ 6 mm. Šoninių diskų diametras +6 mm prie centrinio disko diametro. Tinkami uždaryti defektus ≤ 2,5 mm diametro, defekto ilgis 5,0-12,0 mm. Įvedamas su ≤ 5 F 90° įvedimo sistema.</t>
  </si>
  <si>
    <t>47.2</t>
  </si>
  <si>
    <t>Įvedimo sistema</t>
  </si>
  <si>
    <t>Įvedimo sistema skirta atviro arterinio latako uždariklio įvedimui (pakuojama atskirai nuo uždariklio).</t>
  </si>
  <si>
    <t>Viso 47 pirkimo daliai:</t>
  </si>
  <si>
    <t>Prieširdžių pertvaros defekto uždarikliai skirti defektams be aortinio krašto uždaryti</t>
  </si>
  <si>
    <t>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t>
  </si>
  <si>
    <t>48.1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</si>
  <si>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</si>
  <si>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</si>
  <si>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48.2</t>
  </si>
  <si>
    <t>Įvedimo sistema.</t>
  </si>
  <si>
    <t>Įvedimo sistema skirta prieširdžių pertvaros defekto uždariklio įvedimui (pakuojama atskirai nuo uždariklio).</t>
  </si>
  <si>
    <t>48.3</t>
  </si>
  <si>
    <t>Matavimo balionas</t>
  </si>
  <si>
    <t>Prieširdžių pertvaros defekto dydžiui matuoti skirtas matavimo balionas (pakuojama atskirai nuo uždariklio).</t>
  </si>
  <si>
    <t>48.4</t>
  </si>
  <si>
    <t>Viela - pravediklis</t>
  </si>
  <si>
    <t>"Amplatzer"tipo viela pravedėjas skirtas įvesti prieširdžio pertvaros defekto uždariklį.</t>
  </si>
  <si>
    <t>Viso 48 pirkimo daliai:</t>
  </si>
  <si>
    <t>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</si>
  <si>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</si>
  <si>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49.1</t>
  </si>
  <si>
    <t xml:space="preserve"> Prieširdžių pertvaros defekto uždariklis</t>
  </si>
  <si>
    <t>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</si>
  <si>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49.2</t>
  </si>
  <si>
    <t xml:space="preserve"> Įvedimo sistema</t>
  </si>
  <si>
    <t xml:space="preserve">Įvedimo sistema skirta prieširdžių pertvaros defekto uždariklio įvedimui (pakuojama atskirai nuo uždariklio). </t>
  </si>
  <si>
    <t>49.3</t>
  </si>
  <si>
    <t>Balionas defekto matavimui</t>
  </si>
  <si>
    <t>49.4</t>
  </si>
  <si>
    <t xml:space="preserve">"Amplatzer" tipo viela -pravediklis,  skirtas įvesti prieširdžio pertvaros defekto uždariklį.      </t>
  </si>
  <si>
    <t>Viso 49 pirkimo daliai:</t>
  </si>
  <si>
    <t>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</si>
  <si>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</si>
  <si>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50.1</t>
  </si>
  <si>
    <t>Atviros ovalinės angos uždariklis</t>
  </si>
  <si>
    <t>Pagamintas iš nitinolio tinklelio su užpildu vidinėje dalyje. Prietaisas sudarytas iš dviejų sujungtų diskų. Kairiojo prieširdžio diskas ≤ 30mm, dešiniojo prieširdžio disko diametrai 18 mm, 25 mm, 30 mm. Įvedamas su 8 - 9 F 45° įvedimo sistema.</t>
  </si>
  <si>
    <t>50.2</t>
  </si>
  <si>
    <t xml:space="preserve">Įvedimo sistema skirta atviros ovalinės angos uždariklio įvedimui (pakuojama atskirai nuo uždariklio).  </t>
  </si>
  <si>
    <t>50.3</t>
  </si>
  <si>
    <t>Atviros ovalinės angos dydžiui matuoti skirtas matavimo balionas (pakuojama atskirai nuo uždariklio).</t>
  </si>
  <si>
    <t>50.4</t>
  </si>
  <si>
    <t xml:space="preserve">"Amplatzer" tipo viela- pravediklis,  skirtas įvesti atviros ovalinės angos uždariklį.      </t>
  </si>
  <si>
    <t>Viso 50 pirkimo daliai:</t>
  </si>
  <si>
    <t>Kairiojo prieširdžio ausytės uždariklis su įvedimo sistema</t>
  </si>
  <si>
    <t>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</si>
  <si>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</si>
  <si>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Balioniniai kateteriai defekto matavimui</t>
  </si>
  <si>
    <t>Kateterio ilgis ne mažiau 70 cm. Dydžiai nuo 6 F iki 8 F. Ne mažiau kaip 3 rentgeno kontrastiniai markeriai. Suderinama su 0,035 colio viela. Baliono ilgis nuo 35 mm iki 55 mm. Galimybė matuoti nuo 20 mm iki 40 mm defektus</t>
  </si>
  <si>
    <t>Neišnešiotų naujagimių atviro arterinio latako uždarikliai</t>
  </si>
  <si>
    <t>Sistemą sudaro: defekto uždariklis, įvedimo sistema, viela pravediklis. Sistema turi būti nedaloma, t.y.. pagaminta vieno gamintojo ir sukomplektuota pilnai. Uždariklis pagamintas iš nitinolio vijų.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</si>
  <si>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Didelio spindžio reperfuzijos kateteris trombų aspiracijai plaučių arterijose</t>
  </si>
  <si>
    <t>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suderinamos darbui su „Penumbra“ aspiracijos siurbliu.</t>
  </si>
  <si>
    <t>Naujos kartos, tvirtos konstrukcijos („Workhorse“ – angl. dizaino) vielos frakcijinio tėkmės rezervo matavimui</t>
  </si>
  <si>
    <t>Bendras vielos ilgis 185±5 cm. Vidinė šerdis iš  nitinolio. Lanksti distalinė dalis, ne trumpesnė negu 40±5cm. Vielos diametras 0.014". Rentgeno kontrastinis galiukas tiesus arba J formos, ne trumpesnis nei 3 cm. Viela suderinama su programine įranga, galinčia atlikti fiziologijos bendras registracijas (co-registration – angl.) su angiograma.</t>
  </si>
  <si>
    <t>Didelio diametro kraujagyslių uždarikliai</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</si>
  <si>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t>
  </si>
  <si>
    <t xml:space="preserve">33180000-5 </t>
  </si>
  <si>
    <t>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</si>
  <si>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</si>
  <si>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 xml:space="preserve"> Reolizinės trombolizės specialūs kateteriai tinkantis EKOS sistemai</t>
  </si>
  <si>
    <t>33180000-5</t>
  </si>
  <si>
    <t xml:space="preserve">Reolizinės trombolizės specialūs išsiurbimo kateteriai tinkantis Angiojet </t>
  </si>
  <si>
    <t>Atskiriamos spiralės</t>
  </si>
  <si>
    <t>Prietaisas periferinių spiralinių atjungimui</t>
  </si>
  <si>
    <t>Savaime išsiplečiantis dengtas stentas</t>
  </si>
  <si>
    <t>Savaime išsiplečiantis dengtas stentas. Mažiausias diametras  ≤6 ±1mm. Didžiausias diametras ≥13±1mm. Trumpiausias stento ilgis ≤40±5mm, ilgiausias ≥100±5mm. Įvedimo sistemos trumpiausias ilgis ≤80 ± 5 cm , ilgiausias ≥ 120 ± 5 cm. Stentai (iki 10mm diametro)  suderinami su ≤ 9F įvedimo sistema.</t>
  </si>
  <si>
    <t>33141230-1</t>
  </si>
  <si>
    <t>Nedidelio diametro introdiuseriai skirti naujagimiams</t>
  </si>
  <si>
    <t>Susideda iš introdiuserio su  hemostaziniu vožtuvu, dilatatoriumi bei plovimo šaka ir obturatoriaus. Introdiuseriai padengti hidrofiline danga, dydis 3,3F. Ilgis 5cm ir 7cm.</t>
  </si>
  <si>
    <t>Nedidelio diametro kateteriai skirti naujagymių intervencijoms</t>
  </si>
  <si>
    <t>Nedidelio diametro kateteriai. Mažiausias diametras 3,3F, didžiausias 5F. Įvairių anatominių modifikacijų (JR, JL, MP, PIG, COBRA). Ilgis 60cm ir 80cm.</t>
  </si>
  <si>
    <t>Intravaskulinės litotripsijos balionas</t>
  </si>
  <si>
    <t>Taikomi kalcifikuotų kraujagyslių gydymui, naudojant kintamos pulsuojančios mechaninės energijos perdavimą iš žemo slėgio užpildyto baliono į kalcifikuotus segmentus skirtinguose kraujagyslės sienelės gyliuose, sudarant mikro įtrūkimus. Galimybė rinktis iš kateterių skirtų koronarinėms, periferinėms kraujagyslėms. Mažiausias baliono diametras ≤2.50mm, didžiausias  ≥8mm. Baliono ilgiai ≤12mm, ilgiausiais ≥60mm. Bendras kateterio 135-138cm.</t>
  </si>
  <si>
    <t>Daugiafunkcinio uždariklio rinkinys skirtas įgimtų širdies defektų uždarymui</t>
  </si>
  <si>
    <t>Sistemą sudaro: daugiafunkcinis uždariklis, įvedimo sistema, viela -pravediklis. Uždarikliai, įvedimo sistemos ir viela -pravediklis supakuoti ir tiekiami atskirai.</t>
  </si>
  <si>
    <t>Daugiafunkcinis uždariklis skirtas įgimtų širdies defektų uždarymui</t>
  </si>
  <si>
    <t xml:space="preserve">Daugiafunkcis uždariklis, skirtas defektams uždaryti. Sudarytas iš nitinolio tinklelio, dviejų diskų kurie sujungti kūgio formos vidurine dalimi, turintis prijungimo sriegį ant abiejų diskų. Visi dydžiai įvedami per 4-7F įvedimo sistemas. </t>
  </si>
  <si>
    <t>Įvedimo sistema skirta daugiafunkcio uždariklio įvedimui (pakuojama atskirai nuo uždariklio).</t>
  </si>
  <si>
    <t>Savaime išsiplečiantis nedengtas stentas skirtas arterinio latako stentavimui</t>
  </si>
  <si>
    <t>Savaime išsiplečiantis nitinolio stentas, atvirų ląstelių ("open cells"). Mažiausias stento diametras ≤7mm, didžiausias ≥9mm. Trumpiausias ilgis ≤12mm, ilgiausias ilgis ≤20mm. Visi dydžiai suderinami su 4F įvedimo sistema, 0,018" viela. Įvedimo sistemos ilgis ne ilgesnis negu 86cm.</t>
  </si>
  <si>
    <t>Didelio diametro atviro arterinio latako uždarikliai</t>
  </si>
  <si>
    <t>Sistemą sudaro: defekto uždariklis, įvedimo sistema, viela pravediklis. Sistema turi būti nedaloma, t.y. pagaminta vieno gamintojo ir sukomplektuota pilnai. Uždariklis pagamintas iš nitinolio vijų, užpildytas užpildu. Prietaisas kūgio formos. Tinkami uždaryti mažiausio diametro defektus ≤ 3mm, didžiausio diametro defektus ≥12mm, defekto ilgis  ≥3mm.  Įvedamas su 5-7 F 180° įvedimo sistema.</t>
  </si>
  <si>
    <t xml:space="preserve">vnt. </t>
  </si>
  <si>
    <t>Aspiraciniai kateteriai išeminio insulto gydymu</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</si>
  <si>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 Galimybė panaudoti separatorius, kurių išorinis diametras yra šiek tiek mažesnis, nei atitinkamo reperfuzijos kateterio vidinis diametras. • Kateteris sudarytas iš 12–14 pereinamųjų zonų, užtikrinančių kateterio lankstumą.
• Kateterio struktūra: proksimalioji kateterio dalis – nerūdijančio plieno spiralės tinklelis, distalioji kateterio dalis – nitinolo spiralės tinklelis. • Lanksčios distaliosios dalies ilgis – ne mažesnis nei 30 cm, dalis pritaikyta patekti prie ypač išsiraizgiusių kraujagyslių.Vienkartiniai indai pritaikyti trombų atsiurbimo sistemos daugkartinio naudojimo siurbliui  • Naudingų ilgių diapazonas nuo 130 cm iki 158 cm. • 14 strandumo mažėjimo zonų per visą ilgį nuo distalinio iki proksimalinio galo; • Nitinolinės spiralės armavimas per visą ilgį. • Apvalios spiralės pakaitomis susuktos su plokščiomis spiralėmis. • Platinos žymeklis distalinėje dalyje. • Specialaus polimero galiukas. •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 Sujungiamas su skyriuje esančiu aspiracijos įrenginiu. Komplekte vienkartiniai indai aspiracinei sistemai.</t>
  </si>
  <si>
    <t>33141200-2</t>
  </si>
  <si>
    <t>Transjugulinės kepenų prieigos rinkinys</t>
  </si>
  <si>
    <t>33141620-2</t>
  </si>
  <si>
    <t xml:space="preserve">	
Transjugulinės kepenų biopsijos rinkinys (Quick-Core tipo)</t>
  </si>
  <si>
    <t>Aspiraciniai kateteriai periferinių kraujagyslių trombektommijai</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</si>
  <si>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</si>
  <si>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Viso:</t>
  </si>
  <si>
    <t>67.1</t>
  </si>
  <si>
    <t>67.2</t>
  </si>
  <si>
    <t>Viso 67 pirkimo daliai:</t>
  </si>
  <si>
    <r>
      <t>1 .</t>
    </r>
    <r>
      <rPr>
        <sz val="10.5"/>
        <rFont val="Times New Roman"/>
        <family val="1"/>
        <charset val="186"/>
      </rPr>
      <t xml:space="preserve"> Prekių  kokybė, žymėjimas, informacija vartotojui turi atitikti ES 2017/745 reglamento ar lygiaverčio dokumento   reikalavimus.                                                                                                                                                                                        </t>
    </r>
  </si>
  <si>
    <r>
      <t xml:space="preserve"> Didelio diametro balionais plečiami </t>
    </r>
    <r>
      <rPr>
        <b/>
        <sz val="10.5"/>
        <rFont val="Times New Roman"/>
        <family val="1"/>
        <charset val="186"/>
      </rPr>
      <t xml:space="preserve">dengti </t>
    </r>
    <r>
      <rPr>
        <sz val="10.5"/>
        <rFont val="Times New Roman"/>
        <family val="1"/>
        <charset val="186"/>
      </rPr>
      <t>stentai plaučių arterijai</t>
    </r>
  </si>
  <si>
    <r>
      <t xml:space="preserve"> Didelio diametro balionais plečiami </t>
    </r>
    <r>
      <rPr>
        <b/>
        <sz val="10.5"/>
        <rFont val="Times New Roman"/>
        <family val="1"/>
        <charset val="186"/>
      </rPr>
      <t xml:space="preserve">dengti </t>
    </r>
    <r>
      <rPr>
        <sz val="10.5"/>
        <rFont val="Times New Roman"/>
        <family val="1"/>
        <charset val="186"/>
      </rPr>
      <t>stentai aortos koarktacijai</t>
    </r>
  </si>
  <si>
    <r>
      <t xml:space="preserve">Amplatz tipo </t>
    </r>
    <r>
      <rPr>
        <b/>
        <sz val="10.5"/>
        <rFont val="Times New Roman"/>
        <family val="1"/>
        <charset val="186"/>
      </rPr>
      <t xml:space="preserve">mikro </t>
    </r>
    <r>
      <rPr>
        <sz val="10.5"/>
        <rFont val="Times New Roman"/>
        <family val="1"/>
        <charset val="186"/>
      </rPr>
      <t>kilpų komplektai svetimkūnių ištraukimui</t>
    </r>
  </si>
  <si>
    <r>
      <t xml:space="preserve">4. Tiekėjas </t>
    </r>
    <r>
      <rPr>
        <b/>
        <sz val="10.5"/>
        <rFont val="Times New Roman"/>
        <family val="1"/>
        <charset val="186"/>
      </rPr>
      <t>kartu su pasiūlymu turi pateikti</t>
    </r>
    <r>
      <rPr>
        <sz val="10.5"/>
        <rFont val="Times New Roman"/>
        <family val="1"/>
        <charset val="186"/>
      </rPr>
      <t xml:space="preserve"> </t>
    </r>
    <r>
      <rPr>
        <b/>
        <sz val="10.5"/>
        <rFont val="Times New Roman"/>
        <family val="1"/>
        <charset val="186"/>
      </rPr>
      <t>dokumentus, įrodančius siūlomų prekių atitikimą</t>
    </r>
    <r>
      <rPr>
        <sz val="10.5"/>
        <rFont val="Times New Roman"/>
        <family val="1"/>
        <charset val="186"/>
      </rPr>
      <t xml:space="preserve">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
    </r>
    <r>
      <rPr>
        <u/>
        <sz val="10.5"/>
        <rFont val="Times New Roman"/>
        <family val="1"/>
        <charset val="186"/>
      </rPr>
      <t>gali būti pateikiami anglų kalba</t>
    </r>
    <r>
      <rPr>
        <sz val="10.5"/>
        <rFont val="Times New Roman"/>
        <family val="1"/>
        <charset val="186"/>
      </rPr>
      <t xml:space="preserve">. Jei atitinkami dokumentai yra išduoti kita, nei reikalaujama, kalba (lietuvių ar anglų), kartu turi būti pateiktas vertimas į lietuvių kalbą. Šiuose </t>
    </r>
    <r>
      <rPr>
        <b/>
        <sz val="10.5"/>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rFont val="Times New Roman"/>
        <family val="1"/>
        <charset val="186"/>
      </rPr>
      <t xml:space="preserve">. Taip pat tiekėjas turi </t>
    </r>
    <r>
      <rPr>
        <b/>
        <sz val="10.5"/>
        <rFont val="Times New Roman"/>
        <family val="1"/>
        <charset val="186"/>
      </rPr>
      <t>pateikti nuorodas į gamintojo interneto tinklalapį</t>
    </r>
    <r>
      <rPr>
        <sz val="10.5"/>
        <rFont val="Times New Roman"/>
        <family val="1"/>
        <charset val="186"/>
      </rPr>
      <t xml:space="preserve"> (jei toks yra, </t>
    </r>
    <r>
      <rPr>
        <u/>
        <sz val="10.5"/>
        <rFont val="Times New Roman"/>
        <family val="1"/>
        <charset val="186"/>
      </rPr>
      <t>nuoroda turi būti į konkrečią prekę</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</si>
  <si>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Techniškai suderintas su hidrogelinėmis spiralėmis. Su integruota baterija, kurios veikimas ne mažiau kaip 20 atjungimo kartų. Su šviesine indikacija, parodančia baterijos išsikrovimo lygį, spiralės prijungimo padėtį.</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</si>
  <si>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sutrumpėjimu.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</si>
  <si>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r>
      <t xml:space="preserve">Trombų atsiurbimo sistema, naudojama  įvairaus senumo trombų susmulkinimui ir tirpinimui iš periferinių kraujagyslių, plaučių arterijų. Sistemą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Tiekėjas įsipareigoja aprūpinti aparatu-konsole gydymo įstaigą nemokamai ir garantuoja šio aparato-konsolės techninę priežiūrą. </t>
    </r>
    <r>
      <rPr>
        <b/>
        <sz val="10.5"/>
        <rFont val="Times New Roman"/>
        <family val="1"/>
        <charset val="186"/>
      </rPr>
      <t>Šiai pirkimo daliai turi būti pasirašoma panaudos sutartis.</t>
    </r>
  </si>
  <si>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visą sistemą, trombai iš kraujagyslių per kateterį išsiurbiami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0.5"/>
        <rFont val="Times New Roman"/>
        <family val="1"/>
        <charset val="186"/>
      </rPr>
      <t>Kartu su kateteriais privaloma pateikti aparatą trombams siurbti panaudai.</t>
    </r>
  </si>
  <si>
    <r>
      <t xml:space="preserve">Iš nitinolio pagamintas, savaime išsiskleidžiantis, vieno-komponento dizaino uždariklis, padengtas PET medžiaga. Turi būti galimybė uždariklį pilnai sutraukti ir repozicionuoti implantavimo metu. Uždariklis turi dviem eilėmis išsidėsčiusius tvirtinimosi kabliukus-inkarus, pagerinančius prietaiso tvirtinimąsi kairiojo prieširdžio ausytėje. Uždariklio dydis nuo 19±2 mm iki 36±2 mm.  Uždariklis turi uždaryti kairiojo prieširdžio ausytes, kurių mažiausias diametras ne didesnis kaip 14±2 mm ir didžiausias diametras ne mažesnis kaip 31±2 mm. Uždariklis komplektuojamas kartu su įvedimo sistema ir specialiai pritaikytu introdiuseriu. Įvedimo sistema ir introdiuseris turi rentgeno kontrastinius markerius. Turi būti bent dviejų skirtingų formų introdiuseriai skirtingiems anatominiams variantams. Visų dydžių uždariklis įvedamas per 11±1 frenčių (≤4,2 mm) vidinio diametro introdiuserį. </t>
    </r>
    <r>
      <rPr>
        <u/>
        <sz val="10.5"/>
        <rFont val="Times New Roman"/>
        <family val="1"/>
        <charset val="186"/>
      </rPr>
      <t>Tiekėjas privalo pateikti multicentrinių randomizuotų klinikinių tyrimų rezultatus su ne trumpesniu kaip 2 metų pacientų sekimo laikotarpiu.</t>
    </r>
  </si>
  <si>
    <r>
      <t xml:space="preserve">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
    </r>
    <r>
      <rPr>
        <u/>
        <sz val="10.5"/>
        <rFont val="Times New Roman"/>
        <family val="1"/>
        <charset val="186"/>
      </rPr>
      <t>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t>
    </r>
    <r>
      <rPr>
        <sz val="10.5"/>
        <rFont val="Times New Roman"/>
        <family val="1"/>
        <charset val="186"/>
      </rPr>
      <t>.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r>
  </si>
  <si>
    <r>
      <t>Vamzdinis, lazeriu apdorotas, platinos- chromo arba lygiaverčio lydinio, uždaros gardelės tipo stentas. Stentas padengtas everolimuzu, mažinančiu restenozių dažnį, turinčiu antiproliferacinį poveikį. T</t>
    </r>
    <r>
      <rPr>
        <u/>
        <sz val="10.5"/>
        <rFont val="Times New Roman"/>
        <family val="1"/>
        <charset val="186"/>
      </rPr>
      <t xml:space="preserve">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t>
    </r>
    <r>
      <rPr>
        <sz val="10.5"/>
        <rFont val="Times New Roman"/>
        <family val="1"/>
        <charset val="186"/>
      </rPr>
      <t>Vaisto išsiskyrimas - 4 mėnesiai. Stento sienelės storis  ≤ 0,0032 ± 0,0001 colio. Stento diametrai: mažiausias ≤ 2,25 mm, didžiausias ≥ 5,0 mm. Stento ilgiai: trumpiausias  ≤ 8 mm, ilgiausias ≥ 38 mm. Stento išplėtimo ‘’post-dilatation’’ riba ne mažiau 5.75 mm. Stento įvedimo sistema 25 cm padengta hidrofiline danga. Įvedimo sistemos naudojamas ilgis ≥140 cm. Visų diametrų stentai tinka 5F kateteriui nukreipėjui. Sistemos nominalus (NBP) slėgis ≥ 11 atm, baliono sprogimo slėgis (RBP) - ≥ 16-18 atm.</t>
    </r>
  </si>
  <si>
    <r>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t>
    </r>
    <r>
      <rPr>
        <u/>
        <sz val="10.5"/>
        <rFont val="Times New Roman"/>
        <family val="1"/>
        <charset val="186"/>
      </rPr>
      <t xml:space="preserve">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5"/>
        <rFont val="Times New Roman"/>
        <family val="1"/>
        <charset val="186"/>
      </rPr>
      <t>.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r>
  </si>
  <si>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</si>
  <si>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</si>
  <si>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 xml:space="preserve">Transjugulinės kepenų prieigos rinkinys.  Naudojama transjugulinei kepenų prieigai, diagnostikos ir intervencijos procedūrose. Rinkinį sudaro:
-kateteris su stiletu 62,5 ilgio, diametras 5,2Fr;
- 14F kateteris su metaline 51,5 cm ilgio adatos kaniule;
- 10F įvedėjas, 40cm ilgio;
- kateterio tėkmės adapteris. </t>
  </si>
  <si>
    <t>Rinkinį sudaro:
-biopsinė adata 18G diametro, 60cm ilgio
-kateterio tekmės adapteris
-introdiusers 7Fr diametro, 50,5cm ilgio, su hemostatiniu vožtuvu, šonine papildoma atšaka su kraneliu, spalvinis dydžių žymėjimas.
-dilatatorius 9 Fr diametro, 20 cm ilgio, tinkamos vielos-pravedėjo diametras 0,038“.
-nukreipiamasis kateteris  su rentgenokontrastiniu galiuku, 5Fr diametro, MPB galiuko tipo konfiguracijos, 80 cm ilgio, tinkamos vielos pravedėjos diametras 0,038"“</t>
  </si>
  <si>
    <t>PLANUOJAMA</t>
  </si>
  <si>
    <t>Maksimali pirkimo suma Eur be PVM</t>
  </si>
  <si>
    <t>Maksimali pirkimo suma Eur su PVM</t>
  </si>
  <si>
    <t>pirk. dalies Nr.</t>
  </si>
  <si>
    <t>Kaina Eur be PVM</t>
  </si>
  <si>
    <t>Kaina Eur su PVM</t>
  </si>
  <si>
    <t>SIŪLOMA</t>
  </si>
  <si>
    <t>Firminis priemonių pavadinimas, gamintojas, priemonės kodas gamintojo kataloge</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</si>
  <si>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</si>
  <si>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TECHNINĖ SPECIFIKACIJA</t>
  </si>
  <si>
    <t>Bendrieji reikalavimai:</t>
  </si>
  <si>
    <t>PRIEMONĖS INTERVENCINEI KARDIOLOGIJAI (KONSIGNACIJA) (Nr. 8780)</t>
  </si>
  <si>
    <t>SPS 1 Priedas</t>
  </si>
  <si>
    <r>
      <t xml:space="preserve">Dviejų spindžių 4F ir 5F, baliono talpa 1-2 ml. Išplėsto baliono diametras 9,5 mm ir 13,5mm. Balionas ištraukimo metu nekeičia diametro. Introdiuseris 5F ir 6F. </t>
    </r>
    <r>
      <rPr>
        <i/>
        <sz val="11"/>
        <rFont val="Times New Roman"/>
        <family val="1"/>
        <charset val="186"/>
      </rPr>
      <t xml:space="preserve">Dokumentas: </t>
    </r>
    <r>
      <rPr>
        <b/>
        <sz val="11"/>
        <rFont val="Times New Roman"/>
        <family val="1"/>
        <charset val="186"/>
      </rPr>
      <t>13pd.pdf</t>
    </r>
    <r>
      <rPr>
        <i/>
        <sz val="11"/>
        <rFont val="Times New Roman"/>
        <family val="1"/>
        <charset val="186"/>
      </rPr>
      <t xml:space="preserve">, tinklapis: </t>
    </r>
    <r>
      <rPr>
        <b/>
        <u/>
        <sz val="11"/>
        <rFont val="Times New Roman"/>
        <family val="1"/>
        <charset val="186"/>
      </rPr>
      <t>https://www.numedforchildren.com/product/z-5tm</t>
    </r>
  </si>
  <si>
    <r>
      <rPr>
        <b/>
        <sz val="11"/>
        <rFont val="Times New Roman"/>
        <family val="1"/>
        <charset val="186"/>
      </rPr>
      <t>PBMV Balloon Catheter set</t>
    </r>
    <r>
      <rPr>
        <sz val="11"/>
        <rFont val="Times New Roman"/>
        <family val="1"/>
        <charset val="186"/>
      </rPr>
      <t xml:space="preserve">, </t>
    </r>
    <r>
      <rPr>
        <b/>
        <sz val="11"/>
        <rFont val="Times New Roman"/>
        <family val="1"/>
        <charset val="186"/>
      </rPr>
      <t>Shenzhen Shineyard Medical Device Company Ltd.</t>
    </r>
    <r>
      <rPr>
        <sz val="11"/>
        <rFont val="Times New Roman"/>
        <family val="1"/>
        <charset val="186"/>
      </rPr>
      <t xml:space="preserve">, kat.Nr.: </t>
    </r>
    <r>
      <rPr>
        <b/>
        <sz val="11"/>
        <rFont val="Times New Roman"/>
        <family val="1"/>
        <charset val="186"/>
      </rPr>
      <t>PBMV-xxS (x-skaičius)</t>
    </r>
  </si>
  <si>
    <r>
      <t xml:space="preserve">Rinkinį sudaro verpstės formos balionas (mažiausais baliono diametras 20 mm, didžiausias diametras 30 mm, telpantis į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r>
    <r>
      <rPr>
        <i/>
        <sz val="11"/>
        <rFont val="Times New Roman"/>
        <family val="1"/>
        <charset val="186"/>
      </rPr>
      <t>Dokumentas:</t>
    </r>
    <r>
      <rPr>
        <sz val="11"/>
        <rFont val="Times New Roman"/>
        <family val="1"/>
        <charset val="186"/>
      </rPr>
      <t xml:space="preserve"> </t>
    </r>
    <r>
      <rPr>
        <b/>
        <sz val="11"/>
        <rFont val="Times New Roman"/>
        <family val="1"/>
        <charset val="186"/>
      </rPr>
      <t>14pd.pdf</t>
    </r>
    <r>
      <rPr>
        <sz val="11"/>
        <rFont val="Times New Roman"/>
        <family val="1"/>
        <charset val="186"/>
      </rPr>
      <t xml:space="preserve">, </t>
    </r>
    <r>
      <rPr>
        <i/>
        <sz val="11"/>
        <rFont val="Times New Roman"/>
        <family val="1"/>
        <charset val="186"/>
      </rPr>
      <t>tinklapis:</t>
    </r>
    <r>
      <rPr>
        <sz val="11"/>
        <rFont val="Times New Roman"/>
        <family val="1"/>
        <charset val="186"/>
      </rPr>
      <t xml:space="preserve"> </t>
    </r>
    <r>
      <rPr>
        <b/>
        <u/>
        <sz val="11"/>
        <rFont val="Times New Roman"/>
        <family val="1"/>
        <charset val="186"/>
      </rPr>
      <t>http://www.symmedtech.com/Products/1557.html</t>
    </r>
  </si>
  <si>
    <r>
      <rPr>
        <b/>
        <sz val="10.5"/>
        <rFont val="Times New Roman"/>
        <family val="1"/>
        <charset val="186"/>
      </rPr>
      <t>Z-5, NuMED,</t>
    </r>
    <r>
      <rPr>
        <sz val="11"/>
        <rFont val="Times New Roman"/>
        <family val="1"/>
        <charset val="186"/>
      </rPr>
      <t xml:space="preserve"> kat.Nr.:</t>
    </r>
    <r>
      <rPr>
        <b/>
        <sz val="11"/>
        <rFont val="Times New Roman"/>
        <family val="1"/>
        <charset val="186"/>
      </rPr>
      <t xml:space="preserve"> SPT00x </t>
    </r>
    <r>
      <rPr>
        <sz val="11"/>
        <rFont val="Times New Roman"/>
        <family val="1"/>
        <charset val="186"/>
      </rPr>
      <t>(</t>
    </r>
    <r>
      <rPr>
        <b/>
        <sz val="11"/>
        <rFont val="Times New Roman"/>
        <family val="1"/>
        <charset val="186"/>
      </rPr>
      <t>x-</t>
    </r>
    <r>
      <rPr>
        <sz val="11"/>
        <rFont val="Times New Roman"/>
        <family val="1"/>
        <charset val="186"/>
      </rPr>
      <t>skaičius)</t>
    </r>
  </si>
  <si>
    <r>
      <rPr>
        <b/>
        <sz val="11"/>
        <rFont val="Times New Roman"/>
        <family val="1"/>
        <charset val="186"/>
      </rPr>
      <t>NuMED</t>
    </r>
    <r>
      <rPr>
        <sz val="11"/>
        <rFont val="Times New Roman"/>
        <family val="1"/>
        <charset val="186"/>
      </rPr>
      <t xml:space="preserve">, </t>
    </r>
    <r>
      <rPr>
        <b/>
        <sz val="11"/>
        <rFont val="Times New Roman"/>
        <family val="1"/>
        <charset val="186"/>
      </rPr>
      <t>BIB</t>
    </r>
    <r>
      <rPr>
        <sz val="11"/>
        <rFont val="Times New Roman"/>
        <family val="1"/>
        <charset val="186"/>
      </rPr>
      <t xml:space="preserve">, kat.Nr.: </t>
    </r>
    <r>
      <rPr>
        <b/>
        <sz val="11"/>
        <rFont val="Times New Roman"/>
        <family val="1"/>
        <charset val="186"/>
      </rPr>
      <t>BBxxx</t>
    </r>
    <r>
      <rPr>
        <sz val="11"/>
        <rFont val="Times New Roman"/>
        <family val="1"/>
        <charset val="186"/>
      </rPr>
      <t xml:space="preserve"> (</t>
    </r>
    <r>
      <rPr>
        <b/>
        <sz val="11"/>
        <rFont val="Times New Roman"/>
        <family val="1"/>
        <charset val="186"/>
      </rPr>
      <t>x</t>
    </r>
    <r>
      <rPr>
        <sz val="11"/>
        <rFont val="Times New Roman"/>
        <family val="1"/>
        <charset val="186"/>
      </rPr>
      <t>-skaičius)</t>
    </r>
  </si>
  <si>
    <r>
      <t xml:space="preserve">Pritaikyta 0,035" diametro vielai. "Non-compliant" tipo balionas. Išorinio baliono mažiausias diametras - 12mm, didžiausias diametras - 30mm (žingsnis kas 2 mm), trumpiausias ilgis - 25mm, ilgiausias - 65mm (žingsnis kas 10mm). Vidinio baliono mažiausias diametras - 6mm, didžiausias diametras - 15mm (žingsnis kas 1mm), Kateterio ilgis 110 cm. Vidinio baliono RBP 4,5-5,0atm. </t>
    </r>
    <r>
      <rPr>
        <i/>
        <sz val="11"/>
        <rFont val="Times New Roman"/>
        <family val="1"/>
        <charset val="186"/>
      </rPr>
      <t xml:space="preserve">Dokumentai: </t>
    </r>
    <r>
      <rPr>
        <b/>
        <sz val="11"/>
        <rFont val="Times New Roman"/>
        <family val="1"/>
        <charset val="186"/>
      </rPr>
      <t>16_17pd_BIB.pdf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https://www.numedforchildren.com/product/bibr-stent-placement-balloon-catheter</t>
    </r>
  </si>
  <si>
    <r>
      <t xml:space="preserve"> "Non-compliant" tipo balionas, kuro vidinėje dalyje yra antras (mažesnis) balionas. Pritaikyta 0,035" diametro vielai. Išorinio baliono mažiausias diametras - 12mm, didžiausias diametras - 30mm (žingsnis kas 2 mm), trumpiausias ilgis - 25mm, ilgiausias - 65mm (žingsnis kas 5-10mm). Vidinio baliono diametras – pusė išorinio baliono diametro. Kateterio ilgis 110cm. Suderinamas su ≤ 16F įvedimo sistema. Išorinio baliono RBP slėgis nuo 2 atm iki 7 atm. </t>
    </r>
    <r>
      <rPr>
        <i/>
        <sz val="11"/>
        <rFont val="Times New Roman"/>
        <family val="1"/>
        <charset val="186"/>
      </rPr>
      <t>Dokumentai:</t>
    </r>
    <r>
      <rPr>
        <sz val="11"/>
        <rFont val="Times New Roman"/>
        <family val="1"/>
        <charset val="186"/>
      </rPr>
      <t xml:space="preserve"> </t>
    </r>
    <r>
      <rPr>
        <b/>
        <sz val="11"/>
        <rFont val="Times New Roman"/>
        <family val="1"/>
        <charset val="186"/>
      </rPr>
      <t>17pd_BIB.pdf,</t>
    </r>
    <r>
      <rPr>
        <sz val="11"/>
        <rFont val="Times New Roman"/>
        <family val="1"/>
        <charset val="186"/>
      </rPr>
      <t xml:space="preserve"> </t>
    </r>
    <r>
      <rPr>
        <i/>
        <sz val="11"/>
        <rFont val="Times New Roman"/>
        <family val="1"/>
        <charset val="186"/>
      </rPr>
      <t>tinklapis:</t>
    </r>
    <r>
      <rPr>
        <sz val="11"/>
        <rFont val="Times New Roman"/>
        <family val="1"/>
        <charset val="186"/>
      </rPr>
      <t xml:space="preserve"> </t>
    </r>
    <r>
      <rPr>
        <b/>
        <u/>
        <sz val="11"/>
        <rFont val="Times New Roman"/>
        <family val="1"/>
        <charset val="186"/>
      </rPr>
      <t>https://www.numedforchildren.com/product/bibr-stent-placement-balloon-catheter</t>
    </r>
  </si>
  <si>
    <r>
      <rPr>
        <b/>
        <sz val="11"/>
        <rFont val="Times New Roman"/>
        <family val="1"/>
        <charset val="186"/>
      </rPr>
      <t>AndraBalloon, Andramed GmbH</t>
    </r>
    <r>
      <rPr>
        <sz val="11"/>
        <rFont val="Times New Roman"/>
        <family val="1"/>
        <charset val="186"/>
      </rPr>
      <t xml:space="preserve">, kat.Nr. </t>
    </r>
    <r>
      <rPr>
        <b/>
        <sz val="11"/>
        <rFont val="Times New Roman"/>
        <family val="1"/>
        <charset val="186"/>
      </rPr>
      <t xml:space="preserve">prasideda "ABL" </t>
    </r>
    <r>
      <rPr>
        <sz val="11"/>
        <rFont val="Times New Roman"/>
        <family val="1"/>
        <charset val="186"/>
      </rPr>
      <t xml:space="preserve"> arba "</t>
    </r>
    <r>
      <rPr>
        <b/>
        <sz val="11"/>
        <rFont val="Times New Roman"/>
        <family val="1"/>
        <charset val="186"/>
      </rPr>
      <t>ABXL"</t>
    </r>
  </si>
  <si>
    <r>
      <t xml:space="preserve">Pritaikyta 0,035-0,038" diametro vielai. "Non-compliant" tipo balionas. Baliono mažiausias diametras - 10mm, didžiausias diametras - 32mm (žingsnis kas 2 mm), trumpiausias ilgis - 20mm, ilgiausias - 60mm.  Kateterio ilgis 120cm. Suderinamas su ≤ 13 F įvedimo sistema. RBP ≥ 6 atm. Kateteris turi 2 rentgenokontrastinius žymeklius. </t>
    </r>
    <r>
      <rPr>
        <i/>
        <sz val="10.5"/>
        <rFont val="Times New Roman"/>
        <family val="1"/>
        <charset val="186"/>
      </rPr>
      <t>Dokumentai:</t>
    </r>
    <r>
      <rPr>
        <sz val="10.5"/>
        <rFont val="Times New Roman"/>
        <family val="1"/>
        <charset val="186"/>
      </rPr>
      <t xml:space="preserve"> </t>
    </r>
    <r>
      <rPr>
        <b/>
        <sz val="10.5"/>
        <rFont val="Times New Roman"/>
        <family val="1"/>
        <charset val="186"/>
      </rPr>
      <t>18_19pd(a).pdf</t>
    </r>
    <r>
      <rPr>
        <sz val="10.5"/>
        <rFont val="Times New Roman"/>
        <family val="1"/>
        <charset val="186"/>
      </rPr>
      <t xml:space="preserve">, </t>
    </r>
    <r>
      <rPr>
        <b/>
        <sz val="10.5"/>
        <rFont val="Times New Roman"/>
        <family val="1"/>
        <charset val="186"/>
      </rPr>
      <t>18_19pd(b).pdf</t>
    </r>
    <r>
      <rPr>
        <sz val="10.5"/>
        <rFont val="Times New Roman"/>
        <family val="1"/>
        <charset val="186"/>
      </rPr>
      <t xml:space="preserve">, </t>
    </r>
    <r>
      <rPr>
        <b/>
        <sz val="10.5"/>
        <rFont val="Times New Roman"/>
        <family val="1"/>
        <charset val="186"/>
      </rPr>
      <t>18_19pd(c).pdf</t>
    </r>
    <r>
      <rPr>
        <sz val="10.5"/>
        <rFont val="Times New Roman"/>
        <family val="1"/>
        <charset val="186"/>
      </rPr>
      <t xml:space="preserve"> / </t>
    </r>
    <r>
      <rPr>
        <i/>
        <sz val="10.5"/>
        <rFont val="Times New Roman"/>
        <family val="1"/>
        <charset val="186"/>
      </rPr>
      <t xml:space="preserve">tinklapis: </t>
    </r>
    <r>
      <rPr>
        <b/>
        <u/>
        <sz val="10.5"/>
        <rFont val="Times New Roman"/>
        <family val="1"/>
        <charset val="186"/>
      </rPr>
      <t xml:space="preserve">www.andramed.com/andraballoon-pta.html </t>
    </r>
  </si>
  <si>
    <r>
      <rPr>
        <b/>
        <sz val="11"/>
        <rFont val="Times New Roman"/>
        <family val="1"/>
        <charset val="186"/>
      </rPr>
      <t>Andra2Balloon, Andramed GmbH</t>
    </r>
    <r>
      <rPr>
        <sz val="11"/>
        <rFont val="Times New Roman"/>
        <family val="1"/>
        <charset val="186"/>
      </rPr>
      <t xml:space="preserve">, kat.Nr. </t>
    </r>
    <r>
      <rPr>
        <b/>
        <sz val="11"/>
        <rFont val="Times New Roman"/>
        <family val="1"/>
        <charset val="186"/>
      </rPr>
      <t>prasideda "A2B"</t>
    </r>
  </si>
  <si>
    <r>
      <t xml:space="preserve">"Non-compliant" tipo balionas, kuro vidinėje dalyje yra antras (mažesnis) balionas. Pritaikyta 0,035-0,038" diametro vielai. Išorinio baliono mažiausias diametras - 20mm, didžiausias diametras - 32mm (žingsnis kas 2 mm), trumpiausias ilgis - 40mm, ilgiausias - 60mm. Suderinamas su 11-14F įvedimo sistema. Išorinio baliono RBP slėgis 6-7 atm. </t>
    </r>
    <r>
      <rPr>
        <i/>
        <sz val="11"/>
        <rFont val="Times New Roman"/>
        <family val="1"/>
        <charset val="186"/>
      </rPr>
      <t>Dokumentai:</t>
    </r>
    <r>
      <rPr>
        <sz val="11"/>
        <rFont val="Times New Roman"/>
        <family val="1"/>
        <charset val="186"/>
      </rPr>
      <t xml:space="preserve"> </t>
    </r>
    <r>
      <rPr>
        <b/>
        <sz val="11"/>
        <rFont val="Times New Roman"/>
        <family val="1"/>
        <charset val="186"/>
      </rPr>
      <t>18_19pd(a).pdf</t>
    </r>
    <r>
      <rPr>
        <sz val="11"/>
        <rFont val="Times New Roman"/>
        <family val="1"/>
        <charset val="186"/>
      </rPr>
      <t xml:space="preserve">, </t>
    </r>
    <r>
      <rPr>
        <b/>
        <sz val="11"/>
        <rFont val="Times New Roman"/>
        <family val="1"/>
        <charset val="186"/>
      </rPr>
      <t>18_19pd(b).pdf</t>
    </r>
    <r>
      <rPr>
        <sz val="11"/>
        <rFont val="Times New Roman"/>
        <family val="1"/>
        <charset val="186"/>
      </rPr>
      <t xml:space="preserve">, </t>
    </r>
    <r>
      <rPr>
        <b/>
        <sz val="11"/>
        <rFont val="Times New Roman"/>
        <family val="1"/>
        <charset val="186"/>
      </rPr>
      <t>18_19pd(c).pdf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 xml:space="preserve">www.andramed.com/andraballoon-pta.html </t>
    </r>
  </si>
  <si>
    <r>
      <rPr>
        <b/>
        <sz val="11"/>
        <rFont val="Times New Roman"/>
        <family val="1"/>
        <charset val="186"/>
      </rPr>
      <t>NuMED,</t>
    </r>
    <r>
      <rPr>
        <sz val="11"/>
        <rFont val="Times New Roman"/>
        <family val="1"/>
        <charset val="186"/>
      </rPr>
      <t xml:space="preserve"> </t>
    </r>
    <r>
      <rPr>
        <b/>
        <sz val="11"/>
        <rFont val="Times New Roman"/>
        <family val="1"/>
        <charset val="186"/>
      </rPr>
      <t>NuCLEUS,</t>
    </r>
    <r>
      <rPr>
        <sz val="11"/>
        <rFont val="Times New Roman"/>
        <family val="1"/>
        <charset val="186"/>
      </rPr>
      <t xml:space="preserve"> kat.Nr.:</t>
    </r>
    <r>
      <rPr>
        <b/>
        <sz val="11"/>
        <rFont val="Times New Roman"/>
        <family val="1"/>
        <charset val="186"/>
      </rPr>
      <t xml:space="preserve"> PVNxxx, TNxxx (x-skaičius)</t>
    </r>
    <r>
      <rPr>
        <sz val="11"/>
        <rFont val="Times New Roman"/>
        <family val="1"/>
        <charset val="186"/>
      </rPr>
      <t xml:space="preserve">, </t>
    </r>
  </si>
  <si>
    <r>
      <t xml:space="preserve">"Non-compliant" tipo balionas, kurio vidurinė dalis siaurenė su platesniais galais (smėlio laikrodžiui artimos formos). Kateterio baliono mažiausias diamentras 4 mm, o didžiausias  30 mm, 1-3 mm intervalais. Baliono ilgiai nuo 20 mm iki 60 mm (priklausomai nuo diametro). Balionai, kurių diametas 10mm - 25mm turi 30 mm ir 40 mm ilgį, o 16mm - 30mm diametro balionai - 40mm, 50mm ir 60mm ilgius. Kateterio ilgis 100 ir 110 cm. Pritaikyti naudoti su 0,035" nukreipiančiąja viela.  Iki 18mm baliono diametro imtinai kateteriai suderinami su </t>
    </r>
    <r>
      <rPr>
        <sz val="10"/>
        <rFont val="Calibri"/>
        <family val="2"/>
        <charset val="186"/>
      </rPr>
      <t>≤</t>
    </r>
    <r>
      <rPr>
        <sz val="10"/>
        <rFont val="Times New Roman"/>
        <family val="1"/>
        <charset val="186"/>
      </rPr>
      <t xml:space="preserve">10F kaniule (introdiuseriu), ribinis slėgis ≥ 4atm. Iki 28mm baliono diametro imtinai kateteriai suderinami su ≤12F kaniule (introdiuseriu), ribinis slėgis ≥ 2atm.Trys rentgenokontrastiniai žymekliai baliono pozicionavimui. </t>
    </r>
    <r>
      <rPr>
        <b/>
        <sz val="10"/>
        <rFont val="Times New Roman"/>
        <family val="1"/>
        <charset val="186"/>
      </rPr>
      <t xml:space="preserve"> </t>
    </r>
    <r>
      <rPr>
        <i/>
        <sz val="10"/>
        <rFont val="Times New Roman"/>
        <family val="1"/>
        <charset val="186"/>
      </rPr>
      <t>Dokumentas:</t>
    </r>
    <r>
      <rPr>
        <sz val="10"/>
        <rFont val="Times New Roman"/>
        <family val="1"/>
        <charset val="186"/>
      </rPr>
      <t xml:space="preserve"> </t>
    </r>
    <r>
      <rPr>
        <b/>
        <sz val="10"/>
        <rFont val="Times New Roman"/>
        <family val="1"/>
        <charset val="186"/>
      </rPr>
      <t xml:space="preserve">"20pd.pdf", </t>
    </r>
    <r>
      <rPr>
        <i/>
        <sz val="10"/>
        <rFont val="Times New Roman"/>
        <family val="1"/>
        <charset val="186"/>
      </rPr>
      <t>tinklapis:</t>
    </r>
    <r>
      <rPr>
        <sz val="10"/>
        <rFont val="Times New Roman"/>
        <family val="1"/>
        <charset val="186"/>
      </rPr>
      <t xml:space="preserve"> </t>
    </r>
    <r>
      <rPr>
        <b/>
        <sz val="10"/>
        <rFont val="Times New Roman"/>
        <family val="1"/>
        <charset val="186"/>
      </rPr>
      <t>https://www.numedforchildren.com/products/international-products</t>
    </r>
  </si>
  <si>
    <r>
      <rPr>
        <b/>
        <sz val="11"/>
        <rFont val="Times New Roman"/>
        <family val="1"/>
        <charset val="186"/>
      </rPr>
      <t>NuMED, Z-MED</t>
    </r>
    <r>
      <rPr>
        <sz val="11"/>
        <rFont val="Times New Roman"/>
        <family val="1"/>
        <charset val="186"/>
      </rPr>
      <t xml:space="preserve">, kat.Nr.: </t>
    </r>
    <r>
      <rPr>
        <b/>
        <sz val="11"/>
        <rFont val="Times New Roman"/>
        <family val="1"/>
        <charset val="186"/>
      </rPr>
      <t>PDZxxx, SOxxx, SNxxx (x-skaičius)</t>
    </r>
  </si>
  <si>
    <r>
      <rPr>
        <b/>
        <sz val="11"/>
        <rFont val="Times New Roman"/>
        <family val="1"/>
        <charset val="186"/>
      </rPr>
      <t>NuMED,</t>
    </r>
    <r>
      <rPr>
        <sz val="11"/>
        <rFont val="Times New Roman"/>
        <family val="1"/>
        <charset val="186"/>
      </rPr>
      <t xml:space="preserve"> </t>
    </r>
    <r>
      <rPr>
        <b/>
        <sz val="11"/>
        <rFont val="Times New Roman"/>
        <family val="1"/>
        <charset val="186"/>
      </rPr>
      <t xml:space="preserve">Mullins-X, </t>
    </r>
    <r>
      <rPr>
        <sz val="11"/>
        <rFont val="Times New Roman"/>
        <family val="1"/>
        <charset val="186"/>
      </rPr>
      <t xml:space="preserve">kat.Nr.: </t>
    </r>
    <r>
      <rPr>
        <b/>
        <sz val="11"/>
        <rFont val="Times New Roman"/>
        <family val="1"/>
        <charset val="186"/>
      </rPr>
      <t>PTMxxx (x-skaičius)</t>
    </r>
  </si>
  <si>
    <r>
      <t xml:space="preserve">Mažiausias kateterio baliono diametras 12 mm, didžiausias dieametras 25 mm, ilgis 30 mm ir 40 mm. Kateterio ilgis 100 cm. Balioniniai  kateteriai suderinami su ≤ 16 F kaniule (introdiuseriu), ribinis slėgis  9-14 ATM, kateteris turi 4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8, 40;.  </t>
    </r>
    <r>
      <rPr>
        <i/>
        <sz val="10"/>
        <rFont val="Times New Roman"/>
        <family val="1"/>
        <charset val="186"/>
      </rPr>
      <t>tinklapis:</t>
    </r>
    <r>
      <rPr>
        <b/>
        <sz val="10"/>
        <rFont val="Times New Roman"/>
        <family val="1"/>
        <charset val="186"/>
      </rPr>
      <t xml:space="preserve"> https://www.numedforchildren.com/products/international-products</t>
    </r>
  </si>
  <si>
    <r>
      <t xml:space="preserve">Kateterio baliono diametrų pasirinkimas nuo 12 mm iki 25 mm, 1-2 mm intervalais. Baliono ilgiai 30 mm ir 40 mm. Kateterio ilgis 100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4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8, 40;.  </t>
    </r>
    <r>
      <rPr>
        <i/>
        <sz val="10"/>
        <rFont val="Times New Roman"/>
        <family val="1"/>
        <charset val="186"/>
      </rPr>
      <t>tinklapis:</t>
    </r>
    <r>
      <rPr>
        <b/>
        <sz val="10"/>
        <rFont val="Times New Roman"/>
        <family val="1"/>
        <charset val="186"/>
      </rPr>
      <t xml:space="preserve"> https://www.numedforchildren.com/products/international-products</t>
    </r>
  </si>
  <si>
    <r>
      <rPr>
        <b/>
        <sz val="11"/>
        <rFont val="Times New Roman"/>
        <family val="1"/>
        <charset val="186"/>
      </rPr>
      <t>NuMED,</t>
    </r>
    <r>
      <rPr>
        <sz val="11"/>
        <rFont val="Times New Roman"/>
        <family val="1"/>
        <charset val="186"/>
      </rPr>
      <t xml:space="preserve"> </t>
    </r>
    <r>
      <rPr>
        <b/>
        <sz val="11"/>
        <rFont val="Times New Roman"/>
        <family val="1"/>
        <charset val="186"/>
      </rPr>
      <t xml:space="preserve">TYSHAK, </t>
    </r>
    <r>
      <rPr>
        <sz val="11"/>
        <rFont val="Times New Roman"/>
        <family val="1"/>
        <charset val="186"/>
      </rPr>
      <t xml:space="preserve">kat.Nr.: </t>
    </r>
    <r>
      <rPr>
        <b/>
        <sz val="11"/>
        <rFont val="Times New Roman"/>
        <family val="1"/>
        <charset val="186"/>
      </rPr>
      <t>PDCxxx, SOxxx, SNxxx(x-skaičius)</t>
    </r>
  </si>
  <si>
    <r>
      <t xml:space="preserve">Kateterio baliono diametrų pasirinkimas tarp 2 mm ir 30 mm, intervalas: 1-2 mm . Baliono ilgiai 10 mm - 100 mm. Kateterio ilgis 65-100 cm. Mažiausi balionai pritaikyti 0,014" ir 0,018" nukreipiančiosioms vieloms, didelio diametro kateteriai pritaikyti 0.035" nukreipiančiosioms vieloms. Iki 8mm baliono diametro imtinai kateteriai suderinami su 4 F kaniule (introdiuseriu). Maksimalus ribinis slėgis 5 ATM. Iki 30 mm baliono diametro imtinai kateteriai suderinami su  10 F kaniule (introdiuseriu), ribinis slėgis 2 ATM. Kateteris turi 2 rentgenokontrastinius žymeklius </t>
    </r>
    <r>
      <rPr>
        <i/>
        <sz val="10"/>
        <rFont val="Times New Roman"/>
        <family val="1"/>
        <charset val="186"/>
      </rPr>
      <t xml:space="preserve">Dokumentas: </t>
    </r>
    <r>
      <rPr>
        <b/>
        <sz val="10"/>
        <rFont val="Times New Roman"/>
        <family val="1"/>
        <charset val="186"/>
      </rPr>
      <t xml:space="preserve">NuMED_kat.pdf, </t>
    </r>
    <r>
      <rPr>
        <sz val="10"/>
        <rFont val="Times New Roman"/>
        <family val="1"/>
        <charset val="186"/>
      </rPr>
      <t>psl. Nr.</t>
    </r>
    <r>
      <rPr>
        <b/>
        <sz val="10"/>
        <rFont val="Times New Roman"/>
        <family val="1"/>
        <charset val="186"/>
      </rPr>
      <t xml:space="preserve"> 5, 29-36;.  </t>
    </r>
    <r>
      <rPr>
        <i/>
        <sz val="10"/>
        <rFont val="Times New Roman"/>
        <family val="1"/>
        <charset val="186"/>
      </rPr>
      <t>tinklapis:</t>
    </r>
    <r>
      <rPr>
        <b/>
        <sz val="10"/>
        <rFont val="Times New Roman"/>
        <family val="1"/>
        <charset val="186"/>
      </rPr>
      <t xml:space="preserve"> https://www.numedforchildren.com/products/international-products</t>
    </r>
  </si>
  <si>
    <r>
      <rPr>
        <b/>
        <sz val="10.5"/>
        <rFont val="Times New Roman"/>
        <family val="1"/>
        <charset val="186"/>
      </rPr>
      <t xml:space="preserve">NuMED, Covered CP Stent, </t>
    </r>
    <r>
      <rPr>
        <sz val="10.5"/>
        <rFont val="Times New Roman"/>
        <family val="1"/>
        <charset val="186"/>
      </rPr>
      <t xml:space="preserve">kat.Nr.: </t>
    </r>
    <r>
      <rPr>
        <b/>
        <sz val="10.5"/>
        <rFont val="Times New Roman"/>
        <family val="1"/>
        <charset val="186"/>
      </rPr>
      <t>prasideda -"CVRDCP"</t>
    </r>
  </si>
  <si>
    <r>
      <rPr>
        <b/>
        <sz val="10.5"/>
        <rFont val="Times New Roman"/>
        <family val="1"/>
        <charset val="186"/>
      </rPr>
      <t xml:space="preserve">NuMED, CP Stent, </t>
    </r>
    <r>
      <rPr>
        <sz val="10.5"/>
        <rFont val="Times New Roman"/>
        <family val="1"/>
        <charset val="186"/>
      </rPr>
      <t xml:space="preserve">kat.Nr.: </t>
    </r>
    <r>
      <rPr>
        <b/>
        <sz val="10.5"/>
        <rFont val="Times New Roman"/>
        <family val="1"/>
        <charset val="186"/>
      </rPr>
      <t>prasideda -"CP"</t>
    </r>
  </si>
  <si>
    <r>
      <rPr>
        <b/>
        <sz val="10.5"/>
        <rFont val="Times New Roman"/>
        <family val="1"/>
        <charset val="186"/>
      </rPr>
      <t>AndraStent® Aortic, Andramed GmbH</t>
    </r>
    <r>
      <rPr>
        <sz val="10.5"/>
        <rFont val="Times New Roman"/>
        <family val="1"/>
        <charset val="186"/>
      </rPr>
      <t xml:space="preserve">, kat.Nr. </t>
    </r>
    <r>
      <rPr>
        <b/>
        <sz val="10.5"/>
        <rFont val="Times New Roman"/>
        <family val="1"/>
        <charset val="186"/>
      </rPr>
      <t>prasideda "ASA"</t>
    </r>
  </si>
  <si>
    <r>
      <t xml:space="preserve">Pritaikyti plaučių arterijai stentuoti. Pagaminti iš kobalto chromo 0,010" vielos. Galimybė išplėsti nuo 8 mm iki 32 mm diametro, mažiausias ilgis 13 mm, didžiausias ilgis 57 mm. Įvedimo sistemos dydis + 1 F pridedant prie reikiamo baliono dydžio. </t>
    </r>
    <r>
      <rPr>
        <i/>
        <sz val="11"/>
        <rFont val="Times New Roman"/>
        <family val="1"/>
        <charset val="186"/>
      </rPr>
      <t>Dokumentai:</t>
    </r>
    <r>
      <rPr>
        <sz val="11"/>
        <rFont val="Times New Roman"/>
        <family val="1"/>
        <charset val="186"/>
      </rPr>
      <t xml:space="preserve"> </t>
    </r>
    <r>
      <rPr>
        <b/>
        <sz val="11"/>
        <rFont val="Times New Roman"/>
        <family val="1"/>
        <charset val="186"/>
      </rPr>
      <t>34pd.pdf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https://www.andramed.com/ASA.html</t>
    </r>
  </si>
  <si>
    <r>
      <rPr>
        <b/>
        <sz val="11"/>
        <rFont val="Times New Roman"/>
        <family val="1"/>
        <charset val="186"/>
      </rPr>
      <t>AndraSnare, Andramed GmbH</t>
    </r>
    <r>
      <rPr>
        <sz val="11"/>
        <rFont val="Times New Roman"/>
        <family val="1"/>
        <charset val="186"/>
      </rPr>
      <t xml:space="preserve">, kat.Nr. </t>
    </r>
    <r>
      <rPr>
        <b/>
        <sz val="11"/>
        <rFont val="Times New Roman"/>
        <family val="1"/>
        <charset val="186"/>
      </rPr>
      <t>AS-xx (x-skaičius)</t>
    </r>
  </si>
  <si>
    <r>
      <rPr>
        <b/>
        <sz val="11"/>
        <rFont val="Times New Roman"/>
        <family val="1"/>
        <charset val="186"/>
      </rPr>
      <t>AndraSnare Micro, Andramed GmbH</t>
    </r>
    <r>
      <rPr>
        <sz val="11"/>
        <rFont val="Times New Roman"/>
        <family val="1"/>
        <charset val="186"/>
      </rPr>
      <t xml:space="preserve">, kat.Nr. </t>
    </r>
    <r>
      <rPr>
        <b/>
        <sz val="11"/>
        <rFont val="Times New Roman"/>
        <family val="1"/>
        <charset val="186"/>
      </rPr>
      <t>ASM-x (x-skaičius)</t>
    </r>
  </si>
  <si>
    <r>
      <t xml:space="preserve"> Komplekte: 1 kilpa, 1 kateteris, kilpos įvediklis ir suktukas. Kilpų diametrai nuo 2 mm iki 7 mm, ilgis 175 cm. Įvedimo kateterio diametras 3 F, ilgis 150 cm, kateterio gale rentgenokontrastinis markeris. </t>
    </r>
    <r>
      <rPr>
        <i/>
        <sz val="11"/>
        <rFont val="Times New Roman"/>
        <family val="1"/>
        <charset val="186"/>
      </rPr>
      <t>Dokumentai:</t>
    </r>
    <r>
      <rPr>
        <sz val="11"/>
        <rFont val="Times New Roman"/>
        <family val="1"/>
        <charset val="186"/>
      </rPr>
      <t xml:space="preserve"> </t>
    </r>
    <r>
      <rPr>
        <b/>
        <sz val="11"/>
        <rFont val="Times New Roman"/>
        <family val="1"/>
        <charset val="186"/>
      </rPr>
      <t>43_44pd.pdf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t>
    </r>
  </si>
  <si>
    <r>
      <t xml:space="preserve">Komplekte: 1 kilpa, 1 kateteris, kilpos įvediklis ir suktukas. Kilpų diametrai nuo 5 mm iki 35 mm, ilgis 125 cm. Įvedimo kateterio diametras 4-5 F, ilgis 110 cm, kateterio gale rentgenokontrastinis markeris. </t>
    </r>
    <r>
      <rPr>
        <i/>
        <sz val="11"/>
        <rFont val="Times New Roman"/>
        <family val="1"/>
        <charset val="186"/>
      </rPr>
      <t>Dokumentai:</t>
    </r>
    <r>
      <rPr>
        <sz val="11"/>
        <rFont val="Times New Roman"/>
        <family val="1"/>
        <charset val="186"/>
      </rPr>
      <t xml:space="preserve"> </t>
    </r>
    <r>
      <rPr>
        <b/>
        <sz val="11"/>
        <rFont val="Times New Roman"/>
        <family val="1"/>
        <charset val="186"/>
      </rPr>
      <t>43_44pd.pdf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https://www.andramed.com/</t>
    </r>
  </si>
  <si>
    <r>
      <t xml:space="preserve">„Non-compliant“ tipo balioninis kateteris, koaksialinės konstrukcijos, kurio sudėtyje nėra latekso. Kateterio baliono mažiausias diamentras - 2 mm, o didžiausias - 40 mm.  Trumpiausias baliono ilgis - 20 mm, ilgiausias - 100 mm (priklausomai nuo diametro). Balionai, kurių diametras 2mm – 7mm, pritaikyti naudoti su 0,025" nukreipiančiąja viela, 8mm – 40mm su 0,035“. Platus 30 mm ir 40 mm ilgio baliono diametrų pasirinkimas: nuo 4mm iki 16 mm – 1 mm žingsniu, nuo 18 mm iki 30 mm -  </t>
    </r>
    <r>
      <rPr>
        <sz val="11"/>
        <rFont val="Calibri"/>
        <family val="2"/>
        <charset val="186"/>
      </rPr>
      <t>≤</t>
    </r>
    <r>
      <rPr>
        <sz val="11"/>
        <rFont val="Times New Roman"/>
        <family val="1"/>
        <charset val="186"/>
      </rPr>
      <t xml:space="preserve">3 mm žingsniu. Kateterio darbinis ilgis 100 cm.  Iki 18mm baliono diametro imtinai kateteriai suderinami su ≤10 F kaniule (introdiuseriu), maksimalus ribinis slėgis ≥7ATM. Iki 22 mm baliono diametro imtinai kateteriai suderinami su ≤12 F kaniule (introdiuseriu), ribinis slėgis ≥ 4 ATM. Kateteris turi 2 rentgenokontrastinius žymeklius. </t>
    </r>
    <r>
      <rPr>
        <i/>
        <sz val="11"/>
        <rFont val="Times New Roman"/>
        <family val="1"/>
        <charset val="186"/>
      </rPr>
      <t>Dokumentas:</t>
    </r>
    <r>
      <rPr>
        <sz val="11"/>
        <rFont val="Times New Roman"/>
        <family val="1"/>
        <charset val="186"/>
      </rPr>
      <t xml:space="preserve">  </t>
    </r>
    <r>
      <rPr>
        <b/>
        <sz val="11"/>
        <rFont val="Times New Roman"/>
        <family val="1"/>
        <charset val="186"/>
      </rPr>
      <t xml:space="preserve">"21pd_Z MED.pdf", </t>
    </r>
    <r>
      <rPr>
        <i/>
        <sz val="11"/>
        <rFont val="Times New Roman"/>
        <family val="1"/>
        <charset val="186"/>
      </rPr>
      <t>Išsamus dydžių asortimentas</t>
    </r>
    <r>
      <rPr>
        <sz val="11"/>
        <rFont val="Times New Roman"/>
        <family val="1"/>
        <charset val="186"/>
      </rPr>
      <t xml:space="preserve"> - </t>
    </r>
    <r>
      <rPr>
        <b/>
        <u/>
        <sz val="11"/>
        <rFont val="Times New Roman"/>
        <family val="1"/>
        <charset val="186"/>
      </rPr>
      <t xml:space="preserve">https://www.numedforchildren.com/product/z-medinternational </t>
    </r>
  </si>
  <si>
    <r>
      <t xml:space="preserve">Pritaikyti plaučių arterijai stentuoti. Pagaminti iš platinos/iridžio 0,013" vielos, "zig" tipo (8 ir 10), dengti PTFE audiniu. Galimybė išplėsti nuo 12 mm iki 30 mm diametro, mažiausias  ilgis 16 mm, didžiausias ilgis 60 mm. Įvedimo sistemos dydis + 2 F (pridedant prie reikiamo baliono dydžio), tačiau  ≤ 18 F. Stento sutrumpėjimas ≤ 42%. </t>
    </r>
    <r>
      <rPr>
        <i/>
        <sz val="10.5"/>
        <rFont val="Times New Roman"/>
        <family val="1"/>
        <charset val="186"/>
      </rPr>
      <t xml:space="preserve">Dokumentas: </t>
    </r>
    <r>
      <rPr>
        <b/>
        <sz val="10.5"/>
        <rFont val="Times New Roman"/>
        <family val="1"/>
        <charset val="186"/>
      </rPr>
      <t>32pd.pdf</t>
    </r>
    <r>
      <rPr>
        <sz val="10.5"/>
        <rFont val="Times New Roman"/>
        <family val="1"/>
        <charset val="186"/>
      </rPr>
      <t xml:space="preserve">,  </t>
    </r>
    <r>
      <rPr>
        <i/>
        <sz val="10.5"/>
        <rFont val="Times New Roman"/>
        <family val="1"/>
        <charset val="186"/>
      </rPr>
      <t xml:space="preserve">tinklapis: </t>
    </r>
    <r>
      <rPr>
        <b/>
        <u/>
        <sz val="10.5"/>
        <rFont val="Times New Roman"/>
        <family val="1"/>
        <charset val="186"/>
      </rPr>
      <t>https://www.numedforchildren.com/products/international-products</t>
    </r>
  </si>
  <si>
    <r>
      <t xml:space="preserve">Pritaikyti perkateterinio plaučių arterijos vožtuvo implantavimo vietos paruošimui. Pagaminti iš platinos/iridžio 0,013" vielos, "zig" tipo (8 ir 10). Galimybė išplėsti nuo 12 mm iki 30mm diametro, trumpiausias ilgis 16 mm, ilgiausias ilgis 60 mm. Įvedimo sistemos dydis + 1 F (pridedant prie reikiamo baliono dydžio), tačiau ≤16 F. Stento sutrumpėjimas ≤ 42%. </t>
    </r>
    <r>
      <rPr>
        <i/>
        <sz val="11"/>
        <rFont val="Times New Roman"/>
        <family val="1"/>
        <charset val="186"/>
      </rPr>
      <t xml:space="preserve">Dokumentas: </t>
    </r>
    <r>
      <rPr>
        <b/>
        <sz val="11"/>
        <rFont val="Times New Roman"/>
        <family val="1"/>
        <charset val="186"/>
      </rPr>
      <t>33pd.pdf</t>
    </r>
    <r>
      <rPr>
        <sz val="11"/>
        <rFont val="Times New Roman"/>
        <family val="1"/>
        <charset val="186"/>
      </rPr>
      <t xml:space="preserve">,  </t>
    </r>
    <r>
      <rPr>
        <i/>
        <sz val="11"/>
        <rFont val="Times New Roman"/>
        <family val="1"/>
        <charset val="186"/>
      </rPr>
      <t xml:space="preserve">tinklapis: </t>
    </r>
    <r>
      <rPr>
        <b/>
        <u/>
        <sz val="11"/>
        <rFont val="Times New Roman"/>
        <family val="1"/>
        <charset val="186"/>
      </rPr>
      <t>https://www.numedforchildren.com/products/international-products</t>
    </r>
  </si>
  <si>
    <r>
      <rPr>
        <b/>
        <sz val="10"/>
        <rFont val="Times New Roman"/>
        <family val="1"/>
        <charset val="186"/>
      </rPr>
      <t>Occlutech,</t>
    </r>
    <r>
      <rPr>
        <sz val="10"/>
        <rFont val="Times New Roman"/>
        <family val="1"/>
        <charset val="186"/>
      </rPr>
      <t xml:space="preserve"> uždariklis </t>
    </r>
    <r>
      <rPr>
        <b/>
        <sz val="10"/>
        <rFont val="Times New Roman"/>
        <family val="1"/>
        <charset val="186"/>
      </rPr>
      <t>ASD,</t>
    </r>
    <r>
      <rPr>
        <sz val="10"/>
        <rFont val="Times New Roman"/>
        <family val="1"/>
        <charset val="186"/>
      </rPr>
      <t xml:space="preserve"> kat.Nr.: </t>
    </r>
    <r>
      <rPr>
        <b/>
        <sz val="10"/>
        <rFont val="Times New Roman"/>
        <family val="1"/>
        <charset val="186"/>
      </rPr>
      <t>xxASDxx,  (x-</t>
    </r>
    <r>
      <rPr>
        <sz val="10"/>
        <rFont val="Times New Roman"/>
        <family val="1"/>
        <charset val="186"/>
      </rPr>
      <t xml:space="preserve">skaičius),  įvedimo sistema </t>
    </r>
    <r>
      <rPr>
        <b/>
        <sz val="10"/>
        <rFont val="Times New Roman"/>
        <family val="1"/>
        <charset val="186"/>
      </rPr>
      <t>ODS,</t>
    </r>
    <r>
      <rPr>
        <sz val="10"/>
        <rFont val="Times New Roman"/>
        <family val="1"/>
        <charset val="186"/>
      </rPr>
      <t xml:space="preserve"> katal. Nr.: </t>
    </r>
    <r>
      <rPr>
        <b/>
        <sz val="10"/>
        <rFont val="Times New Roman"/>
        <family val="1"/>
        <charset val="186"/>
      </rPr>
      <t>51DSxxx (x-</t>
    </r>
    <r>
      <rPr>
        <sz val="10"/>
        <rFont val="Times New Roman"/>
        <family val="1"/>
        <charset val="186"/>
      </rPr>
      <t xml:space="preserve">skaičius), matavimo balionas </t>
    </r>
    <r>
      <rPr>
        <b/>
        <sz val="10"/>
        <rFont val="Times New Roman"/>
        <family val="1"/>
        <charset val="186"/>
      </rPr>
      <t xml:space="preserve">Occlutech Sizing Balloon, </t>
    </r>
    <r>
      <rPr>
        <sz val="10"/>
        <rFont val="Times New Roman"/>
        <family val="1"/>
        <charset val="186"/>
      </rPr>
      <t xml:space="preserve">katal. Nr.: </t>
    </r>
    <r>
      <rPr>
        <b/>
        <sz val="10"/>
        <rFont val="Times New Roman"/>
        <family val="1"/>
        <charset val="186"/>
      </rPr>
      <t>xxSBxxx (x-</t>
    </r>
    <r>
      <rPr>
        <sz val="10"/>
        <rFont val="Times New Roman"/>
        <family val="1"/>
        <charset val="186"/>
      </rPr>
      <t xml:space="preserve">skaičius), viela-pravediklis </t>
    </r>
    <r>
      <rPr>
        <b/>
        <sz val="10"/>
        <rFont val="Times New Roman"/>
        <family val="1"/>
        <charset val="186"/>
      </rPr>
      <t xml:space="preserve">Occlutech Stiff Guide Wire, </t>
    </r>
    <r>
      <rPr>
        <sz val="10"/>
        <rFont val="Times New Roman"/>
        <family val="1"/>
        <charset val="186"/>
      </rPr>
      <t xml:space="preserve">katal.Nr.: </t>
    </r>
    <r>
      <rPr>
        <b/>
        <sz val="10"/>
        <rFont val="Times New Roman"/>
        <family val="1"/>
        <charset val="186"/>
      </rPr>
      <t>xxGWRxx (x-</t>
    </r>
    <r>
      <rPr>
        <sz val="10"/>
        <rFont val="Times New Roman"/>
        <family val="1"/>
        <charset val="186"/>
      </rPr>
      <t>skaičius)</t>
    </r>
  </si>
  <si>
    <r>
      <t xml:space="preserve">Uždariklis komplektuojamas su specialiu mechanizmu, kurio pagalba išskleistą uždariklį galima suskleisti ir pakartotinai išskleisti,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4 mm, didžiausias 40 mm. Skirtas pertvaros defektams nuo ≤4 mm iki 40 mm. Yra galimybė, nepavykus implantacijai, grąžinti gamintojui ir pakeisti nauju nemokamai. . </t>
    </r>
    <r>
      <rPr>
        <i/>
        <sz val="10"/>
        <rFont val="Times New Roman"/>
        <family val="1"/>
        <charset val="186"/>
      </rPr>
      <t xml:space="preserve">Dokumentai: </t>
    </r>
    <r>
      <rPr>
        <b/>
        <sz val="10"/>
        <rFont val="Times New Roman"/>
        <family val="1"/>
        <charset val="186"/>
      </rPr>
      <t>48pd.pdf, ODS.pdf</t>
    </r>
    <r>
      <rPr>
        <sz val="10"/>
        <rFont val="Times New Roman"/>
        <family val="1"/>
        <charset val="186"/>
      </rPr>
      <t xml:space="preserve">, </t>
    </r>
    <r>
      <rPr>
        <b/>
        <sz val="10"/>
        <rFont val="Times New Roman"/>
        <family val="1"/>
        <charset val="186"/>
      </rPr>
      <t>OSB.pdf, OSGW.pdf</t>
    </r>
    <r>
      <rPr>
        <sz val="10"/>
        <rFont val="Times New Roman"/>
        <family val="1"/>
        <charset val="186"/>
      </rPr>
      <t>;</t>
    </r>
    <r>
      <rPr>
        <b/>
        <sz val="10"/>
        <rFont val="Times New Roman"/>
        <family val="1"/>
        <charset val="186"/>
      </rPr>
      <t xml:space="preserve"> </t>
    </r>
    <r>
      <rPr>
        <i/>
        <sz val="10"/>
        <rFont val="Times New Roman"/>
        <family val="1"/>
        <charset val="186"/>
      </rPr>
      <t xml:space="preserve">tinklapis: </t>
    </r>
    <r>
      <rPr>
        <b/>
        <u/>
        <sz val="10"/>
        <rFont val="Times New Roman"/>
        <family val="1"/>
        <charset val="186"/>
      </rPr>
      <t>https://occlutech.com/adult-intervention/</t>
    </r>
  </si>
  <si>
    <r>
      <t xml:space="preserve">Pritaikyta 0,035" diametro vielai. Baliono mažiausias diametras - 10mm, didžiausias diametras - 32mm (žingsnis kas 2 mm), trumpiausias ilgis - 20mm, ilgiausias - 60mm. Kateterio ilgis 120cm. Suderinamas su ≤ 13 F įvedimo sistema. RBP ≥ 6 atm. Kateteris turi 2 rentgenokontrastinius žymeklius. </t>
    </r>
    <r>
      <rPr>
        <i/>
        <sz val="11"/>
        <rFont val="Times New Roman"/>
        <family val="1"/>
        <charset val="186"/>
      </rPr>
      <t>Dokumentai:</t>
    </r>
    <r>
      <rPr>
        <sz val="11"/>
        <rFont val="Times New Roman"/>
        <family val="1"/>
        <charset val="186"/>
      </rPr>
      <t xml:space="preserve"> </t>
    </r>
    <r>
      <rPr>
        <b/>
        <sz val="11"/>
        <rFont val="Times New Roman"/>
        <family val="1"/>
        <charset val="186"/>
      </rPr>
      <t>18_19pd(a).pdf</t>
    </r>
    <r>
      <rPr>
        <sz val="11"/>
        <rFont val="Times New Roman"/>
        <family val="1"/>
        <charset val="186"/>
      </rPr>
      <t xml:space="preserve">, </t>
    </r>
    <r>
      <rPr>
        <b/>
        <sz val="11"/>
        <rFont val="Times New Roman"/>
        <family val="1"/>
        <charset val="186"/>
      </rPr>
      <t>18_19pd(b).pdf</t>
    </r>
    <r>
      <rPr>
        <sz val="11"/>
        <rFont val="Times New Roman"/>
        <family val="1"/>
        <charset val="186"/>
      </rPr>
      <t xml:space="preserve">, </t>
    </r>
    <r>
      <rPr>
        <b/>
        <sz val="11"/>
        <rFont val="Times New Roman"/>
        <family val="1"/>
        <charset val="186"/>
      </rPr>
      <t>18_19pd(c).pdf</t>
    </r>
    <r>
      <rPr>
        <sz val="11"/>
        <rFont val="Times New Roman"/>
        <family val="1"/>
        <charset val="186"/>
      </rPr>
      <t xml:space="preserve"> / </t>
    </r>
    <r>
      <rPr>
        <i/>
        <sz val="11"/>
        <rFont val="Times New Roman"/>
        <family val="1"/>
        <charset val="186"/>
      </rPr>
      <t xml:space="preserve">tinklapis: </t>
    </r>
    <r>
      <rPr>
        <b/>
        <u/>
        <sz val="11"/>
        <rFont val="Times New Roman"/>
        <family val="1"/>
        <charset val="186"/>
      </rPr>
      <t xml:space="preserve">www.andramed.com/andraballoon-pta.html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</si>
</sst>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6" x14ac:knownFonts="1">
    <font>
      <sz val="11"/>
      <color theme="1"/>
      <name val="Calibri"/>
      <family val="2"/>
      <charset val="186"/>
      <scheme val="minor"/>
    </font>
    <font>
      <b/>
      <sz val="9"/>
      <color indexed="81"/>
      <name val="Tahoma"/>
      <family val="2"/>
      <charset val="186"/>
    </font>
    <font>
      <sz val="9"/>
      <color indexed="81"/>
      <name val="Tahoma"/>
      <family val="2"/>
      <charset val="186"/>
    </font>
    <font>
      <b/>
      <sz val="10.5"/>
      <name val="Times New Roman"/>
      <family val="1"/>
      <charset val="186"/>
    </font>
    <font>
      <sz val="10.5"/>
      <name val="Times New Roman"/>
      <family val="1"/>
      <charset val="186"/>
    </font>
    <font>
      <sz val="10.5"/>
      <color theme="1"/>
      <name val="Times New Roman"/>
      <family val="1"/>
      <charset val="186"/>
    </font>
    <font>
      <sz val="9"/>
      <name val="Times New Roman"/>
      <family val="1"/>
      <charset val="186"/>
    </font>
    <font>
      <u/>
      <sz val="10.5"/>
      <name val="Times New Roman"/>
      <family val="1"/>
      <charset val="186"/>
    </font>
    <font>
      <sz val="10"/>
      <name val="Times New Roman"/>
      <family val="1"/>
      <charset val="186"/>
    </font>
    <font>
      <sz val="10"/>
      <color rgb="FF000000"/>
      <name val="Times New Roman"/>
      <family val="1"/>
      <charset val="186"/>
    </font>
    <font>
      <sz val="10"/>
      <color theme="1"/>
      <name val="Times New Roman"/>
      <family val="1"/>
      <charset val="186"/>
    </font>
    <font>
      <sz val="10"/>
      <color rgb="FFFF0000"/>
      <name val="Times New Roman"/>
      <family val="1"/>
      <charset val="186"/>
    </font>
    <font>
      <b/>
      <sz val="10"/>
      <name val="Times New Roman"/>
      <family val="1"/>
      <charset val="186"/>
    </font>
    <font>
      <b/>
      <sz val="11"/>
      <name val="Times New Roman"/>
      <family val="1"/>
      <charset val="186"/>
    </font>
    <font>
      <sz val="11"/>
      <name val="Times New Roman"/>
      <family val="1"/>
      <charset val="186"/>
    </font>
    <font>
      <i/>
      <sz val="11"/>
      <name val="Times New Roman"/>
      <family val="1"/>
      <charset val="186"/>
    </font>
    <font>
      <b/>
      <u/>
      <sz val="11"/>
      <name val="Times New Roman"/>
      <family val="1"/>
      <charset val="186"/>
    </font>
    <font>
      <i/>
      <sz val="10.5"/>
      <name val="Times New Roman"/>
      <family val="1"/>
      <charset val="186"/>
    </font>
    <font>
      <b/>
      <u/>
      <sz val="10.5"/>
      <name val="Times New Roman"/>
      <family val="1"/>
      <charset val="186"/>
    </font>
    <font>
      <sz val="10"/>
      <name val="Calibri"/>
      <family val="2"/>
      <charset val="186"/>
    </font>
    <font>
      <i/>
      <sz val="10"/>
      <name val="Times New Roman"/>
      <family val="1"/>
      <charset val="186"/>
    </font>
    <font>
      <sz val="11"/>
      <name val="Calibri"/>
      <family val="2"/>
      <charset val="186"/>
    </font>
    <font>
      <sz val="11"/>
      <color theme="1"/>
      <name val="Calibri"/>
      <family val="2"/>
      <charset val="186"/>
      <scheme val="minor"/>
    </font>
    <font>
      <sz val="10"/>
      <name val="Arial"/>
      <family val="2"/>
      <charset val="186"/>
    </font>
    <font>
      <sz val="11"/>
      <color theme="1"/>
      <name val="Calibri"/>
      <family val="2"/>
      <scheme val="minor"/>
    </font>
    <font>
      <b/>
      <u/>
      <sz val="10"/>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medium">
        <color theme="4" tint="0.59996337778862885"/>
      </left>
      <right/>
      <top style="medium">
        <color theme="4" tint="0.59996337778862885"/>
      </top>
      <bottom/>
      <diagonal/>
    </border>
    <border>
      <left/>
      <right/>
      <top style="medium">
        <color theme="4" tint="0.59996337778862885"/>
      </top>
      <bottom/>
      <diagonal/>
    </border>
    <border>
      <left/>
      <right style="medium">
        <color theme="4" tint="0.59996337778862885"/>
      </right>
      <top style="medium">
        <color theme="4" tint="0.59996337778862885"/>
      </top>
      <bottom/>
      <diagonal/>
    </border>
    <border>
      <left style="medium">
        <color theme="4" tint="0.59996337778862885"/>
      </left>
      <right/>
      <top/>
      <bottom/>
      <diagonal/>
    </border>
    <border>
      <left/>
      <right style="medium">
        <color theme="4" tint="0.59996337778862885"/>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right style="medium">
        <color theme="4" tint="0.59996337778862885"/>
      </right>
      <top/>
      <bottom style="medium">
        <color theme="4"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theme="4" tint="0.59996337778862885"/>
      </top>
      <bottom style="medium">
        <color theme="4" tint="0.59996337778862885"/>
      </bottom>
      <diagonal/>
    </border>
  </borders>
  <cellStyleXfs count="10">
    <xf numFmtId="0" fontId="0" fillId="0" borderId="0"/>
    <xf numFmtId="0" fontId="22" fillId="0" borderId="0"/>
    <xf numFmtId="0" fontId="22" fillId="0" borderId="0"/>
    <xf numFmtId="0" fontId="23" fillId="0" borderId="0"/>
    <xf numFmtId="0" fontId="23" fillId="0" borderId="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24" fillId="0" borderId="0"/>
    <xf numFmtId="43" fontId="24" fillId="0" borderId="0" applyFont="0" applyFill="0" applyBorder="0" applyAlignment="0" applyProtection="0"/>
  </cellStyleXfs>
  <cellXfs count="163">
    <xf numFmtId="0" fontId="0" fillId="0" borderId="0" xfId="0"/>
    <xf numFmtId="2" fontId="3" fillId="0" borderId="0" xfId="0" applyNumberFormat="1"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4" fontId="4" fillId="0" borderId="0" xfId="0" applyNumberFormat="1" applyFont="1" applyAlignment="1" applyProtection="1">
      <alignment horizontal="center" vertical="top"/>
      <protection locked="0"/>
    </xf>
    <xf numFmtId="4" fontId="4" fillId="0" borderId="0" xfId="0" applyNumberFormat="1" applyFont="1" applyAlignment="1" applyProtection="1">
      <alignmen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2" fontId="3" fillId="0" borderId="0" xfId="0" applyNumberFormat="1" applyFont="1" applyAlignment="1" applyProtection="1">
      <alignment horizontal="center"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wrapText="1"/>
      <protection locked="0"/>
    </xf>
    <xf numFmtId="0" fontId="4" fillId="0" borderId="9" xfId="0" applyFont="1" applyBorder="1" applyAlignment="1" applyProtection="1">
      <alignment horizontal="center" vertical="top" wrapText="1"/>
      <protection locked="0"/>
    </xf>
    <xf numFmtId="3" fontId="4" fillId="0" borderId="9" xfId="0" applyNumberFormat="1" applyFont="1" applyBorder="1" applyAlignment="1" applyProtection="1">
      <alignment horizontal="center" vertical="top" wrapText="1"/>
      <protection locked="0"/>
    </xf>
    <xf numFmtId="0" fontId="4" fillId="0" borderId="9" xfId="0" applyFont="1" applyBorder="1" applyProtection="1">
      <protection locked="0"/>
    </xf>
    <xf numFmtId="0" fontId="4" fillId="0" borderId="0" xfId="0" applyFont="1" applyAlignment="1" applyProtection="1">
      <alignment horizontal="left" vertical="top"/>
      <protection locked="0"/>
    </xf>
    <xf numFmtId="0" fontId="3" fillId="0" borderId="9" xfId="0" applyFont="1" applyBorder="1" applyAlignment="1" applyProtection="1">
      <alignment horizontal="center" vertical="top"/>
      <protection locked="0"/>
    </xf>
    <xf numFmtId="2" fontId="4" fillId="0" borderId="0" xfId="0" applyNumberFormat="1" applyFont="1" applyAlignment="1" applyProtection="1">
      <alignment horizontal="center" vertical="top"/>
      <protection locked="0"/>
    </xf>
    <xf numFmtId="0" fontId="4" fillId="0" borderId="9" xfId="0" applyFont="1" applyBorder="1" applyAlignment="1" applyProtection="1">
      <alignment horizontal="center" vertical="center" wrapText="1"/>
      <protection locked="0"/>
    </xf>
    <xf numFmtId="4" fontId="6" fillId="0" borderId="0" xfId="0" applyNumberFormat="1" applyFont="1" applyAlignment="1" applyProtection="1">
      <alignment horizontal="center" vertical="top"/>
      <protection locked="0"/>
    </xf>
    <xf numFmtId="3" fontId="4" fillId="0" borderId="0" xfId="0" applyNumberFormat="1" applyFont="1" applyAlignment="1" applyProtection="1">
      <alignment horizontal="center" vertical="top"/>
      <protection locked="0"/>
    </xf>
    <xf numFmtId="3" fontId="3" fillId="0" borderId="0" xfId="0" applyNumberFormat="1" applyFont="1" applyAlignment="1" applyProtection="1">
      <alignment horizontal="center" vertical="top"/>
      <protection locked="0"/>
    </xf>
    <xf numFmtId="3" fontId="3" fillId="0" borderId="7" xfId="0" applyNumberFormat="1" applyFont="1" applyBorder="1" applyAlignment="1" applyProtection="1">
      <alignment horizontal="left" vertical="top"/>
      <protection locked="0"/>
    </xf>
    <xf numFmtId="3" fontId="4" fillId="0" borderId="9" xfId="0" applyNumberFormat="1" applyFont="1" applyBorder="1" applyAlignment="1" applyProtection="1">
      <alignment horizontal="center" vertical="top"/>
      <protection locked="0"/>
    </xf>
    <xf numFmtId="3" fontId="3" fillId="0" borderId="9" xfId="0" applyNumberFormat="1" applyFont="1" applyBorder="1" applyAlignment="1" applyProtection="1">
      <alignment horizontal="center" vertical="top"/>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vertical="top"/>
      <protection locked="0"/>
    </xf>
    <xf numFmtId="4" fontId="3" fillId="0" borderId="7" xfId="0" applyNumberFormat="1" applyFont="1" applyBorder="1" applyAlignment="1" applyProtection="1">
      <alignment horizontal="right" vertical="top"/>
      <protection locked="0"/>
    </xf>
    <xf numFmtId="0" fontId="4"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4" fontId="4" fillId="2" borderId="9" xfId="0" applyNumberFormat="1" applyFont="1" applyFill="1" applyBorder="1" applyAlignment="1" applyProtection="1">
      <alignment horizontal="center" vertical="center" wrapText="1"/>
      <protection locked="0"/>
    </xf>
    <xf numFmtId="4" fontId="4" fillId="2" borderId="9" xfId="0" applyNumberFormat="1" applyFont="1" applyFill="1" applyBorder="1" applyAlignment="1" applyProtection="1">
      <alignment horizontal="center" vertical="top" wrapText="1"/>
      <protection locked="0"/>
    </xf>
    <xf numFmtId="3" fontId="4" fillId="2" borderId="9" xfId="0" applyNumberFormat="1" applyFont="1" applyFill="1" applyBorder="1" applyAlignment="1" applyProtection="1">
      <alignment horizontal="center" vertical="top" wrapText="1"/>
      <protection locked="0"/>
    </xf>
    <xf numFmtId="4" fontId="4" fillId="2" borderId="9" xfId="0" applyNumberFormat="1" applyFont="1" applyFill="1" applyBorder="1" applyAlignment="1" applyProtection="1">
      <alignment horizontal="right" vertical="top"/>
      <protection locked="0"/>
    </xf>
    <xf numFmtId="4" fontId="4" fillId="2" borderId="10" xfId="0" applyNumberFormat="1" applyFont="1" applyFill="1" applyBorder="1" applyAlignment="1" applyProtection="1">
      <alignment horizontal="right" vertical="top"/>
      <protection locked="0"/>
    </xf>
    <xf numFmtId="0" fontId="4" fillId="2" borderId="9" xfId="0" applyFont="1" applyFill="1" applyBorder="1" applyAlignment="1" applyProtection="1">
      <alignment vertical="top" wrapText="1"/>
      <protection locked="0"/>
    </xf>
    <xf numFmtId="0" fontId="4" fillId="2" borderId="9" xfId="0" applyFont="1" applyFill="1" applyBorder="1" applyAlignment="1" applyProtection="1">
      <alignment horizontal="center"/>
      <protection locked="0"/>
    </xf>
    <xf numFmtId="4" fontId="4" fillId="2" borderId="13" xfId="0" applyNumberFormat="1" applyFont="1" applyFill="1" applyBorder="1" applyAlignment="1" applyProtection="1">
      <alignment horizontal="center" vertical="top" wrapText="1"/>
      <protection locked="0"/>
    </xf>
    <xf numFmtId="0" fontId="4" fillId="2" borderId="13" xfId="0" applyFont="1" applyFill="1" applyBorder="1" applyAlignment="1" applyProtection="1">
      <alignment horizontal="center" vertical="top"/>
      <protection locked="0"/>
    </xf>
    <xf numFmtId="4" fontId="4" fillId="2" borderId="13" xfId="0" applyNumberFormat="1" applyFont="1" applyFill="1" applyBorder="1" applyAlignment="1" applyProtection="1">
      <alignment horizontal="right" vertical="top"/>
      <protection locked="0"/>
    </xf>
    <xf numFmtId="3" fontId="4" fillId="2" borderId="13" xfId="0" applyNumberFormat="1" applyFont="1" applyFill="1" applyBorder="1" applyAlignment="1" applyProtection="1">
      <alignment horizontal="center" vertical="top" wrapText="1"/>
      <protection locked="0"/>
    </xf>
    <xf numFmtId="3" fontId="4" fillId="2" borderId="17" xfId="0" applyNumberFormat="1" applyFont="1" applyFill="1" applyBorder="1" applyAlignment="1" applyProtection="1">
      <alignment horizontal="center" vertical="top" wrapText="1"/>
      <protection locked="0"/>
    </xf>
    <xf numFmtId="3" fontId="4" fillId="2" borderId="16" xfId="0" applyNumberFormat="1" applyFont="1" applyFill="1" applyBorder="1" applyAlignment="1" applyProtection="1">
      <alignment horizontal="center" vertical="top" wrapText="1"/>
      <protection locked="0"/>
    </xf>
    <xf numFmtId="4" fontId="4" fillId="2" borderId="17" xfId="0" applyNumberFormat="1" applyFont="1" applyFill="1" applyBorder="1" applyAlignment="1" applyProtection="1">
      <alignment horizontal="center" vertical="top"/>
      <protection locked="0"/>
    </xf>
    <xf numFmtId="3" fontId="4" fillId="2" borderId="17" xfId="0" applyNumberFormat="1" applyFont="1" applyFill="1" applyBorder="1" applyAlignment="1" applyProtection="1">
      <alignment horizontal="center" vertical="top"/>
      <protection locked="0"/>
    </xf>
    <xf numFmtId="4" fontId="4" fillId="2" borderId="17" xfId="0" applyNumberFormat="1" applyFont="1" applyFill="1" applyBorder="1" applyAlignment="1" applyProtection="1">
      <alignment horizontal="center" vertical="top" wrapText="1"/>
      <protection locked="0"/>
    </xf>
    <xf numFmtId="4" fontId="4" fillId="2" borderId="16" xfId="0" applyNumberFormat="1" applyFont="1" applyFill="1" applyBorder="1" applyAlignment="1" applyProtection="1">
      <alignment horizontal="right" vertical="top"/>
      <protection locked="0"/>
    </xf>
    <xf numFmtId="4" fontId="4" fillId="2" borderId="9" xfId="0" applyNumberFormat="1" applyFont="1" applyFill="1" applyBorder="1" applyAlignment="1">
      <alignment horizontal="center" vertical="top" wrapText="1"/>
    </xf>
    <xf numFmtId="3" fontId="4" fillId="2" borderId="9" xfId="0" applyNumberFormat="1" applyFont="1" applyFill="1" applyBorder="1" applyAlignment="1">
      <alignment horizontal="center" vertical="top" wrapText="1"/>
    </xf>
    <xf numFmtId="4" fontId="4" fillId="2" borderId="9" xfId="0" applyNumberFormat="1" applyFont="1" applyFill="1" applyBorder="1" applyAlignment="1">
      <alignment horizontal="left" vertical="top" wrapText="1"/>
    </xf>
    <xf numFmtId="4" fontId="4" fillId="2" borderId="9" xfId="0" applyNumberFormat="1" applyFont="1" applyFill="1" applyBorder="1" applyAlignment="1">
      <alignment horizontal="right" vertical="top" wrapText="1"/>
    </xf>
    <xf numFmtId="4" fontId="4" fillId="2" borderId="17" xfId="0" applyNumberFormat="1" applyFont="1" applyFill="1" applyBorder="1" applyAlignment="1">
      <alignment horizontal="center" vertical="top" wrapText="1"/>
    </xf>
    <xf numFmtId="3" fontId="4" fillId="2" borderId="17" xfId="0" applyNumberFormat="1" applyFont="1" applyFill="1" applyBorder="1" applyAlignment="1">
      <alignment horizontal="center" vertical="top" wrapText="1"/>
    </xf>
    <xf numFmtId="2" fontId="3" fillId="2" borderId="9" xfId="0" applyNumberFormat="1" applyFont="1" applyFill="1" applyBorder="1" applyAlignment="1" applyProtection="1">
      <alignment horizontal="center" vertical="top"/>
      <protection locked="0"/>
    </xf>
    <xf numFmtId="4" fontId="3" fillId="2" borderId="9" xfId="0" applyNumberFormat="1" applyFont="1" applyFill="1" applyBorder="1" applyAlignment="1" applyProtection="1">
      <alignment horizontal="right" vertical="top"/>
      <protection locked="0"/>
    </xf>
    <xf numFmtId="4" fontId="4" fillId="0" borderId="9" xfId="0" applyNumberFormat="1" applyFont="1" applyBorder="1" applyAlignment="1" applyProtection="1">
      <alignment horizontal="center" vertical="top" wrapText="1"/>
      <protection locked="0"/>
    </xf>
    <xf numFmtId="1" fontId="6" fillId="0" borderId="9" xfId="0" applyNumberFormat="1" applyFont="1" applyBorder="1" applyAlignment="1" applyProtection="1">
      <alignment horizontal="center" vertical="center" wrapText="1"/>
      <protection locked="0"/>
    </xf>
    <xf numFmtId="1" fontId="4" fillId="0" borderId="0" xfId="0" applyNumberFormat="1" applyFont="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1" fontId="3" fillId="0" borderId="7"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protection locked="0"/>
    </xf>
    <xf numFmtId="4" fontId="3" fillId="0" borderId="0" xfId="0" applyNumberFormat="1" applyFont="1" applyAlignment="1" applyProtection="1">
      <alignment horizontal="center" vertical="top"/>
      <protection locked="0"/>
    </xf>
    <xf numFmtId="4" fontId="3" fillId="0" borderId="7" xfId="0" applyNumberFormat="1" applyFont="1" applyBorder="1" applyAlignment="1" applyProtection="1">
      <alignment horizontal="center" vertical="top"/>
      <protection locked="0"/>
    </xf>
    <xf numFmtId="4" fontId="4" fillId="0" borderId="9" xfId="0" applyNumberFormat="1" applyFont="1" applyBorder="1" applyAlignment="1" applyProtection="1">
      <alignment horizontal="center" vertical="center" wrapText="1"/>
      <protection locked="0"/>
    </xf>
    <xf numFmtId="0" fontId="12" fillId="0" borderId="0" xfId="0" applyFont="1" applyAlignment="1" applyProtection="1">
      <alignment horizontal="center"/>
      <protection locked="0"/>
    </xf>
    <xf numFmtId="1" fontId="4" fillId="0" borderId="9" xfId="0" applyNumberFormat="1" applyFont="1" applyBorder="1" applyAlignment="1" applyProtection="1">
      <alignment horizontal="center" vertical="top" wrapText="1"/>
      <protection locked="0"/>
    </xf>
    <xf numFmtId="0" fontId="4" fillId="0" borderId="9" xfId="0" applyFont="1" applyBorder="1" applyAlignment="1" applyProtection="1">
      <alignment vertical="top" wrapText="1"/>
      <protection locked="0"/>
    </xf>
    <xf numFmtId="2" fontId="4" fillId="0" borderId="9" xfId="0" applyNumberFormat="1" applyFont="1" applyBorder="1" applyAlignment="1" applyProtection="1">
      <alignment horizontal="left" vertical="top" wrapText="1"/>
      <protection locked="0"/>
    </xf>
    <xf numFmtId="0" fontId="4" fillId="0" borderId="13"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1" xfId="0" applyFont="1" applyBorder="1" applyAlignment="1" applyProtection="1">
      <alignment vertical="top" wrapText="1"/>
      <protection locked="0"/>
    </xf>
    <xf numFmtId="4" fontId="4" fillId="0" borderId="9" xfId="0" applyNumberFormat="1" applyFont="1" applyBorder="1" applyAlignment="1" applyProtection="1">
      <alignment vertical="top" wrapText="1"/>
      <protection locked="0"/>
    </xf>
    <xf numFmtId="1" fontId="4" fillId="0" borderId="9" xfId="0" applyNumberFormat="1" applyFont="1" applyBorder="1" applyAlignment="1" applyProtection="1">
      <alignment vertical="center" wrapText="1"/>
      <protection locked="0"/>
    </xf>
    <xf numFmtId="0" fontId="4" fillId="0" borderId="17" xfId="0" applyFont="1" applyBorder="1" applyAlignment="1" applyProtection="1">
      <alignment horizontal="center"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center" vertical="top" wrapText="1"/>
      <protection locked="0"/>
    </xf>
    <xf numFmtId="3" fontId="4" fillId="0" borderId="13" xfId="0" applyNumberFormat="1" applyFont="1" applyBorder="1" applyAlignment="1" applyProtection="1">
      <alignment horizontal="center" vertical="top" wrapText="1"/>
      <protection locked="0"/>
    </xf>
    <xf numFmtId="4" fontId="4" fillId="0" borderId="13" xfId="0" applyNumberFormat="1" applyFont="1" applyBorder="1" applyAlignment="1" applyProtection="1">
      <alignment horizontal="center" vertical="top" wrapText="1"/>
      <protection locked="0"/>
    </xf>
    <xf numFmtId="1" fontId="4" fillId="0" borderId="13" xfId="0" applyNumberFormat="1" applyFont="1" applyBorder="1" applyAlignment="1" applyProtection="1">
      <alignment horizontal="center" vertical="center" wrapText="1"/>
      <protection locked="0"/>
    </xf>
    <xf numFmtId="0" fontId="4" fillId="0" borderId="13" xfId="0" applyFont="1" applyBorder="1" applyProtection="1">
      <protection locked="0"/>
    </xf>
    <xf numFmtId="0" fontId="4" fillId="0" borderId="17" xfId="0" applyFont="1" applyBorder="1" applyAlignment="1" applyProtection="1">
      <alignment horizontal="left" vertical="top" wrapText="1"/>
      <protection locked="0"/>
    </xf>
    <xf numFmtId="49" fontId="4" fillId="0" borderId="9" xfId="0" applyNumberFormat="1" applyFont="1" applyBorder="1" applyAlignment="1" applyProtection="1">
      <alignment horizontal="center" vertical="top"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4" fillId="0" borderId="17" xfId="0" applyFont="1" applyBorder="1" applyAlignment="1" applyProtection="1">
      <alignment vertical="top" wrapText="1"/>
      <protection locked="0"/>
    </xf>
    <xf numFmtId="3" fontId="4" fillId="0" borderId="17" xfId="0" applyNumberFormat="1" applyFont="1" applyBorder="1" applyAlignment="1" applyProtection="1">
      <alignment horizontal="center" vertical="top" wrapText="1"/>
      <protection locked="0"/>
    </xf>
    <xf numFmtId="4" fontId="4" fillId="0" borderId="17" xfId="0" applyNumberFormat="1" applyFont="1" applyBorder="1" applyAlignment="1" applyProtection="1">
      <alignment horizontal="center" vertical="top" wrapText="1"/>
      <protection locked="0"/>
    </xf>
    <xf numFmtId="1" fontId="4" fillId="0" borderId="17" xfId="0" applyNumberFormat="1" applyFont="1" applyBorder="1" applyAlignment="1" applyProtection="1">
      <alignment horizontal="center" vertical="center" wrapText="1"/>
      <protection locked="0"/>
    </xf>
    <xf numFmtId="0" fontId="4" fillId="0" borderId="17" xfId="0" applyFont="1" applyBorder="1" applyProtection="1">
      <protection locked="0"/>
    </xf>
    <xf numFmtId="3" fontId="4" fillId="0" borderId="16" xfId="0" applyNumberFormat="1" applyFont="1" applyBorder="1" applyAlignment="1" applyProtection="1">
      <alignment horizontal="center" vertical="top" wrapText="1"/>
      <protection locked="0"/>
    </xf>
    <xf numFmtId="4" fontId="4" fillId="0" borderId="16" xfId="0" applyNumberFormat="1" applyFont="1" applyBorder="1" applyAlignment="1" applyProtection="1">
      <alignment horizontal="center" vertical="top" wrapText="1"/>
      <protection locked="0"/>
    </xf>
    <xf numFmtId="1" fontId="4" fillId="0" borderId="16" xfId="0" applyNumberFormat="1" applyFont="1" applyBorder="1" applyAlignment="1" applyProtection="1">
      <alignment horizontal="center" vertical="center" wrapText="1"/>
      <protection locked="0"/>
    </xf>
    <xf numFmtId="0" fontId="4" fillId="0" borderId="16" xfId="0" applyFont="1" applyBorder="1" applyProtection="1">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vertical="top" wrapText="1"/>
      <protection locked="0"/>
    </xf>
    <xf numFmtId="0" fontId="4" fillId="0" borderId="17" xfId="0" applyFont="1" applyBorder="1" applyAlignment="1" applyProtection="1">
      <alignment horizontal="center" vertical="top"/>
      <protection locked="0"/>
    </xf>
    <xf numFmtId="3" fontId="4" fillId="0" borderId="17" xfId="0" applyNumberFormat="1" applyFont="1" applyBorder="1" applyAlignment="1" applyProtection="1">
      <alignment horizontal="center" vertical="top"/>
      <protection locked="0"/>
    </xf>
    <xf numFmtId="0" fontId="4" fillId="0" borderId="9" xfId="0" applyFont="1" applyBorder="1" applyAlignment="1" applyProtection="1">
      <alignment horizontal="left" vertical="top"/>
      <protection locked="0"/>
    </xf>
    <xf numFmtId="0" fontId="4" fillId="0" borderId="9" xfId="0" applyFont="1" applyBorder="1" applyAlignment="1" applyProtection="1">
      <alignment horizontal="center" vertical="top"/>
      <protection locked="0"/>
    </xf>
    <xf numFmtId="1" fontId="4" fillId="0" borderId="9" xfId="0" applyNumberFormat="1"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9" xfId="0" applyFont="1" applyBorder="1" applyAlignment="1">
      <alignment horizontal="center" vertical="top" wrapText="1"/>
    </xf>
    <xf numFmtId="3" fontId="4" fillId="0" borderId="9" xfId="0" applyNumberFormat="1" applyFont="1" applyBorder="1" applyAlignment="1">
      <alignment horizontal="center" vertical="top" wrapText="1"/>
    </xf>
    <xf numFmtId="0" fontId="5" fillId="0" borderId="9" xfId="0" applyFont="1" applyBorder="1" applyAlignment="1">
      <alignment horizontal="center" vertical="top"/>
    </xf>
    <xf numFmtId="4" fontId="5" fillId="0" borderId="9" xfId="0" applyNumberFormat="1" applyFont="1" applyBorder="1" applyAlignment="1">
      <alignment horizontal="center" vertical="top"/>
    </xf>
    <xf numFmtId="1" fontId="5" fillId="0" borderId="9" xfId="0" applyNumberFormat="1" applyFont="1" applyBorder="1" applyAlignment="1">
      <alignment horizontal="center" vertical="center"/>
    </xf>
    <xf numFmtId="0" fontId="5" fillId="0" borderId="9" xfId="0" applyFont="1" applyBorder="1"/>
    <xf numFmtId="0" fontId="4" fillId="0" borderId="17" xfId="0" applyFont="1" applyBorder="1" applyAlignment="1">
      <alignment horizontal="center" vertical="top" wrapText="1"/>
    </xf>
    <xf numFmtId="3" fontId="4" fillId="0" borderId="17" xfId="0" applyNumberFormat="1" applyFont="1" applyBorder="1" applyAlignment="1">
      <alignment horizontal="center" vertical="top" wrapText="1"/>
    </xf>
    <xf numFmtId="0" fontId="5" fillId="0" borderId="9" xfId="0" applyFont="1" applyBorder="1" applyAlignment="1">
      <alignment horizontal="center" vertical="top" wrapText="1"/>
    </xf>
    <xf numFmtId="4" fontId="14" fillId="0" borderId="9" xfId="0" applyNumberFormat="1" applyFont="1" applyBorder="1" applyAlignment="1">
      <alignment horizontal="left" vertical="top" wrapText="1"/>
    </xf>
    <xf numFmtId="0" fontId="4" fillId="2" borderId="11" xfId="0" applyFont="1" applyFill="1" applyBorder="1" applyAlignment="1" applyProtection="1">
      <alignment vertical="top" wrapText="1"/>
      <protection locked="0"/>
    </xf>
    <xf numFmtId="4" fontId="4" fillId="2" borderId="9" xfId="0" applyNumberFormat="1" applyFont="1" applyFill="1" applyBorder="1" applyAlignment="1" applyProtection="1">
      <alignment horizontal="center" vertical="top"/>
      <protection locked="0"/>
    </xf>
    <xf numFmtId="4" fontId="4" fillId="2" borderId="9" xfId="0" applyNumberFormat="1" applyFont="1" applyFill="1" applyBorder="1" applyAlignment="1" applyProtection="1">
      <alignment horizontal="left" vertical="top"/>
      <protection locked="0"/>
    </xf>
    <xf numFmtId="4" fontId="4" fillId="2" borderId="9" xfId="0" applyNumberFormat="1" applyFont="1" applyFill="1" applyBorder="1" applyAlignment="1" applyProtection="1">
      <alignment horizontal="right"/>
      <protection locked="0"/>
    </xf>
    <xf numFmtId="0" fontId="4" fillId="2" borderId="9" xfId="0" applyFont="1" applyFill="1" applyBorder="1" applyProtection="1">
      <protection locked="0"/>
    </xf>
    <xf numFmtId="4" fontId="4" fillId="2" borderId="9" xfId="0" applyNumberFormat="1" applyFont="1" applyFill="1" applyBorder="1" applyAlignment="1" applyProtection="1">
      <alignment horizontal="right" vertical="top" wrapText="1"/>
      <protection locked="0"/>
    </xf>
    <xf numFmtId="0" fontId="4" fillId="0" borderId="10" xfId="0" applyFont="1" applyBorder="1" applyAlignment="1" applyProtection="1">
      <alignment horizontal="right" vertical="top" wrapText="1"/>
      <protection locked="0"/>
    </xf>
    <xf numFmtId="0" fontId="4" fillId="0" borderId="11" xfId="0" applyFont="1" applyBorder="1" applyAlignment="1" applyProtection="1">
      <alignment horizontal="right" vertical="top" wrapText="1"/>
      <protection locked="0"/>
    </xf>
    <xf numFmtId="0" fontId="4" fillId="0" borderId="12" xfId="0" applyFont="1" applyBorder="1" applyAlignment="1" applyProtection="1">
      <alignment horizontal="right" vertical="top"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3" fontId="4" fillId="0" borderId="13" xfId="0" applyNumberFormat="1" applyFont="1" applyBorder="1" applyAlignment="1" applyProtection="1">
      <alignment horizontal="center" vertical="center" wrapText="1"/>
      <protection locked="0"/>
    </xf>
    <xf numFmtId="3" fontId="4" fillId="0" borderId="17"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3"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 fontId="8" fillId="0" borderId="13" xfId="0" applyNumberFormat="1" applyFont="1" applyBorder="1" applyAlignment="1">
      <alignment horizontal="center" vertical="top" wrapText="1"/>
    </xf>
    <xf numFmtId="4" fontId="8" fillId="0" borderId="16"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4" fillId="0" borderId="13"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2" fontId="3" fillId="0" borderId="0" xfId="0" applyNumberFormat="1" applyFont="1" applyAlignment="1" applyProtection="1">
      <alignment horizontal="center" vertical="top"/>
      <protection locked="0"/>
    </xf>
    <xf numFmtId="2" fontId="3" fillId="0" borderId="7" xfId="0" applyNumberFormat="1" applyFont="1" applyBorder="1" applyAlignment="1" applyProtection="1">
      <alignment horizontal="center" vertical="top"/>
      <protection locked="0"/>
    </xf>
    <xf numFmtId="2" fontId="3" fillId="0" borderId="18" xfId="0" applyNumberFormat="1" applyFont="1" applyBorder="1" applyAlignment="1" applyProtection="1">
      <alignment horizontal="left" vertical="top"/>
      <protection locked="0"/>
    </xf>
  </cellXfs>
  <cellStyles count="10">
    <cellStyle name="Comma 2" xfId="9" xr:uid="{620DF8FE-6EBF-468B-B033-DC63CF4F947D}"/>
    <cellStyle name="Comma 3" xfId="7" xr:uid="{0EB5F67A-7745-43FA-BB40-C7D0E11FCDDE}"/>
    <cellStyle name="Currency 2" xfId="5" xr:uid="{E99E19B2-A9CF-48A4-88F4-3E3F09E18715}"/>
    <cellStyle name="Currency 3" xfId="6" xr:uid="{3C142A18-F7EF-4B92-BB8B-A8B14F14587E}"/>
    <cellStyle name="Normal" xfId="0" builtinId="0"/>
    <cellStyle name="Normal 14 2" xfId="1" xr:uid="{4DF56447-B67E-4DCE-9737-E5904FF0DD8D}"/>
    <cellStyle name="Normal 2" xfId="3" xr:uid="{8DE501FA-1F5D-4874-8464-A46576FE1446}"/>
    <cellStyle name="Normal 2 2" xfId="8" xr:uid="{972ED48B-CF3D-4BA7-B879-DD9D3B2C7ED1}"/>
    <cellStyle name="Normal 5 5 2" xfId="2" xr:uid="{FD9682B5-22CC-481F-86DC-D14965D105D0}"/>
    <cellStyle name="Normal 6" xfId="4" xr:uid="{32DDAFE5-9431-48F3-8EB7-BDE2623F0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armacijosVeiklosSkyriausDokumentai\FVS%20vykdomi%20pirkimai\Rinkos%20konsultacija\RK_8780\8780_Specifikacija_RK_(24%2004%2025)_visi_%20pasi&#363;lym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780_v naujos"/>
      <sheetName val="8780_v_senos ir pasiūlymas"/>
    </sheetNames>
    <sheetDataSet>
      <sheetData sheetId="0" refreshError="1"/>
      <sheetData sheetId="1" refreshError="1">
        <row r="12">
          <cell r="M12">
            <v>179</v>
          </cell>
        </row>
        <row r="13">
          <cell r="M13">
            <v>179</v>
          </cell>
        </row>
        <row r="14">
          <cell r="M14">
            <v>179</v>
          </cell>
        </row>
        <row r="15">
          <cell r="M15">
            <v>225</v>
          </cell>
        </row>
        <row r="17">
          <cell r="M17">
            <v>589</v>
          </cell>
        </row>
        <row r="18">
          <cell r="M18">
            <v>140</v>
          </cell>
        </row>
        <row r="19">
          <cell r="M19">
            <v>140</v>
          </cell>
        </row>
        <row r="22">
          <cell r="M22">
            <v>684</v>
          </cell>
        </row>
        <row r="23">
          <cell r="M23">
            <v>470</v>
          </cell>
        </row>
        <row r="24">
          <cell r="M24">
            <v>1510</v>
          </cell>
        </row>
        <row r="25">
          <cell r="M25">
            <v>126</v>
          </cell>
        </row>
        <row r="26">
          <cell r="M26">
            <v>1220</v>
          </cell>
        </row>
        <row r="27">
          <cell r="M27">
            <v>1220</v>
          </cell>
        </row>
        <row r="28">
          <cell r="M28">
            <v>460</v>
          </cell>
        </row>
        <row r="29">
          <cell r="M29">
            <v>920</v>
          </cell>
        </row>
        <row r="30">
          <cell r="M30">
            <v>1350</v>
          </cell>
        </row>
        <row r="31">
          <cell r="M31">
            <v>725</v>
          </cell>
        </row>
        <row r="32">
          <cell r="M32">
            <v>1110</v>
          </cell>
        </row>
        <row r="34">
          <cell r="M34">
            <v>460</v>
          </cell>
        </row>
        <row r="35">
          <cell r="M35">
            <v>1110</v>
          </cell>
        </row>
        <row r="36">
          <cell r="M36">
            <v>725</v>
          </cell>
        </row>
        <row r="37">
          <cell r="M37">
            <v>230</v>
          </cell>
        </row>
        <row r="38">
          <cell r="M38">
            <v>272</v>
          </cell>
        </row>
        <row r="39">
          <cell r="M39">
            <v>258</v>
          </cell>
        </row>
        <row r="40">
          <cell r="M40">
            <v>272</v>
          </cell>
        </row>
        <row r="41">
          <cell r="M41">
            <v>336</v>
          </cell>
        </row>
        <row r="42">
          <cell r="M42">
            <v>320</v>
          </cell>
        </row>
        <row r="45">
          <cell r="M45">
            <v>3550</v>
          </cell>
        </row>
        <row r="46">
          <cell r="M46">
            <v>4630</v>
          </cell>
        </row>
        <row r="47">
          <cell r="M47">
            <v>5500</v>
          </cell>
        </row>
        <row r="50">
          <cell r="M50">
            <v>3050</v>
          </cell>
        </row>
        <row r="51">
          <cell r="M51">
            <v>3950</v>
          </cell>
        </row>
        <row r="52">
          <cell r="M52">
            <v>4650</v>
          </cell>
        </row>
        <row r="54">
          <cell r="M54">
            <v>1100</v>
          </cell>
        </row>
        <row r="55">
          <cell r="M55">
            <v>2800</v>
          </cell>
        </row>
        <row r="56">
          <cell r="M56">
            <v>1300</v>
          </cell>
        </row>
        <row r="57">
          <cell r="M57">
            <v>3000</v>
          </cell>
        </row>
        <row r="74">
          <cell r="M74">
            <v>621</v>
          </cell>
        </row>
        <row r="75">
          <cell r="M75">
            <v>1097</v>
          </cell>
        </row>
        <row r="76">
          <cell r="M76">
            <v>299</v>
          </cell>
        </row>
        <row r="78">
          <cell r="M78">
            <v>260</v>
          </cell>
        </row>
        <row r="79">
          <cell r="M79">
            <v>450</v>
          </cell>
        </row>
        <row r="83">
          <cell r="M83">
            <v>2190</v>
          </cell>
        </row>
        <row r="84">
          <cell r="M84">
            <v>240</v>
          </cell>
        </row>
        <row r="87">
          <cell r="M87">
            <v>1090</v>
          </cell>
        </row>
        <row r="88">
          <cell r="M88">
            <v>300</v>
          </cell>
        </row>
        <row r="91">
          <cell r="M91">
            <v>2342</v>
          </cell>
        </row>
        <row r="92">
          <cell r="M92">
            <v>240</v>
          </cell>
        </row>
        <row r="93">
          <cell r="M93">
            <v>240</v>
          </cell>
        </row>
        <row r="94">
          <cell r="M94">
            <v>78</v>
          </cell>
        </row>
        <row r="97">
          <cell r="M97">
            <v>2342</v>
          </cell>
        </row>
        <row r="98">
          <cell r="M98">
            <v>240</v>
          </cell>
        </row>
        <row r="99">
          <cell r="M99">
            <v>240</v>
          </cell>
        </row>
        <row r="100">
          <cell r="M100">
            <v>78</v>
          </cell>
        </row>
        <row r="103">
          <cell r="M103">
            <v>2090</v>
          </cell>
        </row>
        <row r="104">
          <cell r="M104">
            <v>240</v>
          </cell>
        </row>
        <row r="105">
          <cell r="M105">
            <v>240</v>
          </cell>
        </row>
        <row r="106">
          <cell r="M106">
            <v>78</v>
          </cell>
        </row>
        <row r="108">
          <cell r="M108">
            <v>5900</v>
          </cell>
        </row>
        <row r="116">
          <cell r="M116">
            <v>1850</v>
          </cell>
        </row>
        <row r="124">
          <cell r="M124">
            <v>1560</v>
          </cell>
        </row>
        <row r="136">
          <cell r="M136">
            <v>420</v>
          </cell>
        </row>
        <row r="146">
          <cell r="M146">
            <v>75</v>
          </cell>
        </row>
        <row r="159">
          <cell r="M159">
            <v>1500</v>
          </cell>
        </row>
        <row r="162">
          <cell r="M162">
            <v>448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8428-D0E2-49E3-9B44-B507EAB10C2D}">
  <dimension ref="A1:R136"/>
  <sheetViews>
    <sheetView tabSelected="1" zoomScale="70" zoomScaleNormal="70" workbookViewId="0">
      <pane xSplit="2" ySplit="13" topLeftCell="C77" activePane="bottomRight" state="frozen"/>
      <selection pane="topRight" activeCell="C1" sqref="C1"/>
      <selection pane="bottomLeft" activeCell="A14" sqref="A14"/>
      <selection pane="bottomRight" activeCell="J83" sqref="J83"/>
    </sheetView>
  </sheetViews>
  <sheetFormatPr defaultColWidth="9.140625" defaultRowHeight="13.5" x14ac:dyDescent="0.2"/>
  <cols>
    <col min="1" max="1" width="4.85546875" style="17" customWidth="1"/>
    <col min="2" max="2" width="31.42578125" style="2" customWidth="1"/>
    <col min="3" max="3" width="83.85546875" style="2" customWidth="1"/>
    <col min="4" max="4" width="5.7109375" style="3" customWidth="1"/>
    <col min="5" max="5" width="7.85546875" style="22" customWidth="1"/>
    <col min="6" max="6" width="9.140625" style="3" customWidth="1"/>
    <col min="7" max="7" width="4.28515625" style="4" customWidth="1"/>
    <col min="8" max="8" width="10.28515625" style="5" hidden="1" customWidth="1"/>
    <col min="9" max="9" width="13.28515625" style="27" customWidth="1"/>
    <col min="10" max="10" width="12.5703125" style="27" customWidth="1"/>
    <col min="11" max="11" width="11.140625" style="6" customWidth="1"/>
    <col min="12" max="12" width="9" style="6" customWidth="1"/>
    <col min="13" max="13" width="4.5703125" style="59" customWidth="1"/>
    <col min="14" max="15" width="11.140625" style="63" customWidth="1"/>
    <col min="16" max="16" width="20" style="6" customWidth="1"/>
    <col min="17" max="17" width="33.85546875" style="7" customWidth="1"/>
    <col min="18" max="18" width="47.42578125" style="7" customWidth="1"/>
    <col min="19" max="16384" width="9.140625" style="7"/>
  </cols>
  <sheetData>
    <row r="1" spans="1:17" ht="13.5" customHeight="1" x14ac:dyDescent="0.2">
      <c r="A1" s="1"/>
      <c r="P1" s="67" t="s">
        <v>255</v>
      </c>
    </row>
    <row r="2" spans="1:17" x14ac:dyDescent="0.2">
      <c r="A2" s="160" t="s">
        <v>254</v>
      </c>
      <c r="B2" s="160"/>
      <c r="C2" s="160"/>
      <c r="D2" s="8"/>
      <c r="E2" s="23"/>
      <c r="F2" s="8"/>
      <c r="G2" s="8"/>
      <c r="H2" s="8"/>
      <c r="I2" s="28"/>
      <c r="J2" s="28"/>
      <c r="K2" s="8"/>
      <c r="L2" s="8"/>
      <c r="M2" s="60"/>
      <c r="N2" s="64"/>
      <c r="O2" s="64"/>
      <c r="P2" s="8"/>
      <c r="Q2" s="8"/>
    </row>
    <row r="3" spans="1:17" ht="14.25" thickBot="1" x14ac:dyDescent="0.25">
      <c r="A3" s="161" t="s">
        <v>252</v>
      </c>
      <c r="B3" s="161"/>
      <c r="C3" s="161"/>
      <c r="D3" s="8"/>
      <c r="E3" s="23"/>
      <c r="F3" s="8"/>
      <c r="G3" s="8"/>
      <c r="H3" s="8"/>
      <c r="I3" s="28"/>
      <c r="J3" s="28"/>
      <c r="K3" s="8"/>
      <c r="L3" s="8"/>
      <c r="M3" s="60"/>
      <c r="N3" s="64"/>
      <c r="O3" s="64"/>
      <c r="P3" s="8"/>
      <c r="Q3" s="8"/>
    </row>
    <row r="4" spans="1:17" ht="14.25" thickBot="1" x14ac:dyDescent="0.25">
      <c r="A4" s="162" t="s">
        <v>253</v>
      </c>
      <c r="B4" s="162"/>
      <c r="C4" s="162"/>
      <c r="D4" s="8"/>
      <c r="E4" s="23"/>
      <c r="F4" s="8"/>
      <c r="G4" s="8"/>
      <c r="H4" s="8"/>
      <c r="I4" s="28"/>
      <c r="J4" s="28"/>
      <c r="K4" s="8"/>
      <c r="L4" s="8"/>
      <c r="M4" s="60"/>
      <c r="N4" s="64"/>
      <c r="O4" s="64"/>
      <c r="P4" s="8"/>
      <c r="Q4" s="8"/>
    </row>
    <row r="5" spans="1:17" x14ac:dyDescent="0.2">
      <c r="A5" s="125" t="s">
        <v>226</v>
      </c>
      <c r="B5" s="126"/>
      <c r="C5" s="126"/>
      <c r="D5" s="126"/>
      <c r="E5" s="126"/>
      <c r="F5" s="126"/>
      <c r="G5" s="126"/>
      <c r="H5" s="126"/>
      <c r="I5" s="126"/>
      <c r="J5" s="126"/>
      <c r="K5" s="126"/>
      <c r="L5" s="126"/>
      <c r="M5" s="126"/>
      <c r="N5" s="126"/>
      <c r="O5" s="126"/>
      <c r="P5" s="126"/>
      <c r="Q5" s="127"/>
    </row>
    <row r="6" spans="1:17" x14ac:dyDescent="0.2">
      <c r="A6" s="128" t="s">
        <v>0</v>
      </c>
      <c r="B6" s="129"/>
      <c r="C6" s="129"/>
      <c r="D6" s="129"/>
      <c r="E6" s="129"/>
      <c r="F6" s="129"/>
      <c r="G6" s="129"/>
      <c r="H6" s="129"/>
      <c r="I6" s="129"/>
      <c r="J6" s="129"/>
      <c r="K6" s="129"/>
      <c r="L6" s="129"/>
      <c r="M6" s="129"/>
      <c r="N6" s="129"/>
      <c r="O6" s="129"/>
      <c r="P6" s="129"/>
      <c r="Q6" s="130"/>
    </row>
    <row r="7" spans="1:17" x14ac:dyDescent="0.2">
      <c r="A7" s="128" t="s">
        <v>1</v>
      </c>
      <c r="B7" s="129"/>
      <c r="C7" s="129"/>
      <c r="D7" s="129"/>
      <c r="E7" s="129"/>
      <c r="F7" s="129"/>
      <c r="G7" s="129"/>
      <c r="H7" s="129"/>
      <c r="I7" s="129"/>
      <c r="J7" s="129"/>
      <c r="K7" s="129"/>
      <c r="L7" s="129"/>
      <c r="M7" s="129"/>
      <c r="N7" s="129"/>
      <c r="O7" s="129"/>
      <c r="P7" s="129"/>
      <c r="Q7" s="130"/>
    </row>
    <row r="8" spans="1:17" ht="58.5" customHeight="1" x14ac:dyDescent="0.2">
      <c r="A8" s="131" t="s">
        <v>230</v>
      </c>
      <c r="B8" s="132"/>
      <c r="C8" s="132"/>
      <c r="D8" s="132"/>
      <c r="E8" s="132"/>
      <c r="F8" s="132"/>
      <c r="G8" s="132"/>
      <c r="H8" s="132"/>
      <c r="I8" s="132"/>
      <c r="J8" s="132"/>
      <c r="K8" s="132"/>
      <c r="L8" s="132"/>
      <c r="M8" s="132"/>
      <c r="N8" s="132"/>
      <c r="O8" s="132"/>
      <c r="P8" s="132"/>
      <c r="Q8" s="133"/>
    </row>
    <row r="9" spans="1:17" x14ac:dyDescent="0.2">
      <c r="A9" s="128" t="s">
        <v>2</v>
      </c>
      <c r="B9" s="129"/>
      <c r="C9" s="129"/>
      <c r="D9" s="129"/>
      <c r="E9" s="129"/>
      <c r="F9" s="129"/>
      <c r="G9" s="129"/>
      <c r="H9" s="129"/>
      <c r="I9" s="129"/>
      <c r="J9" s="129"/>
      <c r="K9" s="129"/>
      <c r="L9" s="129"/>
      <c r="M9" s="129"/>
      <c r="N9" s="129"/>
      <c r="O9" s="129"/>
      <c r="P9" s="129"/>
      <c r="Q9" s="130"/>
    </row>
    <row r="10" spans="1:17" ht="14.25" thickBot="1" x14ac:dyDescent="0.25">
      <c r="A10" s="9" t="s">
        <v>3</v>
      </c>
      <c r="B10" s="10"/>
      <c r="C10" s="10"/>
      <c r="D10" s="10"/>
      <c r="E10" s="24"/>
      <c r="F10" s="10"/>
      <c r="G10" s="10"/>
      <c r="H10" s="10"/>
      <c r="I10" s="29"/>
      <c r="J10" s="29"/>
      <c r="K10" s="11"/>
      <c r="L10" s="11"/>
      <c r="M10" s="61"/>
      <c r="N10" s="65"/>
      <c r="O10" s="65"/>
      <c r="P10" s="11"/>
      <c r="Q10" s="12"/>
    </row>
    <row r="11" spans="1:17" x14ac:dyDescent="0.2">
      <c r="G11" s="21"/>
    </row>
    <row r="12" spans="1:17" ht="15" customHeight="1" x14ac:dyDescent="0.2">
      <c r="A12" s="143" t="s">
        <v>246</v>
      </c>
      <c r="B12" s="141" t="s">
        <v>4</v>
      </c>
      <c r="C12" s="141" t="s">
        <v>4</v>
      </c>
      <c r="D12" s="141" t="s">
        <v>5</v>
      </c>
      <c r="E12" s="139" t="s">
        <v>6</v>
      </c>
      <c r="F12" s="134" t="s">
        <v>243</v>
      </c>
      <c r="G12" s="135"/>
      <c r="H12" s="135"/>
      <c r="I12" s="135"/>
      <c r="J12" s="136"/>
      <c r="K12" s="137" t="s">
        <v>10</v>
      </c>
      <c r="L12" s="145" t="s">
        <v>249</v>
      </c>
      <c r="M12" s="146"/>
      <c r="N12" s="146"/>
      <c r="O12" s="147"/>
      <c r="P12" s="148" t="s">
        <v>250</v>
      </c>
      <c r="Q12" s="150" t="s">
        <v>251</v>
      </c>
    </row>
    <row r="13" spans="1:17" ht="72.75" customHeight="1" x14ac:dyDescent="0.2">
      <c r="A13" s="144"/>
      <c r="B13" s="142"/>
      <c r="C13" s="142"/>
      <c r="D13" s="142"/>
      <c r="E13" s="140"/>
      <c r="F13" s="30" t="s">
        <v>7</v>
      </c>
      <c r="G13" s="31" t="s">
        <v>8</v>
      </c>
      <c r="H13" s="30" t="s">
        <v>9</v>
      </c>
      <c r="I13" s="32" t="s">
        <v>244</v>
      </c>
      <c r="J13" s="32" t="s">
        <v>245</v>
      </c>
      <c r="K13" s="138"/>
      <c r="L13" s="20" t="s">
        <v>7</v>
      </c>
      <c r="M13" s="58" t="s">
        <v>8</v>
      </c>
      <c r="N13" s="66" t="s">
        <v>247</v>
      </c>
      <c r="O13" s="66" t="s">
        <v>248</v>
      </c>
      <c r="P13" s="149"/>
      <c r="Q13" s="150"/>
    </row>
    <row r="14" spans="1:17" ht="40.5" x14ac:dyDescent="0.2">
      <c r="A14" s="13">
        <v>1</v>
      </c>
      <c r="B14" s="13" t="s">
        <v>11</v>
      </c>
      <c r="C14" s="13" t="s">
        <v>12</v>
      </c>
      <c r="D14" s="14" t="s">
        <v>13</v>
      </c>
      <c r="E14" s="25">
        <v>40</v>
      </c>
      <c r="F14" s="33">
        <v>240</v>
      </c>
      <c r="G14" s="34">
        <v>5</v>
      </c>
      <c r="H14" s="33">
        <f t="shared" ref="H14:H44" si="0">+F14*1.05</f>
        <v>252</v>
      </c>
      <c r="I14" s="35">
        <f t="shared" ref="I14:I44" si="1">+F14*E14</f>
        <v>9600</v>
      </c>
      <c r="J14" s="36">
        <f t="shared" ref="J14:J44" si="2">+I14*1.05</f>
        <v>10080</v>
      </c>
      <c r="K14" s="14" t="s">
        <v>14</v>
      </c>
      <c r="L14" s="57"/>
      <c r="M14" s="62"/>
      <c r="N14" s="57">
        <f>SUM(E14*L14)</f>
        <v>0</v>
      </c>
      <c r="O14" s="57">
        <f>SUM(N14)*1.05</f>
        <v>0</v>
      </c>
      <c r="P14" s="14"/>
      <c r="Q14" s="16"/>
    </row>
    <row r="15" spans="1:17" ht="42" customHeight="1" x14ac:dyDescent="0.2">
      <c r="A15" s="13">
        <v>2</v>
      </c>
      <c r="B15" s="13" t="s">
        <v>15</v>
      </c>
      <c r="C15" s="13" t="s">
        <v>16</v>
      </c>
      <c r="D15" s="14" t="s">
        <v>13</v>
      </c>
      <c r="E15" s="15">
        <v>160</v>
      </c>
      <c r="F15" s="33">
        <f>+'[1]8780_v_senos ir pasiūlymas'!M12</f>
        <v>179</v>
      </c>
      <c r="G15" s="34">
        <v>5</v>
      </c>
      <c r="H15" s="33">
        <f t="shared" si="0"/>
        <v>187.95000000000002</v>
      </c>
      <c r="I15" s="35">
        <f t="shared" si="1"/>
        <v>28640</v>
      </c>
      <c r="J15" s="36">
        <f t="shared" si="2"/>
        <v>30072</v>
      </c>
      <c r="K15" s="14" t="s">
        <v>14</v>
      </c>
      <c r="L15" s="57"/>
      <c r="M15" s="62"/>
      <c r="N15" s="57">
        <f t="shared" ref="N15:N78" si="3">SUM(E15*L15)</f>
        <v>0</v>
      </c>
      <c r="O15" s="57">
        <f t="shared" ref="O15:O78" si="4">SUM(N15)*1.05</f>
        <v>0</v>
      </c>
      <c r="P15" s="14"/>
      <c r="Q15" s="16"/>
    </row>
    <row r="16" spans="1:17" ht="69" customHeight="1" x14ac:dyDescent="0.2">
      <c r="A16" s="13">
        <v>3</v>
      </c>
      <c r="B16" s="13" t="s">
        <v>17</v>
      </c>
      <c r="C16" s="13" t="s">
        <v>18</v>
      </c>
      <c r="D16" s="14" t="s">
        <v>13</v>
      </c>
      <c r="E16" s="15">
        <v>100</v>
      </c>
      <c r="F16" s="33">
        <f>+'[1]8780_v_senos ir pasiūlymas'!M13</f>
        <v>179</v>
      </c>
      <c r="G16" s="34">
        <v>5</v>
      </c>
      <c r="H16" s="33">
        <f t="shared" si="0"/>
        <v>187.95000000000002</v>
      </c>
      <c r="I16" s="35">
        <f t="shared" si="1"/>
        <v>17900</v>
      </c>
      <c r="J16" s="36">
        <f t="shared" si="2"/>
        <v>18795</v>
      </c>
      <c r="K16" s="14" t="s">
        <v>14</v>
      </c>
      <c r="L16" s="57"/>
      <c r="M16" s="62"/>
      <c r="N16" s="57">
        <f t="shared" si="3"/>
        <v>0</v>
      </c>
      <c r="O16" s="57">
        <f t="shared" si="4"/>
        <v>0</v>
      </c>
      <c r="P16" s="14"/>
      <c r="Q16" s="16"/>
    </row>
    <row r="17" spans="1:17" ht="54" x14ac:dyDescent="0.2">
      <c r="A17" s="13">
        <v>4</v>
      </c>
      <c r="B17" s="13" t="s">
        <v>19</v>
      </c>
      <c r="C17" s="13" t="s">
        <v>20</v>
      </c>
      <c r="D17" s="14" t="s">
        <v>13</v>
      </c>
      <c r="E17" s="15">
        <v>160</v>
      </c>
      <c r="F17" s="33">
        <f>+'[1]8780_v_senos ir pasiūlymas'!M14</f>
        <v>179</v>
      </c>
      <c r="G17" s="34">
        <v>5</v>
      </c>
      <c r="H17" s="33">
        <f t="shared" si="0"/>
        <v>187.95000000000002</v>
      </c>
      <c r="I17" s="35">
        <f t="shared" si="1"/>
        <v>28640</v>
      </c>
      <c r="J17" s="36">
        <f t="shared" si="2"/>
        <v>30072</v>
      </c>
      <c r="K17" s="14" t="s">
        <v>14</v>
      </c>
      <c r="L17" s="57"/>
      <c r="M17" s="62"/>
      <c r="N17" s="57">
        <f t="shared" si="3"/>
        <v>0</v>
      </c>
      <c r="O17" s="57">
        <f t="shared" si="4"/>
        <v>0</v>
      </c>
      <c r="P17" s="14"/>
      <c r="Q17" s="16"/>
    </row>
    <row r="18" spans="1:17" ht="81" x14ac:dyDescent="0.2">
      <c r="A18" s="13">
        <v>5</v>
      </c>
      <c r="B18" s="13" t="s">
        <v>21</v>
      </c>
      <c r="C18" s="13" t="s">
        <v>22</v>
      </c>
      <c r="D18" s="14" t="s">
        <v>13</v>
      </c>
      <c r="E18" s="15">
        <v>60</v>
      </c>
      <c r="F18" s="33">
        <f>+'[1]8780_v_senos ir pasiūlymas'!M15</f>
        <v>225</v>
      </c>
      <c r="G18" s="34">
        <v>5</v>
      </c>
      <c r="H18" s="33">
        <f t="shared" si="0"/>
        <v>236.25</v>
      </c>
      <c r="I18" s="35">
        <f t="shared" si="1"/>
        <v>13500</v>
      </c>
      <c r="J18" s="36">
        <f t="shared" si="2"/>
        <v>14175</v>
      </c>
      <c r="K18" s="14" t="s">
        <v>14</v>
      </c>
      <c r="L18" s="57"/>
      <c r="M18" s="62"/>
      <c r="N18" s="57">
        <f t="shared" si="3"/>
        <v>0</v>
      </c>
      <c r="O18" s="57">
        <f t="shared" si="4"/>
        <v>0</v>
      </c>
      <c r="P18" s="14"/>
      <c r="Q18" s="16"/>
    </row>
    <row r="19" spans="1:17" ht="67.5" x14ac:dyDescent="0.2">
      <c r="A19" s="13">
        <v>6</v>
      </c>
      <c r="B19" s="13" t="s">
        <v>23</v>
      </c>
      <c r="C19" s="13" t="s">
        <v>24</v>
      </c>
      <c r="D19" s="14" t="s">
        <v>13</v>
      </c>
      <c r="E19" s="15">
        <v>160</v>
      </c>
      <c r="F19" s="33">
        <v>340</v>
      </c>
      <c r="G19" s="34">
        <v>5</v>
      </c>
      <c r="H19" s="33">
        <f t="shared" si="0"/>
        <v>357</v>
      </c>
      <c r="I19" s="35">
        <f t="shared" si="1"/>
        <v>54400</v>
      </c>
      <c r="J19" s="36">
        <f t="shared" si="2"/>
        <v>57120</v>
      </c>
      <c r="K19" s="14" t="s">
        <v>14</v>
      </c>
      <c r="L19" s="57"/>
      <c r="M19" s="62"/>
      <c r="N19" s="57">
        <f t="shared" si="3"/>
        <v>0</v>
      </c>
      <c r="O19" s="57">
        <f t="shared" si="4"/>
        <v>0</v>
      </c>
      <c r="P19" s="14"/>
      <c r="Q19" s="16"/>
    </row>
    <row r="20" spans="1:17" ht="42" customHeight="1" x14ac:dyDescent="0.2">
      <c r="A20" s="13">
        <v>7</v>
      </c>
      <c r="B20" s="13" t="s">
        <v>25</v>
      </c>
      <c r="C20" s="13" t="s">
        <v>26</v>
      </c>
      <c r="D20" s="14" t="s">
        <v>13</v>
      </c>
      <c r="E20" s="15">
        <v>400</v>
      </c>
      <c r="F20" s="33">
        <f>+'[1]8780_v_senos ir pasiūlymas'!M17</f>
        <v>589</v>
      </c>
      <c r="G20" s="34">
        <v>5</v>
      </c>
      <c r="H20" s="33">
        <f t="shared" si="0"/>
        <v>618.45000000000005</v>
      </c>
      <c r="I20" s="35">
        <f t="shared" si="1"/>
        <v>235600</v>
      </c>
      <c r="J20" s="36">
        <f t="shared" si="2"/>
        <v>247380</v>
      </c>
      <c r="K20" s="14" t="s">
        <v>14</v>
      </c>
      <c r="L20" s="57"/>
      <c r="M20" s="62"/>
      <c r="N20" s="57">
        <f t="shared" si="3"/>
        <v>0</v>
      </c>
      <c r="O20" s="57">
        <f t="shared" si="4"/>
        <v>0</v>
      </c>
      <c r="P20" s="14"/>
      <c r="Q20" s="16"/>
    </row>
    <row r="21" spans="1:17" ht="81" x14ac:dyDescent="0.2">
      <c r="A21" s="13">
        <v>8</v>
      </c>
      <c r="B21" s="13" t="s">
        <v>27</v>
      </c>
      <c r="C21" s="13" t="s">
        <v>28</v>
      </c>
      <c r="D21" s="14" t="s">
        <v>13</v>
      </c>
      <c r="E21" s="15">
        <v>500</v>
      </c>
      <c r="F21" s="33">
        <f>+'[1]8780_v_senos ir pasiūlymas'!M18</f>
        <v>140</v>
      </c>
      <c r="G21" s="34">
        <v>5</v>
      </c>
      <c r="H21" s="33">
        <f t="shared" si="0"/>
        <v>147</v>
      </c>
      <c r="I21" s="35">
        <f t="shared" si="1"/>
        <v>70000</v>
      </c>
      <c r="J21" s="36">
        <f t="shared" si="2"/>
        <v>73500</v>
      </c>
      <c r="K21" s="14" t="s">
        <v>14</v>
      </c>
      <c r="L21" s="57"/>
      <c r="M21" s="62"/>
      <c r="N21" s="57">
        <f t="shared" si="3"/>
        <v>0</v>
      </c>
      <c r="O21" s="57">
        <f t="shared" si="4"/>
        <v>0</v>
      </c>
      <c r="P21" s="14"/>
      <c r="Q21" s="16"/>
    </row>
    <row r="22" spans="1:17" ht="27" x14ac:dyDescent="0.2">
      <c r="A22" s="13">
        <v>9</v>
      </c>
      <c r="B22" s="13" t="s">
        <v>27</v>
      </c>
      <c r="C22" s="13" t="s">
        <v>29</v>
      </c>
      <c r="D22" s="14" t="s">
        <v>30</v>
      </c>
      <c r="E22" s="15">
        <v>200</v>
      </c>
      <c r="F22" s="33">
        <f>+'[1]8780_v_senos ir pasiūlymas'!M19</f>
        <v>140</v>
      </c>
      <c r="G22" s="34">
        <v>5</v>
      </c>
      <c r="H22" s="33">
        <f t="shared" si="0"/>
        <v>147</v>
      </c>
      <c r="I22" s="35">
        <f t="shared" si="1"/>
        <v>28000</v>
      </c>
      <c r="J22" s="36">
        <f t="shared" si="2"/>
        <v>29400</v>
      </c>
      <c r="K22" s="14" t="s">
        <v>14</v>
      </c>
      <c r="L22" s="57"/>
      <c r="M22" s="62"/>
      <c r="N22" s="57">
        <f t="shared" si="3"/>
        <v>0</v>
      </c>
      <c r="O22" s="57">
        <f t="shared" si="4"/>
        <v>0</v>
      </c>
      <c r="P22" s="14"/>
      <c r="Q22" s="16"/>
    </row>
    <row r="23" spans="1:17" ht="54" x14ac:dyDescent="0.2">
      <c r="A23" s="13">
        <v>10</v>
      </c>
      <c r="B23" s="13" t="s">
        <v>31</v>
      </c>
      <c r="C23" s="13" t="s">
        <v>32</v>
      </c>
      <c r="D23" s="14" t="s">
        <v>13</v>
      </c>
      <c r="E23" s="15">
        <v>160</v>
      </c>
      <c r="F23" s="33">
        <v>200</v>
      </c>
      <c r="G23" s="34">
        <v>5</v>
      </c>
      <c r="H23" s="33">
        <f t="shared" si="0"/>
        <v>210</v>
      </c>
      <c r="I23" s="35">
        <f t="shared" si="1"/>
        <v>32000</v>
      </c>
      <c r="J23" s="36">
        <f t="shared" si="2"/>
        <v>33600</v>
      </c>
      <c r="K23" s="14" t="s">
        <v>33</v>
      </c>
      <c r="L23" s="57"/>
      <c r="M23" s="62"/>
      <c r="N23" s="57">
        <f t="shared" si="3"/>
        <v>0</v>
      </c>
      <c r="O23" s="57">
        <f t="shared" si="4"/>
        <v>0</v>
      </c>
      <c r="P23" s="14"/>
      <c r="Q23" s="16"/>
    </row>
    <row r="24" spans="1:17" ht="54" x14ac:dyDescent="0.2">
      <c r="A24" s="13">
        <v>11</v>
      </c>
      <c r="B24" s="13" t="s">
        <v>34</v>
      </c>
      <c r="C24" s="13" t="s">
        <v>35</v>
      </c>
      <c r="D24" s="14" t="s">
        <v>13</v>
      </c>
      <c r="E24" s="15">
        <v>150</v>
      </c>
      <c r="F24" s="33">
        <v>400</v>
      </c>
      <c r="G24" s="34">
        <v>5</v>
      </c>
      <c r="H24" s="33">
        <f t="shared" si="0"/>
        <v>420</v>
      </c>
      <c r="I24" s="35">
        <f t="shared" si="1"/>
        <v>60000</v>
      </c>
      <c r="J24" s="36">
        <f t="shared" si="2"/>
        <v>63000</v>
      </c>
      <c r="K24" s="14" t="s">
        <v>33</v>
      </c>
      <c r="L24" s="57"/>
      <c r="M24" s="62"/>
      <c r="N24" s="57">
        <f t="shared" si="3"/>
        <v>0</v>
      </c>
      <c r="O24" s="57">
        <f t="shared" si="4"/>
        <v>0</v>
      </c>
      <c r="P24" s="14"/>
      <c r="Q24" s="16"/>
    </row>
    <row r="25" spans="1:17" ht="123.75" customHeight="1" x14ac:dyDescent="0.2">
      <c r="A25" s="13">
        <v>12</v>
      </c>
      <c r="B25" s="13" t="s">
        <v>36</v>
      </c>
      <c r="C25" s="13" t="s">
        <v>37</v>
      </c>
      <c r="D25" s="14" t="s">
        <v>13</v>
      </c>
      <c r="E25" s="15">
        <v>60</v>
      </c>
      <c r="F25" s="33">
        <f>+'[1]8780_v_senos ir pasiūlymas'!M22</f>
        <v>684</v>
      </c>
      <c r="G25" s="34">
        <v>5</v>
      </c>
      <c r="H25" s="33">
        <f t="shared" si="0"/>
        <v>718.2</v>
      </c>
      <c r="I25" s="35">
        <f t="shared" si="1"/>
        <v>41040</v>
      </c>
      <c r="J25" s="36">
        <f t="shared" si="2"/>
        <v>43092</v>
      </c>
      <c r="K25" s="14" t="s">
        <v>33</v>
      </c>
      <c r="L25" s="57"/>
      <c r="M25" s="62"/>
      <c r="N25" s="57">
        <f t="shared" si="3"/>
        <v>0</v>
      </c>
      <c r="O25" s="57">
        <f t="shared" si="4"/>
        <v>0</v>
      </c>
      <c r="P25" s="14"/>
      <c r="Q25" s="16"/>
    </row>
    <row r="26" spans="1:17" ht="112.5" x14ac:dyDescent="0.2">
      <c r="A26" s="13">
        <v>13</v>
      </c>
      <c r="B26" s="13" t="s">
        <v>38</v>
      </c>
      <c r="C26" s="13" t="s">
        <v>39</v>
      </c>
      <c r="D26" s="14" t="s">
        <v>13</v>
      </c>
      <c r="E26" s="15">
        <v>10</v>
      </c>
      <c r="F26" s="33">
        <f>+'[1]8780_v_senos ir pasiūlymas'!M23</f>
        <v>470</v>
      </c>
      <c r="G26" s="34">
        <v>5</v>
      </c>
      <c r="H26" s="33">
        <f t="shared" si="0"/>
        <v>493.5</v>
      </c>
      <c r="I26" s="35">
        <f t="shared" si="1"/>
        <v>4700</v>
      </c>
      <c r="J26" s="36">
        <f t="shared" si="2"/>
        <v>4935</v>
      </c>
      <c r="K26" s="14" t="s">
        <v>33</v>
      </c>
      <c r="L26" s="57">
        <v>470</v>
      </c>
      <c r="M26" s="68">
        <v>5</v>
      </c>
      <c r="N26" s="57">
        <f t="shared" si="3"/>
        <v>4700</v>
      </c>
      <c r="O26" s="57">
        <f t="shared" si="4"/>
        <v>4935</v>
      </c>
      <c r="P26" s="14" t="s">
        <v>259</v>
      </c>
      <c r="Q26" s="14" t="s">
        <v>256</v>
      </c>
    </row>
    <row r="27" spans="1:17" ht="219" x14ac:dyDescent="0.2">
      <c r="A27" s="13">
        <v>14</v>
      </c>
      <c r="B27" s="13" t="s">
        <v>40</v>
      </c>
      <c r="C27" s="13" t="s">
        <v>41</v>
      </c>
      <c r="D27" s="14" t="s">
        <v>13</v>
      </c>
      <c r="E27" s="15">
        <v>10</v>
      </c>
      <c r="F27" s="33">
        <f>+'[1]8780_v_senos ir pasiūlymas'!M24</f>
        <v>1510</v>
      </c>
      <c r="G27" s="34">
        <v>5</v>
      </c>
      <c r="H27" s="33">
        <f t="shared" si="0"/>
        <v>1585.5</v>
      </c>
      <c r="I27" s="35">
        <f t="shared" si="1"/>
        <v>15100</v>
      </c>
      <c r="J27" s="36">
        <f t="shared" si="2"/>
        <v>15855</v>
      </c>
      <c r="K27" s="14" t="s">
        <v>14</v>
      </c>
      <c r="L27" s="57">
        <v>1510</v>
      </c>
      <c r="M27" s="68">
        <v>5</v>
      </c>
      <c r="N27" s="57">
        <f t="shared" si="3"/>
        <v>15100</v>
      </c>
      <c r="O27" s="57">
        <f t="shared" si="4"/>
        <v>15855</v>
      </c>
      <c r="P27" s="14" t="s">
        <v>257</v>
      </c>
      <c r="Q27" s="14" t="s">
        <v>258</v>
      </c>
    </row>
    <row r="28" spans="1:17" ht="40.5" x14ac:dyDescent="0.2">
      <c r="A28" s="13">
        <v>15</v>
      </c>
      <c r="B28" s="13" t="s">
        <v>42</v>
      </c>
      <c r="C28" s="13" t="s">
        <v>43</v>
      </c>
      <c r="D28" s="14" t="s">
        <v>13</v>
      </c>
      <c r="E28" s="15">
        <v>60</v>
      </c>
      <c r="F28" s="33">
        <f>+'[1]8780_v_senos ir pasiūlymas'!M25</f>
        <v>126</v>
      </c>
      <c r="G28" s="34">
        <v>5</v>
      </c>
      <c r="H28" s="33">
        <f t="shared" si="0"/>
        <v>132.30000000000001</v>
      </c>
      <c r="I28" s="35">
        <f t="shared" si="1"/>
        <v>7560</v>
      </c>
      <c r="J28" s="36">
        <f t="shared" si="2"/>
        <v>7938</v>
      </c>
      <c r="K28" s="14" t="s">
        <v>44</v>
      </c>
      <c r="L28" s="57"/>
      <c r="M28" s="62"/>
      <c r="N28" s="57">
        <f t="shared" si="3"/>
        <v>0</v>
      </c>
      <c r="O28" s="57">
        <f t="shared" si="4"/>
        <v>0</v>
      </c>
      <c r="P28" s="14"/>
      <c r="Q28" s="16"/>
    </row>
    <row r="29" spans="1:17" ht="207.75" x14ac:dyDescent="0.2">
      <c r="A29" s="13">
        <v>16</v>
      </c>
      <c r="B29" s="13" t="s">
        <v>45</v>
      </c>
      <c r="C29" s="13" t="s">
        <v>46</v>
      </c>
      <c r="D29" s="14" t="s">
        <v>13</v>
      </c>
      <c r="E29" s="15">
        <v>80</v>
      </c>
      <c r="F29" s="33">
        <f>+'[1]8780_v_senos ir pasiūlymas'!M26</f>
        <v>1220</v>
      </c>
      <c r="G29" s="34">
        <v>5</v>
      </c>
      <c r="H29" s="33">
        <f t="shared" si="0"/>
        <v>1281</v>
      </c>
      <c r="I29" s="35">
        <f t="shared" si="1"/>
        <v>97600</v>
      </c>
      <c r="J29" s="36">
        <f t="shared" si="2"/>
        <v>102480</v>
      </c>
      <c r="K29" s="14" t="s">
        <v>33</v>
      </c>
      <c r="L29" s="57">
        <v>1220</v>
      </c>
      <c r="M29" s="68">
        <v>5</v>
      </c>
      <c r="N29" s="57">
        <f t="shared" si="3"/>
        <v>97600</v>
      </c>
      <c r="O29" s="57">
        <f t="shared" si="4"/>
        <v>102480</v>
      </c>
      <c r="P29" s="14" t="s">
        <v>260</v>
      </c>
      <c r="Q29" s="14" t="s">
        <v>261</v>
      </c>
    </row>
    <row r="30" spans="1:17" ht="248.25" x14ac:dyDescent="0.2">
      <c r="A30" s="13">
        <v>17</v>
      </c>
      <c r="B30" s="13" t="s">
        <v>47</v>
      </c>
      <c r="C30" s="69" t="s">
        <v>48</v>
      </c>
      <c r="D30" s="14" t="s">
        <v>13</v>
      </c>
      <c r="E30" s="15">
        <v>100</v>
      </c>
      <c r="F30" s="33">
        <f>+'[1]8780_v_senos ir pasiūlymas'!M27</f>
        <v>1220</v>
      </c>
      <c r="G30" s="34">
        <v>5</v>
      </c>
      <c r="H30" s="33">
        <f t="shared" si="0"/>
        <v>1281</v>
      </c>
      <c r="I30" s="35">
        <f t="shared" si="1"/>
        <v>122000</v>
      </c>
      <c r="J30" s="36">
        <f t="shared" si="2"/>
        <v>128100</v>
      </c>
      <c r="K30" s="14" t="s">
        <v>33</v>
      </c>
      <c r="L30" s="57">
        <v>1220</v>
      </c>
      <c r="M30" s="62">
        <v>5</v>
      </c>
      <c r="N30" s="57">
        <f t="shared" si="3"/>
        <v>122000</v>
      </c>
      <c r="O30" s="57">
        <f t="shared" si="4"/>
        <v>128100</v>
      </c>
      <c r="P30" s="14" t="s">
        <v>260</v>
      </c>
      <c r="Q30" s="14" t="s">
        <v>262</v>
      </c>
    </row>
    <row r="31" spans="1:17" ht="189" x14ac:dyDescent="0.2">
      <c r="A31" s="13">
        <v>18</v>
      </c>
      <c r="B31" s="13" t="s">
        <v>49</v>
      </c>
      <c r="C31" s="13" t="s">
        <v>50</v>
      </c>
      <c r="D31" s="14" t="s">
        <v>13</v>
      </c>
      <c r="E31" s="15">
        <v>50</v>
      </c>
      <c r="F31" s="33">
        <f>+'[1]8780_v_senos ir pasiūlymas'!M28</f>
        <v>460</v>
      </c>
      <c r="G31" s="34">
        <v>5</v>
      </c>
      <c r="H31" s="33">
        <f t="shared" si="0"/>
        <v>483</v>
      </c>
      <c r="I31" s="35">
        <f t="shared" si="1"/>
        <v>23000</v>
      </c>
      <c r="J31" s="36">
        <f t="shared" si="2"/>
        <v>24150</v>
      </c>
      <c r="K31" s="14" t="s">
        <v>33</v>
      </c>
      <c r="L31" s="57">
        <v>460</v>
      </c>
      <c r="M31" s="62">
        <v>5</v>
      </c>
      <c r="N31" s="57">
        <f t="shared" si="3"/>
        <v>23000</v>
      </c>
      <c r="O31" s="57">
        <f t="shared" si="4"/>
        <v>24150</v>
      </c>
      <c r="P31" s="14" t="s">
        <v>263</v>
      </c>
      <c r="Q31" s="14" t="s">
        <v>264</v>
      </c>
    </row>
    <row r="32" spans="1:17" ht="195" x14ac:dyDescent="0.2">
      <c r="A32" s="13">
        <v>19</v>
      </c>
      <c r="B32" s="13" t="s">
        <v>51</v>
      </c>
      <c r="C32" s="13" t="s">
        <v>52</v>
      </c>
      <c r="D32" s="14"/>
      <c r="E32" s="15">
        <v>30</v>
      </c>
      <c r="F32" s="33">
        <f>+'[1]8780_v_senos ir pasiūlymas'!M29</f>
        <v>920</v>
      </c>
      <c r="G32" s="34">
        <v>5</v>
      </c>
      <c r="H32" s="33">
        <f t="shared" si="0"/>
        <v>966</v>
      </c>
      <c r="I32" s="35">
        <f t="shared" si="1"/>
        <v>27600</v>
      </c>
      <c r="J32" s="36">
        <f t="shared" si="2"/>
        <v>28980</v>
      </c>
      <c r="K32" s="14" t="s">
        <v>33</v>
      </c>
      <c r="L32" s="57">
        <v>920</v>
      </c>
      <c r="M32" s="62">
        <v>5</v>
      </c>
      <c r="N32" s="57">
        <f t="shared" si="3"/>
        <v>27600</v>
      </c>
      <c r="O32" s="57">
        <f t="shared" si="4"/>
        <v>28980</v>
      </c>
      <c r="P32" s="14" t="s">
        <v>265</v>
      </c>
      <c r="Q32" s="14" t="s">
        <v>266</v>
      </c>
    </row>
    <row r="33" spans="1:18" ht="317.25" x14ac:dyDescent="0.2">
      <c r="A33" s="13">
        <v>20</v>
      </c>
      <c r="B33" s="13" t="s">
        <v>53</v>
      </c>
      <c r="C33" s="69" t="s">
        <v>54</v>
      </c>
      <c r="D33" s="14" t="s">
        <v>13</v>
      </c>
      <c r="E33" s="15">
        <v>150</v>
      </c>
      <c r="F33" s="33">
        <f>+'[1]8780_v_senos ir pasiūlymas'!M30</f>
        <v>1350</v>
      </c>
      <c r="G33" s="34">
        <v>5</v>
      </c>
      <c r="H33" s="33">
        <f t="shared" si="0"/>
        <v>1417.5</v>
      </c>
      <c r="I33" s="35">
        <f t="shared" si="1"/>
        <v>202500</v>
      </c>
      <c r="J33" s="36">
        <f t="shared" si="2"/>
        <v>212625</v>
      </c>
      <c r="K33" s="14" t="s">
        <v>55</v>
      </c>
      <c r="L33" s="57">
        <v>1350</v>
      </c>
      <c r="M33" s="62">
        <v>5</v>
      </c>
      <c r="N33" s="57">
        <f t="shared" si="3"/>
        <v>202500</v>
      </c>
      <c r="O33" s="57">
        <f t="shared" si="4"/>
        <v>212625</v>
      </c>
      <c r="P33" s="14" t="s">
        <v>267</v>
      </c>
      <c r="Q33" s="14" t="s">
        <v>268</v>
      </c>
    </row>
    <row r="34" spans="1:18" ht="399" x14ac:dyDescent="0.2">
      <c r="A34" s="13">
        <v>21</v>
      </c>
      <c r="B34" s="13" t="s">
        <v>56</v>
      </c>
      <c r="C34" s="69" t="s">
        <v>57</v>
      </c>
      <c r="D34" s="14" t="s">
        <v>13</v>
      </c>
      <c r="E34" s="15">
        <v>50</v>
      </c>
      <c r="F34" s="33">
        <f>+'[1]8780_v_senos ir pasiūlymas'!M31</f>
        <v>725</v>
      </c>
      <c r="G34" s="34">
        <v>5</v>
      </c>
      <c r="H34" s="33">
        <f t="shared" si="0"/>
        <v>761.25</v>
      </c>
      <c r="I34" s="35">
        <f t="shared" si="1"/>
        <v>36250</v>
      </c>
      <c r="J34" s="36">
        <f t="shared" si="2"/>
        <v>38062.5</v>
      </c>
      <c r="K34" s="14" t="s">
        <v>33</v>
      </c>
      <c r="L34" s="57">
        <v>725</v>
      </c>
      <c r="M34" s="62">
        <v>5</v>
      </c>
      <c r="N34" s="57">
        <f t="shared" si="3"/>
        <v>36250</v>
      </c>
      <c r="O34" s="57">
        <f t="shared" si="4"/>
        <v>38062.5</v>
      </c>
      <c r="P34" s="14" t="s">
        <v>269</v>
      </c>
      <c r="Q34" s="14" t="s">
        <v>283</v>
      </c>
    </row>
    <row r="35" spans="1:18" ht="159" x14ac:dyDescent="0.2">
      <c r="A35" s="13">
        <v>22</v>
      </c>
      <c r="B35" s="13" t="s">
        <v>58</v>
      </c>
      <c r="C35" s="13" t="s">
        <v>59</v>
      </c>
      <c r="D35" s="14" t="s">
        <v>13</v>
      </c>
      <c r="E35" s="15">
        <v>70</v>
      </c>
      <c r="F35" s="33">
        <f>+'[1]8780_v_senos ir pasiūlymas'!M32</f>
        <v>1110</v>
      </c>
      <c r="G35" s="34">
        <v>5</v>
      </c>
      <c r="H35" s="33">
        <f t="shared" si="0"/>
        <v>1165.5</v>
      </c>
      <c r="I35" s="35">
        <f t="shared" si="1"/>
        <v>77700</v>
      </c>
      <c r="J35" s="36">
        <f t="shared" si="2"/>
        <v>81585</v>
      </c>
      <c r="K35" s="14" t="s">
        <v>33</v>
      </c>
      <c r="L35" s="57">
        <v>1110</v>
      </c>
      <c r="M35" s="62">
        <v>5</v>
      </c>
      <c r="N35" s="57">
        <f t="shared" si="3"/>
        <v>77700</v>
      </c>
      <c r="O35" s="57">
        <f t="shared" si="4"/>
        <v>81585</v>
      </c>
      <c r="P35" s="14" t="s">
        <v>270</v>
      </c>
      <c r="Q35" s="14" t="s">
        <v>271</v>
      </c>
    </row>
    <row r="36" spans="1:18" ht="240" x14ac:dyDescent="0.2">
      <c r="A36" s="13">
        <v>23</v>
      </c>
      <c r="B36" s="13" t="s">
        <v>60</v>
      </c>
      <c r="C36" s="13" t="s">
        <v>61</v>
      </c>
      <c r="D36" s="14" t="s">
        <v>13</v>
      </c>
      <c r="E36" s="15">
        <v>70</v>
      </c>
      <c r="F36" s="33">
        <f>+'[1]8780_v_senos ir pasiūlymas'!M35</f>
        <v>1110</v>
      </c>
      <c r="G36" s="34">
        <v>5</v>
      </c>
      <c r="H36" s="33">
        <f t="shared" si="0"/>
        <v>1165.5</v>
      </c>
      <c r="I36" s="35">
        <f t="shared" si="1"/>
        <v>77700</v>
      </c>
      <c r="J36" s="36">
        <f t="shared" si="2"/>
        <v>81585</v>
      </c>
      <c r="K36" s="14" t="s">
        <v>33</v>
      </c>
      <c r="L36" s="57">
        <v>1110</v>
      </c>
      <c r="M36" s="62">
        <v>5</v>
      </c>
      <c r="N36" s="57">
        <f t="shared" si="3"/>
        <v>77700</v>
      </c>
      <c r="O36" s="57">
        <f t="shared" si="4"/>
        <v>81585</v>
      </c>
      <c r="P36" s="14" t="s">
        <v>270</v>
      </c>
      <c r="Q36" s="14" t="s">
        <v>272</v>
      </c>
    </row>
    <row r="37" spans="1:18" ht="267" x14ac:dyDescent="0.2">
      <c r="A37" s="13">
        <v>24</v>
      </c>
      <c r="B37" s="13" t="s">
        <v>62</v>
      </c>
      <c r="C37" s="13" t="s">
        <v>63</v>
      </c>
      <c r="D37" s="14" t="s">
        <v>13</v>
      </c>
      <c r="E37" s="15">
        <v>100</v>
      </c>
      <c r="F37" s="33">
        <f>+'[1]8780_v_senos ir pasiūlymas'!M36</f>
        <v>725</v>
      </c>
      <c r="G37" s="34">
        <v>5</v>
      </c>
      <c r="H37" s="33">
        <f t="shared" si="0"/>
        <v>761.25</v>
      </c>
      <c r="I37" s="35">
        <f t="shared" si="1"/>
        <v>72500</v>
      </c>
      <c r="J37" s="36">
        <f t="shared" si="2"/>
        <v>76125</v>
      </c>
      <c r="K37" s="14" t="s">
        <v>33</v>
      </c>
      <c r="L37" s="57">
        <v>725</v>
      </c>
      <c r="M37" s="62">
        <v>5</v>
      </c>
      <c r="N37" s="57">
        <f t="shared" si="3"/>
        <v>72500</v>
      </c>
      <c r="O37" s="57">
        <f t="shared" si="4"/>
        <v>76125</v>
      </c>
      <c r="P37" s="14" t="s">
        <v>273</v>
      </c>
      <c r="Q37" s="14" t="s">
        <v>274</v>
      </c>
    </row>
    <row r="38" spans="1:18" ht="40.5" x14ac:dyDescent="0.2">
      <c r="A38" s="13">
        <v>25</v>
      </c>
      <c r="B38" s="13" t="s">
        <v>64</v>
      </c>
      <c r="C38" s="13" t="s">
        <v>65</v>
      </c>
      <c r="D38" s="14" t="s">
        <v>13</v>
      </c>
      <c r="E38" s="15">
        <v>80</v>
      </c>
      <c r="F38" s="33">
        <f>+'[1]8780_v_senos ir pasiūlymas'!M37</f>
        <v>230</v>
      </c>
      <c r="G38" s="34">
        <v>5</v>
      </c>
      <c r="H38" s="33">
        <f t="shared" si="0"/>
        <v>241.5</v>
      </c>
      <c r="I38" s="35">
        <f t="shared" si="1"/>
        <v>18400</v>
      </c>
      <c r="J38" s="36">
        <f t="shared" si="2"/>
        <v>19320</v>
      </c>
      <c r="K38" s="14" t="s">
        <v>33</v>
      </c>
      <c r="L38" s="57"/>
      <c r="M38" s="62"/>
      <c r="N38" s="57">
        <f t="shared" si="3"/>
        <v>0</v>
      </c>
      <c r="O38" s="57">
        <f t="shared" si="4"/>
        <v>0</v>
      </c>
      <c r="P38" s="14"/>
      <c r="Q38" s="16"/>
    </row>
    <row r="39" spans="1:18" ht="165" customHeight="1" x14ac:dyDescent="0.2">
      <c r="A39" s="13">
        <v>26</v>
      </c>
      <c r="B39" s="13" t="s">
        <v>66</v>
      </c>
      <c r="C39" s="13" t="s">
        <v>238</v>
      </c>
      <c r="D39" s="14" t="s">
        <v>13</v>
      </c>
      <c r="E39" s="15">
        <v>1800</v>
      </c>
      <c r="F39" s="33">
        <f>+'[1]8780_v_senos ir pasiūlymas'!M38</f>
        <v>272</v>
      </c>
      <c r="G39" s="34">
        <v>5</v>
      </c>
      <c r="H39" s="33">
        <f t="shared" si="0"/>
        <v>285.60000000000002</v>
      </c>
      <c r="I39" s="35">
        <f t="shared" si="1"/>
        <v>489600</v>
      </c>
      <c r="J39" s="36">
        <f t="shared" si="2"/>
        <v>514080</v>
      </c>
      <c r="K39" s="14" t="s">
        <v>67</v>
      </c>
      <c r="L39" s="57"/>
      <c r="M39" s="62"/>
      <c r="N39" s="57">
        <f t="shared" si="3"/>
        <v>0</v>
      </c>
      <c r="O39" s="57">
        <f t="shared" si="4"/>
        <v>0</v>
      </c>
      <c r="P39" s="14"/>
      <c r="Q39" s="16"/>
    </row>
    <row r="40" spans="1:18" ht="137.25" customHeight="1" x14ac:dyDescent="0.2">
      <c r="A40" s="13">
        <v>27</v>
      </c>
      <c r="B40" s="70" t="s">
        <v>68</v>
      </c>
      <c r="C40" s="13" t="s">
        <v>237</v>
      </c>
      <c r="D40" s="14" t="s">
        <v>13</v>
      </c>
      <c r="E40" s="15">
        <v>800</v>
      </c>
      <c r="F40" s="33">
        <f>+'[1]8780_v_senos ir pasiūlymas'!M39</f>
        <v>258</v>
      </c>
      <c r="G40" s="34">
        <v>5</v>
      </c>
      <c r="H40" s="33">
        <f t="shared" si="0"/>
        <v>270.90000000000003</v>
      </c>
      <c r="I40" s="35">
        <f t="shared" si="1"/>
        <v>206400</v>
      </c>
      <c r="J40" s="36">
        <f t="shared" si="2"/>
        <v>216720</v>
      </c>
      <c r="K40" s="14" t="s">
        <v>67</v>
      </c>
      <c r="L40" s="57"/>
      <c r="M40" s="62"/>
      <c r="N40" s="57">
        <f t="shared" si="3"/>
        <v>0</v>
      </c>
      <c r="O40" s="57">
        <f t="shared" si="4"/>
        <v>0</v>
      </c>
      <c r="P40" s="14"/>
      <c r="Q40" s="16"/>
    </row>
    <row r="41" spans="1:18" ht="175.5" customHeight="1" x14ac:dyDescent="0.2">
      <c r="A41" s="13">
        <v>28</v>
      </c>
      <c r="B41" s="13" t="s">
        <v>69</v>
      </c>
      <c r="C41" s="13" t="s">
        <v>70</v>
      </c>
      <c r="D41" s="14" t="s">
        <v>13</v>
      </c>
      <c r="E41" s="15">
        <v>800</v>
      </c>
      <c r="F41" s="33">
        <f>+'[1]8780_v_senos ir pasiūlymas'!M40</f>
        <v>272</v>
      </c>
      <c r="G41" s="34">
        <v>5</v>
      </c>
      <c r="H41" s="33">
        <f t="shared" si="0"/>
        <v>285.60000000000002</v>
      </c>
      <c r="I41" s="35">
        <f t="shared" si="1"/>
        <v>217600</v>
      </c>
      <c r="J41" s="36">
        <f t="shared" si="2"/>
        <v>228480</v>
      </c>
      <c r="K41" s="14" t="s">
        <v>67</v>
      </c>
      <c r="L41" s="57"/>
      <c r="M41" s="62"/>
      <c r="N41" s="57">
        <f t="shared" si="3"/>
        <v>0</v>
      </c>
      <c r="O41" s="57">
        <f t="shared" si="4"/>
        <v>0</v>
      </c>
      <c r="P41" s="14"/>
      <c r="Q41" s="16"/>
      <c r="R41" s="2"/>
    </row>
    <row r="42" spans="1:18" ht="176.25" customHeight="1" x14ac:dyDescent="0.2">
      <c r="A42" s="13">
        <v>29</v>
      </c>
      <c r="B42" s="13" t="s">
        <v>71</v>
      </c>
      <c r="C42" s="13" t="s">
        <v>236</v>
      </c>
      <c r="D42" s="14" t="s">
        <v>13</v>
      </c>
      <c r="E42" s="15">
        <v>1500</v>
      </c>
      <c r="F42" s="33">
        <f>+'[1]8780_v_senos ir pasiūlymas'!M41</f>
        <v>336</v>
      </c>
      <c r="G42" s="34">
        <v>5</v>
      </c>
      <c r="H42" s="33">
        <f t="shared" si="0"/>
        <v>352.8</v>
      </c>
      <c r="I42" s="35">
        <f t="shared" si="1"/>
        <v>504000</v>
      </c>
      <c r="J42" s="36">
        <f t="shared" si="2"/>
        <v>529200</v>
      </c>
      <c r="K42" s="14" t="s">
        <v>67</v>
      </c>
      <c r="L42" s="57"/>
      <c r="M42" s="62"/>
      <c r="N42" s="57">
        <f t="shared" si="3"/>
        <v>0</v>
      </c>
      <c r="O42" s="57">
        <f t="shared" si="4"/>
        <v>0</v>
      </c>
      <c r="P42" s="14"/>
      <c r="Q42" s="16"/>
    </row>
    <row r="43" spans="1:18" ht="190.5" customHeight="1" x14ac:dyDescent="0.2">
      <c r="A43" s="13">
        <v>30</v>
      </c>
      <c r="B43" s="13" t="s">
        <v>72</v>
      </c>
      <c r="C43" s="13" t="s">
        <v>73</v>
      </c>
      <c r="D43" s="14" t="s">
        <v>13</v>
      </c>
      <c r="E43" s="15">
        <v>1500</v>
      </c>
      <c r="F43" s="33">
        <f>+'[1]8780_v_senos ir pasiūlymas'!M42</f>
        <v>320</v>
      </c>
      <c r="G43" s="34">
        <v>5</v>
      </c>
      <c r="H43" s="33">
        <f t="shared" si="0"/>
        <v>336</v>
      </c>
      <c r="I43" s="35">
        <f t="shared" si="1"/>
        <v>480000</v>
      </c>
      <c r="J43" s="36">
        <f t="shared" si="2"/>
        <v>504000</v>
      </c>
      <c r="K43" s="14" t="s">
        <v>67</v>
      </c>
      <c r="L43" s="57"/>
      <c r="M43" s="62"/>
      <c r="N43" s="57">
        <f t="shared" si="3"/>
        <v>0</v>
      </c>
      <c r="O43" s="57">
        <f t="shared" si="4"/>
        <v>0</v>
      </c>
      <c r="P43" s="14"/>
      <c r="Q43" s="16"/>
    </row>
    <row r="44" spans="1:18" ht="84" customHeight="1" x14ac:dyDescent="0.2">
      <c r="A44" s="13">
        <v>31</v>
      </c>
      <c r="B44" s="13" t="s">
        <v>74</v>
      </c>
      <c r="C44" s="13" t="s">
        <v>75</v>
      </c>
      <c r="D44" s="14" t="s">
        <v>13</v>
      </c>
      <c r="E44" s="15">
        <v>600</v>
      </c>
      <c r="F44" s="33">
        <v>400</v>
      </c>
      <c r="G44" s="34">
        <v>5</v>
      </c>
      <c r="H44" s="33">
        <f t="shared" si="0"/>
        <v>420</v>
      </c>
      <c r="I44" s="35">
        <f t="shared" si="1"/>
        <v>240000</v>
      </c>
      <c r="J44" s="36">
        <f t="shared" si="2"/>
        <v>252000</v>
      </c>
      <c r="K44" s="14" t="s">
        <v>76</v>
      </c>
      <c r="L44" s="57"/>
      <c r="M44" s="62"/>
      <c r="N44" s="57">
        <f t="shared" si="3"/>
        <v>0</v>
      </c>
      <c r="O44" s="57">
        <f t="shared" si="4"/>
        <v>0</v>
      </c>
      <c r="P44" s="14"/>
      <c r="Q44" s="16"/>
    </row>
    <row r="45" spans="1:18" ht="54" customHeight="1" x14ac:dyDescent="0.2">
      <c r="A45" s="13">
        <v>32</v>
      </c>
      <c r="B45" s="13" t="s">
        <v>227</v>
      </c>
      <c r="C45" s="69" t="s">
        <v>77</v>
      </c>
      <c r="D45" s="14"/>
      <c r="E45" s="15"/>
      <c r="F45" s="33"/>
      <c r="G45" s="34"/>
      <c r="H45" s="33"/>
      <c r="I45" s="35"/>
      <c r="J45" s="36"/>
      <c r="K45" s="14" t="s">
        <v>78</v>
      </c>
      <c r="L45" s="57"/>
      <c r="M45" s="62"/>
      <c r="N45" s="57"/>
      <c r="O45" s="57"/>
      <c r="P45" s="14" t="s">
        <v>275</v>
      </c>
      <c r="Q45" s="157" t="s">
        <v>284</v>
      </c>
    </row>
    <row r="46" spans="1:18" ht="13.5" customHeight="1" x14ac:dyDescent="0.2">
      <c r="A46" s="13" t="s">
        <v>79</v>
      </c>
      <c r="B46" s="13"/>
      <c r="C46" s="13" t="s">
        <v>80</v>
      </c>
      <c r="D46" s="14" t="s">
        <v>13</v>
      </c>
      <c r="E46" s="15">
        <v>40</v>
      </c>
      <c r="F46" s="33">
        <f>+'[1]8780_v_senos ir pasiūlymas'!M45</f>
        <v>3550</v>
      </c>
      <c r="G46" s="34">
        <v>5</v>
      </c>
      <c r="H46" s="33">
        <f>+F46*1.05</f>
        <v>3727.5</v>
      </c>
      <c r="I46" s="35">
        <f>+F46*E46</f>
        <v>142000</v>
      </c>
      <c r="J46" s="36">
        <f>+I46*1.05</f>
        <v>149100</v>
      </c>
      <c r="K46" s="14"/>
      <c r="L46" s="57">
        <v>3550</v>
      </c>
      <c r="M46" s="62">
        <v>5</v>
      </c>
      <c r="N46" s="57">
        <f t="shared" si="3"/>
        <v>142000</v>
      </c>
      <c r="O46" s="57">
        <f t="shared" si="4"/>
        <v>149100</v>
      </c>
      <c r="P46" s="14"/>
      <c r="Q46" s="158"/>
    </row>
    <row r="47" spans="1:18" ht="13.5" customHeight="1" x14ac:dyDescent="0.2">
      <c r="A47" s="13" t="s">
        <v>81</v>
      </c>
      <c r="B47" s="13"/>
      <c r="C47" s="13" t="s">
        <v>82</v>
      </c>
      <c r="D47" s="14" t="s">
        <v>13</v>
      </c>
      <c r="E47" s="15">
        <v>40</v>
      </c>
      <c r="F47" s="33">
        <f>+'[1]8780_v_senos ir pasiūlymas'!M46</f>
        <v>4630</v>
      </c>
      <c r="G47" s="34">
        <v>5</v>
      </c>
      <c r="H47" s="33">
        <f>+F47*1.05</f>
        <v>4861.5</v>
      </c>
      <c r="I47" s="35">
        <f>+F47*E47</f>
        <v>185200</v>
      </c>
      <c r="J47" s="36">
        <f>+I47*1.05</f>
        <v>194460</v>
      </c>
      <c r="K47" s="14"/>
      <c r="L47" s="57">
        <v>4630</v>
      </c>
      <c r="M47" s="62">
        <v>5</v>
      </c>
      <c r="N47" s="57">
        <f t="shared" si="3"/>
        <v>185200</v>
      </c>
      <c r="O47" s="57">
        <f t="shared" si="4"/>
        <v>194460</v>
      </c>
      <c r="P47" s="14"/>
      <c r="Q47" s="158"/>
    </row>
    <row r="48" spans="1:18" ht="13.5" customHeight="1" x14ac:dyDescent="0.2">
      <c r="A48" s="13" t="s">
        <v>83</v>
      </c>
      <c r="B48" s="13"/>
      <c r="C48" s="13" t="s">
        <v>84</v>
      </c>
      <c r="D48" s="14" t="s">
        <v>13</v>
      </c>
      <c r="E48" s="15">
        <v>50</v>
      </c>
      <c r="F48" s="33">
        <f>+'[1]8780_v_senos ir pasiūlymas'!M47</f>
        <v>5500</v>
      </c>
      <c r="G48" s="34">
        <v>5</v>
      </c>
      <c r="H48" s="33">
        <f>+F48*1.05</f>
        <v>5775</v>
      </c>
      <c r="I48" s="35">
        <f>+F48*E48</f>
        <v>275000</v>
      </c>
      <c r="J48" s="36">
        <f>+I48*1.05</f>
        <v>288750</v>
      </c>
      <c r="K48" s="14"/>
      <c r="L48" s="57">
        <v>5500</v>
      </c>
      <c r="M48" s="62">
        <v>5</v>
      </c>
      <c r="N48" s="57">
        <f t="shared" si="3"/>
        <v>275000</v>
      </c>
      <c r="O48" s="57">
        <f t="shared" si="4"/>
        <v>288750</v>
      </c>
      <c r="P48" s="14"/>
      <c r="Q48" s="158"/>
    </row>
    <row r="49" spans="1:18" ht="68.45" customHeight="1" x14ac:dyDescent="0.2">
      <c r="A49" s="122" t="s">
        <v>85</v>
      </c>
      <c r="B49" s="123"/>
      <c r="C49" s="123"/>
      <c r="D49" s="123"/>
      <c r="E49" s="69"/>
      <c r="F49" s="37"/>
      <c r="G49" s="37"/>
      <c r="H49" s="37"/>
      <c r="I49" s="37"/>
      <c r="J49" s="116"/>
      <c r="K49" s="73"/>
      <c r="L49" s="74"/>
      <c r="M49" s="75"/>
      <c r="N49" s="57">
        <f>SUM(N46:N48)</f>
        <v>602200</v>
      </c>
      <c r="O49" s="57">
        <f>SUM(O46:O48)</f>
        <v>632310</v>
      </c>
      <c r="P49" s="69"/>
      <c r="Q49" s="159"/>
    </row>
    <row r="50" spans="1:18" ht="54" customHeight="1" x14ac:dyDescent="0.2">
      <c r="A50" s="13">
        <v>33</v>
      </c>
      <c r="B50" s="13" t="s">
        <v>86</v>
      </c>
      <c r="C50" s="69" t="s">
        <v>87</v>
      </c>
      <c r="D50" s="14"/>
      <c r="E50" s="15"/>
      <c r="F50" s="33"/>
      <c r="G50" s="117"/>
      <c r="H50" s="118"/>
      <c r="I50" s="119"/>
      <c r="J50" s="119"/>
      <c r="K50" s="14" t="s">
        <v>88</v>
      </c>
      <c r="L50" s="57"/>
      <c r="M50" s="62"/>
      <c r="N50" s="57"/>
      <c r="O50" s="57"/>
      <c r="P50" s="14" t="s">
        <v>276</v>
      </c>
      <c r="Q50" s="157" t="s">
        <v>285</v>
      </c>
    </row>
    <row r="51" spans="1:18" ht="13.5" customHeight="1" x14ac:dyDescent="0.2">
      <c r="A51" s="13" t="s">
        <v>89</v>
      </c>
      <c r="B51" s="13"/>
      <c r="C51" s="13" t="s">
        <v>90</v>
      </c>
      <c r="D51" s="14" t="s">
        <v>13</v>
      </c>
      <c r="E51" s="15">
        <v>40</v>
      </c>
      <c r="F51" s="33">
        <f>+'[1]8780_v_senos ir pasiūlymas'!M50</f>
        <v>3050</v>
      </c>
      <c r="G51" s="38">
        <v>5</v>
      </c>
      <c r="H51" s="33">
        <f>+F51*1.05</f>
        <v>3202.5</v>
      </c>
      <c r="I51" s="35">
        <f>+F51*E51</f>
        <v>122000</v>
      </c>
      <c r="J51" s="36">
        <f>+I51*1.05</f>
        <v>128100</v>
      </c>
      <c r="K51" s="14"/>
      <c r="L51" s="57">
        <v>3050</v>
      </c>
      <c r="M51" s="62">
        <v>5</v>
      </c>
      <c r="N51" s="57">
        <f t="shared" si="3"/>
        <v>122000</v>
      </c>
      <c r="O51" s="57">
        <f t="shared" si="4"/>
        <v>128100</v>
      </c>
      <c r="P51" s="14"/>
      <c r="Q51" s="158"/>
    </row>
    <row r="52" spans="1:18" ht="13.5" customHeight="1" x14ac:dyDescent="0.2">
      <c r="A52" s="13" t="s">
        <v>91</v>
      </c>
      <c r="B52" s="13"/>
      <c r="C52" s="13" t="s">
        <v>92</v>
      </c>
      <c r="D52" s="14" t="s">
        <v>13</v>
      </c>
      <c r="E52" s="15">
        <v>40</v>
      </c>
      <c r="F52" s="33">
        <f>+'[1]8780_v_senos ir pasiūlymas'!M51</f>
        <v>3950</v>
      </c>
      <c r="G52" s="38">
        <v>5</v>
      </c>
      <c r="H52" s="33">
        <f>+F52*1.05</f>
        <v>4147.5</v>
      </c>
      <c r="I52" s="35">
        <f>+F52*E52</f>
        <v>158000</v>
      </c>
      <c r="J52" s="36">
        <f>+I52*1.05</f>
        <v>165900</v>
      </c>
      <c r="K52" s="14"/>
      <c r="L52" s="57">
        <v>3950</v>
      </c>
      <c r="M52" s="62">
        <v>5</v>
      </c>
      <c r="N52" s="57">
        <f t="shared" si="3"/>
        <v>158000</v>
      </c>
      <c r="O52" s="57">
        <f t="shared" si="4"/>
        <v>165900</v>
      </c>
      <c r="P52" s="14"/>
      <c r="Q52" s="158"/>
    </row>
    <row r="53" spans="1:18" ht="13.5" customHeight="1" x14ac:dyDescent="0.2">
      <c r="A53" s="13" t="s">
        <v>93</v>
      </c>
      <c r="B53" s="13"/>
      <c r="C53" s="13" t="s">
        <v>94</v>
      </c>
      <c r="D53" s="14" t="s">
        <v>13</v>
      </c>
      <c r="E53" s="15">
        <v>40</v>
      </c>
      <c r="F53" s="33">
        <f>+'[1]8780_v_senos ir pasiūlymas'!M52</f>
        <v>4650</v>
      </c>
      <c r="G53" s="38">
        <v>5</v>
      </c>
      <c r="H53" s="33">
        <f>+F53*1.05</f>
        <v>4882.5</v>
      </c>
      <c r="I53" s="35">
        <f>+F53*E53</f>
        <v>186000</v>
      </c>
      <c r="J53" s="36">
        <f>+I53*1.05</f>
        <v>195300</v>
      </c>
      <c r="K53" s="14"/>
      <c r="L53" s="57">
        <v>4650</v>
      </c>
      <c r="M53" s="62">
        <v>5</v>
      </c>
      <c r="N53" s="57">
        <f t="shared" si="3"/>
        <v>186000</v>
      </c>
      <c r="O53" s="57">
        <f t="shared" si="4"/>
        <v>195300</v>
      </c>
      <c r="P53" s="14"/>
      <c r="Q53" s="158"/>
    </row>
    <row r="54" spans="1:18" ht="65.45" customHeight="1" x14ac:dyDescent="0.2">
      <c r="A54" s="122" t="s">
        <v>95</v>
      </c>
      <c r="B54" s="123"/>
      <c r="C54" s="123"/>
      <c r="D54" s="124"/>
      <c r="E54" s="69"/>
      <c r="F54" s="37"/>
      <c r="G54" s="37"/>
      <c r="H54" s="37"/>
      <c r="I54" s="37"/>
      <c r="J54" s="37"/>
      <c r="K54" s="69"/>
      <c r="L54" s="74"/>
      <c r="M54" s="75"/>
      <c r="N54" s="57">
        <f>SUM(N51:N53)</f>
        <v>466000</v>
      </c>
      <c r="O54" s="57">
        <f>SUM(O51:O53)</f>
        <v>489300</v>
      </c>
      <c r="P54" s="69"/>
      <c r="Q54" s="159"/>
    </row>
    <row r="55" spans="1:18" ht="139.5" x14ac:dyDescent="0.2">
      <c r="A55" s="13">
        <v>34</v>
      </c>
      <c r="B55" s="13" t="s">
        <v>96</v>
      </c>
      <c r="C55" s="13" t="s">
        <v>97</v>
      </c>
      <c r="D55" s="14" t="s">
        <v>13</v>
      </c>
      <c r="E55" s="15">
        <v>50</v>
      </c>
      <c r="F55" s="33">
        <f>+'[1]8780_v_senos ir pasiūlymas'!M54</f>
        <v>1100</v>
      </c>
      <c r="G55" s="34">
        <v>5</v>
      </c>
      <c r="H55" s="33">
        <f>+F55*1.05</f>
        <v>1155</v>
      </c>
      <c r="I55" s="35">
        <f>+F55*E55</f>
        <v>55000</v>
      </c>
      <c r="J55" s="36">
        <f>+I55*1.05</f>
        <v>57750</v>
      </c>
      <c r="K55" s="14" t="s">
        <v>88</v>
      </c>
      <c r="L55" s="57">
        <v>1100</v>
      </c>
      <c r="M55" s="62">
        <v>5</v>
      </c>
      <c r="N55" s="57">
        <f t="shared" si="3"/>
        <v>55000</v>
      </c>
      <c r="O55" s="57">
        <f t="shared" si="4"/>
        <v>57750</v>
      </c>
      <c r="P55" s="14" t="s">
        <v>277</v>
      </c>
      <c r="Q55" s="14" t="s">
        <v>278</v>
      </c>
    </row>
    <row r="56" spans="1:18" ht="54" x14ac:dyDescent="0.2">
      <c r="A56" s="13">
        <v>35</v>
      </c>
      <c r="B56" s="13" t="s">
        <v>228</v>
      </c>
      <c r="C56" s="13" t="s">
        <v>98</v>
      </c>
      <c r="D56" s="14" t="s">
        <v>30</v>
      </c>
      <c r="E56" s="15">
        <v>50</v>
      </c>
      <c r="F56" s="33">
        <f>+'[1]8780_v_senos ir pasiūlymas'!M55</f>
        <v>2800</v>
      </c>
      <c r="G56" s="34">
        <v>5</v>
      </c>
      <c r="H56" s="33">
        <f>+F56*1.05</f>
        <v>2940</v>
      </c>
      <c r="I56" s="35">
        <f>+F56*E56</f>
        <v>140000</v>
      </c>
      <c r="J56" s="36">
        <f>+I56*1.05</f>
        <v>147000</v>
      </c>
      <c r="K56" s="14" t="s">
        <v>78</v>
      </c>
      <c r="L56" s="57"/>
      <c r="M56" s="62"/>
      <c r="N56" s="57">
        <f t="shared" si="3"/>
        <v>0</v>
      </c>
      <c r="O56" s="57">
        <f t="shared" si="4"/>
        <v>0</v>
      </c>
      <c r="P56" s="14"/>
      <c r="Q56" s="16"/>
    </row>
    <row r="57" spans="1:18" ht="81" customHeight="1" x14ac:dyDescent="0.2">
      <c r="A57" s="13">
        <v>36</v>
      </c>
      <c r="B57" s="13" t="s">
        <v>99</v>
      </c>
      <c r="C57" s="13" t="s">
        <v>100</v>
      </c>
      <c r="D57" s="14" t="s">
        <v>30</v>
      </c>
      <c r="E57" s="15">
        <v>50</v>
      </c>
      <c r="F57" s="33">
        <f>+'[1]8780_v_senos ir pasiūlymas'!M56</f>
        <v>1300</v>
      </c>
      <c r="G57" s="34">
        <v>5</v>
      </c>
      <c r="H57" s="33">
        <f>+F57*1.05</f>
        <v>1365</v>
      </c>
      <c r="I57" s="35">
        <f>+F57*E57</f>
        <v>65000</v>
      </c>
      <c r="J57" s="36">
        <f>+I57*1.05</f>
        <v>68250</v>
      </c>
      <c r="K57" s="14" t="s">
        <v>67</v>
      </c>
      <c r="L57" s="57"/>
      <c r="M57" s="62"/>
      <c r="N57" s="57">
        <f t="shared" si="3"/>
        <v>0</v>
      </c>
      <c r="O57" s="57">
        <f t="shared" si="4"/>
        <v>0</v>
      </c>
      <c r="P57" s="14"/>
      <c r="Q57" s="16"/>
    </row>
    <row r="58" spans="1:18" ht="190.5" customHeight="1" x14ac:dyDescent="0.2">
      <c r="A58" s="77">
        <v>37</v>
      </c>
      <c r="B58" s="78" t="s">
        <v>101</v>
      </c>
      <c r="C58" s="13" t="s">
        <v>232</v>
      </c>
      <c r="D58" s="79" t="s">
        <v>13</v>
      </c>
      <c r="E58" s="80">
        <v>70</v>
      </c>
      <c r="F58" s="39">
        <f>+'[1]8780_v_senos ir pasiūlymas'!M57</f>
        <v>3000</v>
      </c>
      <c r="G58" s="40">
        <v>5</v>
      </c>
      <c r="H58" s="39">
        <f>+F58*1.05</f>
        <v>3150</v>
      </c>
      <c r="I58" s="41">
        <f>+F58*E58</f>
        <v>210000</v>
      </c>
      <c r="J58" s="41">
        <f>+I58*1.05</f>
        <v>220500</v>
      </c>
      <c r="K58" s="71" t="s">
        <v>78</v>
      </c>
      <c r="L58" s="81"/>
      <c r="M58" s="82"/>
      <c r="N58" s="57">
        <f t="shared" si="3"/>
        <v>0</v>
      </c>
      <c r="O58" s="57">
        <f t="shared" si="4"/>
        <v>0</v>
      </c>
      <c r="P58" s="71"/>
      <c r="Q58" s="83"/>
    </row>
    <row r="59" spans="1:18" ht="108" x14ac:dyDescent="0.2">
      <c r="A59" s="13">
        <v>38</v>
      </c>
      <c r="B59" s="13" t="s">
        <v>102</v>
      </c>
      <c r="C59" s="84" t="s">
        <v>103</v>
      </c>
      <c r="D59" s="14" t="s">
        <v>13</v>
      </c>
      <c r="E59" s="15">
        <v>150</v>
      </c>
      <c r="F59" s="33">
        <v>600</v>
      </c>
      <c r="G59" s="34">
        <v>5</v>
      </c>
      <c r="H59" s="33">
        <f t="shared" ref="H59:H69" si="5">+F59*1.05</f>
        <v>630</v>
      </c>
      <c r="I59" s="41">
        <f t="shared" ref="I59:I69" si="6">+F59*E59</f>
        <v>90000</v>
      </c>
      <c r="J59" s="41">
        <f t="shared" ref="J59:J69" si="7">+I59*1.05</f>
        <v>94500</v>
      </c>
      <c r="K59" s="14" t="s">
        <v>44</v>
      </c>
      <c r="L59" s="57"/>
      <c r="M59" s="62"/>
      <c r="N59" s="57">
        <f t="shared" si="3"/>
        <v>0</v>
      </c>
      <c r="O59" s="57">
        <f t="shared" si="4"/>
        <v>0</v>
      </c>
      <c r="P59" s="14"/>
      <c r="Q59" s="16"/>
    </row>
    <row r="60" spans="1:18" ht="108" x14ac:dyDescent="0.2">
      <c r="A60" s="13">
        <v>39</v>
      </c>
      <c r="B60" s="13" t="s">
        <v>104</v>
      </c>
      <c r="C60" s="13" t="s">
        <v>105</v>
      </c>
      <c r="D60" s="14" t="s">
        <v>13</v>
      </c>
      <c r="E60" s="15">
        <v>20</v>
      </c>
      <c r="F60" s="33">
        <v>1000</v>
      </c>
      <c r="G60" s="34">
        <v>5</v>
      </c>
      <c r="H60" s="33">
        <f t="shared" si="5"/>
        <v>1050</v>
      </c>
      <c r="I60" s="41">
        <f t="shared" si="6"/>
        <v>20000</v>
      </c>
      <c r="J60" s="41">
        <f t="shared" si="7"/>
        <v>21000</v>
      </c>
      <c r="K60" s="14" t="s">
        <v>44</v>
      </c>
      <c r="L60" s="57"/>
      <c r="M60" s="62"/>
      <c r="N60" s="57">
        <f t="shared" si="3"/>
        <v>0</v>
      </c>
      <c r="O60" s="57">
        <f t="shared" si="4"/>
        <v>0</v>
      </c>
      <c r="P60" s="14"/>
      <c r="Q60" s="16"/>
    </row>
    <row r="61" spans="1:18" ht="96.75" customHeight="1" x14ac:dyDescent="0.2">
      <c r="A61" s="13">
        <v>40</v>
      </c>
      <c r="B61" s="13" t="s">
        <v>102</v>
      </c>
      <c r="C61" s="13" t="s">
        <v>106</v>
      </c>
      <c r="D61" s="14" t="s">
        <v>13</v>
      </c>
      <c r="E61" s="15">
        <v>150</v>
      </c>
      <c r="F61" s="33">
        <f>+'[1]8780_v_senos ir pasiūlymas'!M74</f>
        <v>621</v>
      </c>
      <c r="G61" s="34">
        <v>5</v>
      </c>
      <c r="H61" s="33">
        <f t="shared" si="5"/>
        <v>652.05000000000007</v>
      </c>
      <c r="I61" s="41">
        <f t="shared" si="6"/>
        <v>93150</v>
      </c>
      <c r="J61" s="41">
        <f t="shared" si="7"/>
        <v>97807.5</v>
      </c>
      <c r="K61" s="14" t="s">
        <v>44</v>
      </c>
      <c r="L61" s="57"/>
      <c r="M61" s="62"/>
      <c r="N61" s="57">
        <f t="shared" si="3"/>
        <v>0</v>
      </c>
      <c r="O61" s="57">
        <f t="shared" si="4"/>
        <v>0</v>
      </c>
      <c r="P61" s="14"/>
      <c r="Q61" s="16"/>
    </row>
    <row r="62" spans="1:18" ht="27" x14ac:dyDescent="0.2">
      <c r="A62" s="13">
        <v>41</v>
      </c>
      <c r="B62" s="13" t="s">
        <v>107</v>
      </c>
      <c r="C62" s="13" t="s">
        <v>108</v>
      </c>
      <c r="D62" s="14" t="s">
        <v>13</v>
      </c>
      <c r="E62" s="15">
        <v>150</v>
      </c>
      <c r="F62" s="33">
        <f>+'[1]8780_v_senos ir pasiūlymas'!M75</f>
        <v>1097</v>
      </c>
      <c r="G62" s="34">
        <v>5</v>
      </c>
      <c r="H62" s="33">
        <f t="shared" si="5"/>
        <v>1151.8500000000001</v>
      </c>
      <c r="I62" s="41">
        <f t="shared" si="6"/>
        <v>164550</v>
      </c>
      <c r="J62" s="41">
        <f t="shared" si="7"/>
        <v>172777.5</v>
      </c>
      <c r="K62" s="14" t="s">
        <v>14</v>
      </c>
      <c r="L62" s="57"/>
      <c r="M62" s="62"/>
      <c r="N62" s="57">
        <f t="shared" si="3"/>
        <v>0</v>
      </c>
      <c r="O62" s="57">
        <f t="shared" si="4"/>
        <v>0</v>
      </c>
      <c r="P62" s="14"/>
      <c r="Q62" s="16"/>
    </row>
    <row r="63" spans="1:18" x14ac:dyDescent="0.2">
      <c r="A63" s="13">
        <v>42</v>
      </c>
      <c r="B63" s="13" t="s">
        <v>109</v>
      </c>
      <c r="C63" s="13" t="s">
        <v>108</v>
      </c>
      <c r="D63" s="14" t="s">
        <v>13</v>
      </c>
      <c r="E63" s="15">
        <v>300</v>
      </c>
      <c r="F63" s="33">
        <f>+'[1]8780_v_senos ir pasiūlymas'!M76</f>
        <v>299</v>
      </c>
      <c r="G63" s="34">
        <v>5</v>
      </c>
      <c r="H63" s="33">
        <f t="shared" si="5"/>
        <v>313.95</v>
      </c>
      <c r="I63" s="41">
        <f t="shared" si="6"/>
        <v>89700</v>
      </c>
      <c r="J63" s="41">
        <f t="shared" si="7"/>
        <v>94185</v>
      </c>
      <c r="K63" s="14" t="s">
        <v>14</v>
      </c>
      <c r="L63" s="57"/>
      <c r="M63" s="62"/>
      <c r="N63" s="57">
        <f t="shared" si="3"/>
        <v>0</v>
      </c>
      <c r="O63" s="57">
        <f t="shared" si="4"/>
        <v>0</v>
      </c>
      <c r="P63" s="14"/>
      <c r="Q63" s="16"/>
    </row>
    <row r="64" spans="1:18" ht="125.25" x14ac:dyDescent="0.2">
      <c r="A64" s="13">
        <v>43</v>
      </c>
      <c r="B64" s="13" t="s">
        <v>110</v>
      </c>
      <c r="C64" s="13" t="s">
        <v>111</v>
      </c>
      <c r="D64" s="14" t="s">
        <v>13</v>
      </c>
      <c r="E64" s="15">
        <v>150</v>
      </c>
      <c r="F64" s="33">
        <f>+'[1]8780_v_senos ir pasiūlymas'!M78</f>
        <v>260</v>
      </c>
      <c r="G64" s="34">
        <v>5</v>
      </c>
      <c r="H64" s="33">
        <f t="shared" si="5"/>
        <v>273</v>
      </c>
      <c r="I64" s="41">
        <f t="shared" si="6"/>
        <v>39000</v>
      </c>
      <c r="J64" s="41">
        <f t="shared" si="7"/>
        <v>40950</v>
      </c>
      <c r="K64" s="14" t="s">
        <v>14</v>
      </c>
      <c r="L64" s="57">
        <v>250</v>
      </c>
      <c r="M64" s="62">
        <v>5</v>
      </c>
      <c r="N64" s="57">
        <f t="shared" si="3"/>
        <v>37500</v>
      </c>
      <c r="O64" s="57">
        <f t="shared" si="4"/>
        <v>39375</v>
      </c>
      <c r="P64" s="14" t="s">
        <v>279</v>
      </c>
      <c r="Q64" s="85" t="s">
        <v>282</v>
      </c>
      <c r="R64" s="2"/>
    </row>
    <row r="65" spans="1:18" ht="125.25" x14ac:dyDescent="0.2">
      <c r="A65" s="13">
        <v>44</v>
      </c>
      <c r="B65" s="13" t="s">
        <v>229</v>
      </c>
      <c r="C65" s="13" t="s">
        <v>112</v>
      </c>
      <c r="D65" s="14" t="s">
        <v>13</v>
      </c>
      <c r="E65" s="15">
        <v>100</v>
      </c>
      <c r="F65" s="33">
        <f>+'[1]8780_v_senos ir pasiūlymas'!M79</f>
        <v>450</v>
      </c>
      <c r="G65" s="34">
        <v>5</v>
      </c>
      <c r="H65" s="33">
        <f t="shared" si="5"/>
        <v>472.5</v>
      </c>
      <c r="I65" s="41">
        <f t="shared" si="6"/>
        <v>45000</v>
      </c>
      <c r="J65" s="41">
        <f t="shared" si="7"/>
        <v>47250</v>
      </c>
      <c r="K65" s="14" t="s">
        <v>113</v>
      </c>
      <c r="L65" s="57">
        <v>450</v>
      </c>
      <c r="M65" s="62">
        <v>5</v>
      </c>
      <c r="N65" s="57">
        <f t="shared" si="3"/>
        <v>45000</v>
      </c>
      <c r="O65" s="57">
        <f t="shared" si="4"/>
        <v>47250</v>
      </c>
      <c r="P65" s="14" t="s">
        <v>280</v>
      </c>
      <c r="Q65" s="85" t="s">
        <v>281</v>
      </c>
      <c r="R65" s="2"/>
    </row>
    <row r="66" spans="1:18" ht="57.75" customHeight="1" x14ac:dyDescent="0.2">
      <c r="A66" s="13">
        <v>45</v>
      </c>
      <c r="B66" s="13" t="s">
        <v>114</v>
      </c>
      <c r="C66" s="13" t="s">
        <v>115</v>
      </c>
      <c r="D66" s="14" t="s">
        <v>13</v>
      </c>
      <c r="E66" s="15">
        <v>100</v>
      </c>
      <c r="F66" s="33">
        <v>400</v>
      </c>
      <c r="G66" s="34">
        <v>5</v>
      </c>
      <c r="H66" s="33">
        <f t="shared" si="5"/>
        <v>420</v>
      </c>
      <c r="I66" s="41">
        <f t="shared" si="6"/>
        <v>40000</v>
      </c>
      <c r="J66" s="41">
        <f t="shared" si="7"/>
        <v>42000</v>
      </c>
      <c r="K66" s="14" t="s">
        <v>14</v>
      </c>
      <c r="L66" s="57"/>
      <c r="M66" s="62"/>
      <c r="N66" s="57">
        <f t="shared" si="3"/>
        <v>0</v>
      </c>
      <c r="O66" s="57">
        <f t="shared" si="4"/>
        <v>0</v>
      </c>
      <c r="P66" s="14"/>
      <c r="Q66" s="16"/>
    </row>
    <row r="67" spans="1:18" ht="40.5" x14ac:dyDescent="0.2">
      <c r="A67" s="13">
        <v>46</v>
      </c>
      <c r="B67" s="13" t="s">
        <v>116</v>
      </c>
      <c r="C67" s="69" t="s">
        <v>117</v>
      </c>
      <c r="D67" s="14"/>
      <c r="E67" s="15"/>
      <c r="F67" s="33"/>
      <c r="G67" s="34"/>
      <c r="H67" s="33"/>
      <c r="I67" s="41"/>
      <c r="J67" s="41"/>
      <c r="K67" s="14"/>
      <c r="L67" s="57"/>
      <c r="M67" s="62"/>
      <c r="N67" s="57"/>
      <c r="O67" s="57"/>
      <c r="P67" s="14"/>
      <c r="Q67" s="16"/>
    </row>
    <row r="68" spans="1:18" x14ac:dyDescent="0.2">
      <c r="A68" s="13" t="s">
        <v>118</v>
      </c>
      <c r="B68" s="13" t="s">
        <v>119</v>
      </c>
      <c r="C68" s="13" t="s">
        <v>120</v>
      </c>
      <c r="D68" s="14" t="s">
        <v>13</v>
      </c>
      <c r="E68" s="15">
        <v>100</v>
      </c>
      <c r="F68" s="33">
        <f>+'[1]8780_v_senos ir pasiūlymas'!M83</f>
        <v>2190</v>
      </c>
      <c r="G68" s="34">
        <v>5</v>
      </c>
      <c r="H68" s="33">
        <f t="shared" si="5"/>
        <v>2299.5</v>
      </c>
      <c r="I68" s="41">
        <f t="shared" si="6"/>
        <v>219000</v>
      </c>
      <c r="J68" s="41">
        <f t="shared" si="7"/>
        <v>229950</v>
      </c>
      <c r="K68" s="14" t="s">
        <v>14</v>
      </c>
      <c r="L68" s="57"/>
      <c r="M68" s="62"/>
      <c r="N68" s="57">
        <f t="shared" si="3"/>
        <v>0</v>
      </c>
      <c r="O68" s="57">
        <f t="shared" si="4"/>
        <v>0</v>
      </c>
      <c r="P68" s="14"/>
      <c r="Q68" s="16"/>
    </row>
    <row r="69" spans="1:18" x14ac:dyDescent="0.2">
      <c r="A69" s="13" t="s">
        <v>121</v>
      </c>
      <c r="B69" s="13" t="s">
        <v>122</v>
      </c>
      <c r="C69" s="13" t="s">
        <v>123</v>
      </c>
      <c r="D69" s="14" t="s">
        <v>13</v>
      </c>
      <c r="E69" s="15">
        <v>100</v>
      </c>
      <c r="F69" s="33">
        <f>+'[1]8780_v_senos ir pasiūlymas'!M84</f>
        <v>240</v>
      </c>
      <c r="G69" s="34">
        <v>5</v>
      </c>
      <c r="H69" s="33">
        <f t="shared" si="5"/>
        <v>252</v>
      </c>
      <c r="I69" s="41">
        <f t="shared" si="6"/>
        <v>24000</v>
      </c>
      <c r="J69" s="41">
        <f t="shared" si="7"/>
        <v>25200</v>
      </c>
      <c r="K69" s="14" t="s">
        <v>14</v>
      </c>
      <c r="L69" s="57"/>
      <c r="M69" s="62"/>
      <c r="N69" s="57">
        <f t="shared" si="3"/>
        <v>0</v>
      </c>
      <c r="O69" s="57">
        <f t="shared" si="4"/>
        <v>0</v>
      </c>
      <c r="P69" s="14"/>
      <c r="Q69" s="16"/>
    </row>
    <row r="70" spans="1:18" ht="15.75" customHeight="1" x14ac:dyDescent="0.2">
      <c r="A70" s="122" t="s">
        <v>124</v>
      </c>
      <c r="B70" s="123"/>
      <c r="C70" s="123"/>
      <c r="D70" s="124"/>
      <c r="E70" s="69"/>
      <c r="F70" s="37"/>
      <c r="G70" s="37"/>
      <c r="H70" s="37"/>
      <c r="I70" s="37"/>
      <c r="J70" s="37"/>
      <c r="K70" s="69"/>
      <c r="L70" s="74"/>
      <c r="M70" s="75"/>
      <c r="N70" s="57">
        <f>SUM(N68:N69)</f>
        <v>0</v>
      </c>
      <c r="O70" s="57">
        <f>SUM(O68:O69)</f>
        <v>0</v>
      </c>
      <c r="P70" s="69"/>
      <c r="Q70" s="69"/>
    </row>
    <row r="71" spans="1:18" ht="27" x14ac:dyDescent="0.2">
      <c r="A71" s="13">
        <v>47</v>
      </c>
      <c r="B71" s="13" t="s">
        <v>125</v>
      </c>
      <c r="C71" s="69" t="s">
        <v>126</v>
      </c>
      <c r="D71" s="14"/>
      <c r="E71" s="15"/>
      <c r="F71" s="33"/>
      <c r="G71" s="34"/>
      <c r="H71" s="120"/>
      <c r="I71" s="35"/>
      <c r="J71" s="35"/>
      <c r="K71" s="14" t="s">
        <v>14</v>
      </c>
      <c r="L71" s="57"/>
      <c r="M71" s="62"/>
      <c r="N71" s="57"/>
      <c r="O71" s="57"/>
      <c r="P71" s="14"/>
      <c r="Q71" s="16"/>
    </row>
    <row r="72" spans="1:18" ht="67.5" x14ac:dyDescent="0.2">
      <c r="A72" s="13" t="s">
        <v>127</v>
      </c>
      <c r="B72" s="13" t="s">
        <v>128</v>
      </c>
      <c r="C72" s="86" t="s">
        <v>129</v>
      </c>
      <c r="D72" s="14" t="s">
        <v>13</v>
      </c>
      <c r="E72" s="15">
        <v>80</v>
      </c>
      <c r="F72" s="33">
        <f>+'[1]8780_v_senos ir pasiūlymas'!M87</f>
        <v>1090</v>
      </c>
      <c r="G72" s="34">
        <v>5</v>
      </c>
      <c r="H72" s="33">
        <f>+F72*1.05</f>
        <v>1144.5</v>
      </c>
      <c r="I72" s="41">
        <f>+F72*E72</f>
        <v>87200</v>
      </c>
      <c r="J72" s="41">
        <f>+I72*1.05</f>
        <v>91560</v>
      </c>
      <c r="K72" s="14"/>
      <c r="L72" s="57"/>
      <c r="M72" s="62"/>
      <c r="N72" s="57">
        <f t="shared" si="3"/>
        <v>0</v>
      </c>
      <c r="O72" s="57">
        <f t="shared" si="4"/>
        <v>0</v>
      </c>
      <c r="P72" s="14"/>
      <c r="Q72" s="16"/>
    </row>
    <row r="73" spans="1:18" ht="15" customHeight="1" x14ac:dyDescent="0.2">
      <c r="A73" s="13" t="s">
        <v>130</v>
      </c>
      <c r="B73" s="13" t="s">
        <v>131</v>
      </c>
      <c r="C73" s="13" t="s">
        <v>132</v>
      </c>
      <c r="D73" s="14" t="s">
        <v>13</v>
      </c>
      <c r="E73" s="15">
        <v>80</v>
      </c>
      <c r="F73" s="33">
        <f>+'[1]8780_v_senos ir pasiūlymas'!M88</f>
        <v>300</v>
      </c>
      <c r="G73" s="34">
        <v>5</v>
      </c>
      <c r="H73" s="33">
        <f>+F73*1.05</f>
        <v>315</v>
      </c>
      <c r="I73" s="41">
        <f>+F73*E73</f>
        <v>24000</v>
      </c>
      <c r="J73" s="41">
        <f>+I73*1.05</f>
        <v>25200</v>
      </c>
      <c r="K73" s="14"/>
      <c r="L73" s="57"/>
      <c r="M73" s="62"/>
      <c r="N73" s="57">
        <f t="shared" si="3"/>
        <v>0</v>
      </c>
      <c r="O73" s="57">
        <f t="shared" si="4"/>
        <v>0</v>
      </c>
      <c r="P73" s="14"/>
      <c r="Q73" s="16"/>
    </row>
    <row r="74" spans="1:18" ht="17.25" customHeight="1" x14ac:dyDescent="0.2">
      <c r="A74" s="122" t="s">
        <v>133</v>
      </c>
      <c r="B74" s="123"/>
      <c r="C74" s="123"/>
      <c r="D74" s="124"/>
      <c r="E74" s="69"/>
      <c r="F74" s="37"/>
      <c r="G74" s="37"/>
      <c r="H74" s="37"/>
      <c r="I74" s="37"/>
      <c r="J74" s="37"/>
      <c r="K74" s="69"/>
      <c r="L74" s="74"/>
      <c r="M74" s="75"/>
      <c r="N74" s="57">
        <f>SUM(N72:N73)</f>
        <v>0</v>
      </c>
      <c r="O74" s="57">
        <f>SUM(O72:O73)</f>
        <v>0</v>
      </c>
      <c r="P74" s="69"/>
      <c r="Q74" s="69"/>
    </row>
    <row r="75" spans="1:18" ht="54" x14ac:dyDescent="0.2">
      <c r="A75" s="13">
        <v>48</v>
      </c>
      <c r="B75" s="13" t="s">
        <v>134</v>
      </c>
      <c r="C75" s="13" t="s">
        <v>135</v>
      </c>
      <c r="D75" s="14"/>
      <c r="E75" s="15"/>
      <c r="F75" s="33"/>
      <c r="G75" s="34"/>
      <c r="H75" s="33"/>
      <c r="I75" s="35"/>
      <c r="J75" s="35"/>
      <c r="K75" s="14" t="s">
        <v>113</v>
      </c>
      <c r="L75" s="57"/>
      <c r="M75" s="62"/>
      <c r="N75" s="57"/>
      <c r="O75" s="57"/>
      <c r="P75" s="151" t="s">
        <v>286</v>
      </c>
      <c r="Q75" s="154" t="s">
        <v>287</v>
      </c>
    </row>
    <row r="76" spans="1:18" ht="149.44999999999999" customHeight="1" x14ac:dyDescent="0.2">
      <c r="A76" s="13" t="s">
        <v>136</v>
      </c>
      <c r="B76" s="13" t="s">
        <v>137</v>
      </c>
      <c r="C76" s="13" t="s">
        <v>138</v>
      </c>
      <c r="D76" s="14" t="s">
        <v>13</v>
      </c>
      <c r="E76" s="15">
        <v>80</v>
      </c>
      <c r="F76" s="33">
        <f>+'[1]8780_v_senos ir pasiūlymas'!M91</f>
        <v>2342</v>
      </c>
      <c r="G76" s="34">
        <v>5</v>
      </c>
      <c r="H76" s="33">
        <f>+F76*1.05</f>
        <v>2459.1</v>
      </c>
      <c r="I76" s="41">
        <f>+F76*E76</f>
        <v>187360</v>
      </c>
      <c r="J76" s="41">
        <f>+I76*1.05</f>
        <v>196728</v>
      </c>
      <c r="K76" s="14"/>
      <c r="L76" s="57">
        <v>2790</v>
      </c>
      <c r="M76" s="62">
        <v>5</v>
      </c>
      <c r="N76" s="57">
        <f t="shared" si="3"/>
        <v>223200</v>
      </c>
      <c r="O76" s="57">
        <f t="shared" si="4"/>
        <v>234360</v>
      </c>
      <c r="P76" s="152"/>
      <c r="Q76" s="155"/>
    </row>
    <row r="77" spans="1:18" ht="17.25" customHeight="1" x14ac:dyDescent="0.2">
      <c r="A77" s="13" t="s">
        <v>139</v>
      </c>
      <c r="B77" s="13" t="s">
        <v>140</v>
      </c>
      <c r="C77" s="13" t="s">
        <v>141</v>
      </c>
      <c r="D77" s="14" t="s">
        <v>13</v>
      </c>
      <c r="E77" s="15">
        <v>80</v>
      </c>
      <c r="F77" s="33">
        <f>+'[1]8780_v_senos ir pasiūlymas'!M92</f>
        <v>240</v>
      </c>
      <c r="G77" s="34">
        <v>5</v>
      </c>
      <c r="H77" s="33">
        <f>+F77*1.05</f>
        <v>252</v>
      </c>
      <c r="I77" s="41">
        <f>+F77*E77</f>
        <v>19200</v>
      </c>
      <c r="J77" s="41">
        <f>+I77*1.05</f>
        <v>20160</v>
      </c>
      <c r="K77" s="14"/>
      <c r="L77" s="57">
        <v>299</v>
      </c>
      <c r="M77" s="62">
        <v>5</v>
      </c>
      <c r="N77" s="57">
        <f t="shared" si="3"/>
        <v>23920</v>
      </c>
      <c r="O77" s="57">
        <f t="shared" si="4"/>
        <v>25116</v>
      </c>
      <c r="P77" s="152"/>
      <c r="Q77" s="155"/>
    </row>
    <row r="78" spans="1:18" ht="17.25" customHeight="1" x14ac:dyDescent="0.2">
      <c r="A78" s="13" t="s">
        <v>142</v>
      </c>
      <c r="B78" s="13" t="s">
        <v>143</v>
      </c>
      <c r="C78" s="13" t="s">
        <v>144</v>
      </c>
      <c r="D78" s="14" t="s">
        <v>13</v>
      </c>
      <c r="E78" s="15">
        <v>80</v>
      </c>
      <c r="F78" s="33">
        <f>+'[1]8780_v_senos ir pasiūlymas'!M93</f>
        <v>240</v>
      </c>
      <c r="G78" s="34">
        <v>5</v>
      </c>
      <c r="H78" s="33">
        <f>+F78*1.05</f>
        <v>252</v>
      </c>
      <c r="I78" s="41">
        <f>+F78*E78</f>
        <v>19200</v>
      </c>
      <c r="J78" s="41">
        <f>+I78*1.05</f>
        <v>20160</v>
      </c>
      <c r="K78" s="14"/>
      <c r="L78" s="57">
        <v>245</v>
      </c>
      <c r="M78" s="62">
        <v>5</v>
      </c>
      <c r="N78" s="57">
        <f t="shared" si="3"/>
        <v>19600</v>
      </c>
      <c r="O78" s="57">
        <f t="shared" si="4"/>
        <v>20580</v>
      </c>
      <c r="P78" s="152"/>
      <c r="Q78" s="155"/>
    </row>
    <row r="79" spans="1:18" x14ac:dyDescent="0.2">
      <c r="A79" s="13" t="s">
        <v>145</v>
      </c>
      <c r="B79" s="13" t="s">
        <v>146</v>
      </c>
      <c r="C79" s="13" t="s">
        <v>147</v>
      </c>
      <c r="D79" s="14" t="s">
        <v>13</v>
      </c>
      <c r="E79" s="15">
        <v>80</v>
      </c>
      <c r="F79" s="33">
        <f>+'[1]8780_v_senos ir pasiūlymas'!M94</f>
        <v>78</v>
      </c>
      <c r="G79" s="34">
        <v>5</v>
      </c>
      <c r="H79" s="33">
        <f>+F79*1.05</f>
        <v>81.900000000000006</v>
      </c>
      <c r="I79" s="41">
        <f>+F79*E79</f>
        <v>6240</v>
      </c>
      <c r="J79" s="41">
        <f>+I79*1.05</f>
        <v>6552</v>
      </c>
      <c r="K79" s="14"/>
      <c r="L79" s="57">
        <v>81</v>
      </c>
      <c r="M79" s="62">
        <v>5</v>
      </c>
      <c r="N79" s="57">
        <f t="shared" ref="N79:N119" si="8">SUM(E79*L79)</f>
        <v>6480</v>
      </c>
      <c r="O79" s="57">
        <f t="shared" ref="O79:O119" si="9">SUM(N79)*1.05</f>
        <v>6804</v>
      </c>
      <c r="P79" s="153"/>
      <c r="Q79" s="156"/>
    </row>
    <row r="80" spans="1:18" ht="14.1" customHeight="1" x14ac:dyDescent="0.2">
      <c r="A80" s="122" t="s">
        <v>148</v>
      </c>
      <c r="B80" s="123"/>
      <c r="C80" s="123"/>
      <c r="D80" s="124"/>
      <c r="E80" s="69"/>
      <c r="F80" s="37"/>
      <c r="G80" s="37"/>
      <c r="H80" s="37"/>
      <c r="I80" s="37"/>
      <c r="J80" s="37"/>
      <c r="K80" s="69"/>
      <c r="L80" s="74"/>
      <c r="M80" s="75"/>
      <c r="N80" s="57">
        <f>SUM(N76:N79)</f>
        <v>273200</v>
      </c>
      <c r="O80" s="57">
        <f>SUM(O76:O79)</f>
        <v>286860</v>
      </c>
      <c r="P80" s="69"/>
      <c r="Q80" s="69"/>
    </row>
    <row r="81" spans="1:17" ht="40.5" x14ac:dyDescent="0.2">
      <c r="A81" s="13">
        <v>49</v>
      </c>
      <c r="B81" s="13" t="s">
        <v>149</v>
      </c>
      <c r="C81" s="69" t="s">
        <v>150</v>
      </c>
      <c r="D81" s="14"/>
      <c r="E81" s="15"/>
      <c r="F81" s="33"/>
      <c r="G81" s="117"/>
      <c r="H81" s="118"/>
      <c r="I81" s="121"/>
      <c r="J81" s="119"/>
      <c r="K81" s="14" t="s">
        <v>113</v>
      </c>
      <c r="L81" s="57"/>
      <c r="M81" s="62"/>
      <c r="N81" s="57"/>
      <c r="O81" s="57"/>
      <c r="P81" s="14"/>
      <c r="Q81" s="16"/>
    </row>
    <row r="82" spans="1:17" ht="81" x14ac:dyDescent="0.2">
      <c r="A82" s="13" t="s">
        <v>151</v>
      </c>
      <c r="B82" s="13" t="s">
        <v>152</v>
      </c>
      <c r="C82" s="13" t="s">
        <v>153</v>
      </c>
      <c r="D82" s="14" t="s">
        <v>13</v>
      </c>
      <c r="E82" s="15">
        <v>80</v>
      </c>
      <c r="F82" s="33">
        <f>+'[1]8780_v_senos ir pasiūlymas'!M97</f>
        <v>2342</v>
      </c>
      <c r="G82" s="34">
        <v>5</v>
      </c>
      <c r="H82" s="33">
        <f>+F82*1.05</f>
        <v>2459.1</v>
      </c>
      <c r="I82" s="41">
        <f>+F82*E82</f>
        <v>187360</v>
      </c>
      <c r="J82" s="41">
        <f>+I82*1.05</f>
        <v>196728</v>
      </c>
      <c r="K82" s="14"/>
      <c r="L82" s="57"/>
      <c r="M82" s="62"/>
      <c r="N82" s="57">
        <f t="shared" si="8"/>
        <v>0</v>
      </c>
      <c r="O82" s="57">
        <f t="shared" si="9"/>
        <v>0</v>
      </c>
      <c r="P82" s="14"/>
      <c r="Q82" s="16"/>
    </row>
    <row r="83" spans="1:17" ht="14.25" customHeight="1" x14ac:dyDescent="0.2">
      <c r="A83" s="13" t="s">
        <v>154</v>
      </c>
      <c r="B83" s="13" t="s">
        <v>155</v>
      </c>
      <c r="C83" s="13" t="s">
        <v>156</v>
      </c>
      <c r="D83" s="14" t="s">
        <v>13</v>
      </c>
      <c r="E83" s="15">
        <v>80</v>
      </c>
      <c r="F83" s="33">
        <f>+'[1]8780_v_senos ir pasiūlymas'!M98</f>
        <v>240</v>
      </c>
      <c r="G83" s="34">
        <v>5</v>
      </c>
      <c r="H83" s="33">
        <f>+F83*1.05</f>
        <v>252</v>
      </c>
      <c r="I83" s="41">
        <f>+F83*E83</f>
        <v>19200</v>
      </c>
      <c r="J83" s="41">
        <f>+I83*1.05</f>
        <v>20160</v>
      </c>
      <c r="K83" s="14"/>
      <c r="L83" s="57"/>
      <c r="M83" s="62"/>
      <c r="N83" s="57">
        <f t="shared" si="8"/>
        <v>0</v>
      </c>
      <c r="O83" s="57">
        <f t="shared" si="9"/>
        <v>0</v>
      </c>
      <c r="P83" s="14"/>
      <c r="Q83" s="16"/>
    </row>
    <row r="84" spans="1:17" ht="14.25" customHeight="1" x14ac:dyDescent="0.2">
      <c r="A84" s="13" t="s">
        <v>157</v>
      </c>
      <c r="B84" s="13" t="s">
        <v>158</v>
      </c>
      <c r="C84" s="69" t="s">
        <v>144</v>
      </c>
      <c r="D84" s="14" t="s">
        <v>13</v>
      </c>
      <c r="E84" s="15">
        <v>80</v>
      </c>
      <c r="F84" s="33">
        <f>+'[1]8780_v_senos ir pasiūlymas'!M99</f>
        <v>240</v>
      </c>
      <c r="G84" s="34">
        <v>5</v>
      </c>
      <c r="H84" s="33">
        <f>+F84*1.05</f>
        <v>252</v>
      </c>
      <c r="I84" s="41">
        <f>+F84*E84</f>
        <v>19200</v>
      </c>
      <c r="J84" s="41">
        <f>+I84*1.05</f>
        <v>20160</v>
      </c>
      <c r="K84" s="14"/>
      <c r="L84" s="57"/>
      <c r="M84" s="62"/>
      <c r="N84" s="57">
        <f t="shared" si="8"/>
        <v>0</v>
      </c>
      <c r="O84" s="57">
        <f t="shared" si="9"/>
        <v>0</v>
      </c>
      <c r="P84" s="14"/>
      <c r="Q84" s="16"/>
    </row>
    <row r="85" spans="1:17" x14ac:dyDescent="0.2">
      <c r="A85" s="13" t="s">
        <v>159</v>
      </c>
      <c r="B85" s="13" t="s">
        <v>146</v>
      </c>
      <c r="C85" s="13" t="s">
        <v>160</v>
      </c>
      <c r="D85" s="14" t="s">
        <v>13</v>
      </c>
      <c r="E85" s="15">
        <v>80</v>
      </c>
      <c r="F85" s="33">
        <f>+'[1]8780_v_senos ir pasiūlymas'!M100</f>
        <v>78</v>
      </c>
      <c r="G85" s="34">
        <v>5</v>
      </c>
      <c r="H85" s="33">
        <f>+F85*1.05</f>
        <v>81.900000000000006</v>
      </c>
      <c r="I85" s="41">
        <f>+F85*E85</f>
        <v>6240</v>
      </c>
      <c r="J85" s="41">
        <f>+I85*1.05</f>
        <v>6552</v>
      </c>
      <c r="K85" s="14"/>
      <c r="L85" s="57"/>
      <c r="M85" s="62"/>
      <c r="N85" s="57">
        <f t="shared" si="8"/>
        <v>0</v>
      </c>
      <c r="O85" s="57">
        <f t="shared" si="9"/>
        <v>0</v>
      </c>
      <c r="P85" s="14"/>
      <c r="Q85" s="16"/>
    </row>
    <row r="86" spans="1:17" ht="13.5" customHeight="1" x14ac:dyDescent="0.2">
      <c r="A86" s="122" t="s">
        <v>161</v>
      </c>
      <c r="B86" s="123"/>
      <c r="C86" s="123"/>
      <c r="D86" s="124"/>
      <c r="E86" s="69"/>
      <c r="F86" s="37"/>
      <c r="G86" s="37"/>
      <c r="H86" s="37"/>
      <c r="I86" s="37"/>
      <c r="J86" s="37"/>
      <c r="K86" s="69"/>
      <c r="L86" s="74"/>
      <c r="M86" s="75"/>
      <c r="N86" s="57">
        <f>SUM(N82:N85)</f>
        <v>0</v>
      </c>
      <c r="O86" s="57">
        <f>SUM(O82:O85)</f>
        <v>0</v>
      </c>
      <c r="P86" s="69"/>
      <c r="Q86" s="69"/>
    </row>
    <row r="87" spans="1:17" ht="40.5" x14ac:dyDescent="0.2">
      <c r="A87" s="13">
        <v>50</v>
      </c>
      <c r="B87" s="13" t="s">
        <v>162</v>
      </c>
      <c r="C87" s="69" t="s">
        <v>163</v>
      </c>
      <c r="D87" s="14"/>
      <c r="E87" s="15"/>
      <c r="F87" s="33"/>
      <c r="G87" s="117"/>
      <c r="H87" s="118"/>
      <c r="I87" s="121"/>
      <c r="J87" s="119"/>
      <c r="K87" s="14" t="s">
        <v>113</v>
      </c>
      <c r="L87" s="57"/>
      <c r="M87" s="62"/>
      <c r="N87" s="57"/>
      <c r="O87" s="57"/>
      <c r="P87" s="14"/>
      <c r="Q87" s="16"/>
    </row>
    <row r="88" spans="1:17" ht="40.5" x14ac:dyDescent="0.2">
      <c r="A88" s="13" t="s">
        <v>164</v>
      </c>
      <c r="B88" s="13" t="s">
        <v>165</v>
      </c>
      <c r="C88" s="13" t="s">
        <v>166</v>
      </c>
      <c r="D88" s="14" t="s">
        <v>13</v>
      </c>
      <c r="E88" s="15">
        <v>150</v>
      </c>
      <c r="F88" s="33">
        <f>+'[1]8780_v_senos ir pasiūlymas'!M103</f>
        <v>2090</v>
      </c>
      <c r="G88" s="34">
        <v>5</v>
      </c>
      <c r="H88" s="33">
        <f>+F88*1.05</f>
        <v>2194.5</v>
      </c>
      <c r="I88" s="41">
        <f>+F88*E88</f>
        <v>313500</v>
      </c>
      <c r="J88" s="41">
        <f>+I88*1.05</f>
        <v>329175</v>
      </c>
      <c r="K88" s="14"/>
      <c r="L88" s="57"/>
      <c r="M88" s="62"/>
      <c r="N88" s="57">
        <f t="shared" si="8"/>
        <v>0</v>
      </c>
      <c r="O88" s="57">
        <f t="shared" si="9"/>
        <v>0</v>
      </c>
      <c r="P88" s="14"/>
      <c r="Q88" s="16"/>
    </row>
    <row r="89" spans="1:17" ht="17.25" customHeight="1" x14ac:dyDescent="0.2">
      <c r="A89" s="13" t="s">
        <v>167</v>
      </c>
      <c r="B89" s="13" t="s">
        <v>131</v>
      </c>
      <c r="C89" s="13" t="s">
        <v>168</v>
      </c>
      <c r="D89" s="14" t="s">
        <v>13</v>
      </c>
      <c r="E89" s="15">
        <v>150</v>
      </c>
      <c r="F89" s="33">
        <f>+'[1]8780_v_senos ir pasiūlymas'!M104</f>
        <v>240</v>
      </c>
      <c r="G89" s="34">
        <v>5</v>
      </c>
      <c r="H89" s="33">
        <f>+F89*1.05</f>
        <v>252</v>
      </c>
      <c r="I89" s="41">
        <f>+F89*E89</f>
        <v>36000</v>
      </c>
      <c r="J89" s="41">
        <f>+I89*1.05</f>
        <v>37800</v>
      </c>
      <c r="K89" s="14"/>
      <c r="L89" s="57"/>
      <c r="M89" s="62"/>
      <c r="N89" s="57">
        <f t="shared" si="8"/>
        <v>0</v>
      </c>
      <c r="O89" s="57">
        <f t="shared" si="9"/>
        <v>0</v>
      </c>
      <c r="P89" s="14"/>
      <c r="Q89" s="16"/>
    </row>
    <row r="90" spans="1:17" ht="15.75" customHeight="1" x14ac:dyDescent="0.2">
      <c r="A90" s="13" t="s">
        <v>169</v>
      </c>
      <c r="B90" s="13" t="s">
        <v>158</v>
      </c>
      <c r="C90" s="13" t="s">
        <v>170</v>
      </c>
      <c r="D90" s="14" t="s">
        <v>13</v>
      </c>
      <c r="E90" s="15">
        <v>150</v>
      </c>
      <c r="F90" s="33">
        <f>+'[1]8780_v_senos ir pasiūlymas'!M105</f>
        <v>240</v>
      </c>
      <c r="G90" s="34">
        <v>5</v>
      </c>
      <c r="H90" s="33">
        <f>+F90*1.05</f>
        <v>252</v>
      </c>
      <c r="I90" s="41">
        <f>+F90*E90</f>
        <v>36000</v>
      </c>
      <c r="J90" s="41">
        <f>+I90*1.05</f>
        <v>37800</v>
      </c>
      <c r="K90" s="14"/>
      <c r="L90" s="57"/>
      <c r="M90" s="62"/>
      <c r="N90" s="57">
        <f t="shared" si="8"/>
        <v>0</v>
      </c>
      <c r="O90" s="57">
        <f t="shared" si="9"/>
        <v>0</v>
      </c>
      <c r="P90" s="14"/>
      <c r="Q90" s="16"/>
    </row>
    <row r="91" spans="1:17" x14ac:dyDescent="0.2">
      <c r="A91" s="13" t="s">
        <v>171</v>
      </c>
      <c r="B91" s="13" t="s">
        <v>146</v>
      </c>
      <c r="C91" s="13" t="s">
        <v>172</v>
      </c>
      <c r="D91" s="14" t="s">
        <v>13</v>
      </c>
      <c r="E91" s="15">
        <v>150</v>
      </c>
      <c r="F91" s="33">
        <f>+'[1]8780_v_senos ir pasiūlymas'!M106</f>
        <v>78</v>
      </c>
      <c r="G91" s="34">
        <v>5</v>
      </c>
      <c r="H91" s="33">
        <f>+F91*1.05</f>
        <v>81.900000000000006</v>
      </c>
      <c r="I91" s="41">
        <f>+F91*E91</f>
        <v>11700</v>
      </c>
      <c r="J91" s="41">
        <f>+I91*1.05</f>
        <v>12285</v>
      </c>
      <c r="K91" s="14"/>
      <c r="L91" s="57"/>
      <c r="M91" s="62"/>
      <c r="N91" s="57">
        <f t="shared" si="8"/>
        <v>0</v>
      </c>
      <c r="O91" s="57">
        <f t="shared" si="9"/>
        <v>0</v>
      </c>
      <c r="P91" s="14"/>
      <c r="Q91" s="16"/>
    </row>
    <row r="92" spans="1:17" ht="14.25" customHeight="1" x14ac:dyDescent="0.2">
      <c r="A92" s="122" t="s">
        <v>173</v>
      </c>
      <c r="B92" s="123"/>
      <c r="C92" s="123"/>
      <c r="D92" s="124"/>
      <c r="E92" s="69"/>
      <c r="F92" s="37"/>
      <c r="G92" s="37"/>
      <c r="H92" s="37"/>
      <c r="I92" s="37"/>
      <c r="J92" s="37"/>
      <c r="K92" s="69"/>
      <c r="L92" s="74"/>
      <c r="M92" s="75"/>
      <c r="N92" s="57">
        <f>SUM(N88:N91)</f>
        <v>0</v>
      </c>
      <c r="O92" s="57">
        <f>SUM(O88:O91)</f>
        <v>0</v>
      </c>
      <c r="P92" s="69"/>
      <c r="Q92" s="69"/>
    </row>
    <row r="93" spans="1:17" ht="136.5" customHeight="1" x14ac:dyDescent="0.2">
      <c r="A93" s="13">
        <v>51</v>
      </c>
      <c r="B93" s="13" t="s">
        <v>174</v>
      </c>
      <c r="C93" s="87" t="s">
        <v>235</v>
      </c>
      <c r="D93" s="14" t="s">
        <v>13</v>
      </c>
      <c r="E93" s="15">
        <v>20</v>
      </c>
      <c r="F93" s="33">
        <f>+'[1]8780_v_senos ir pasiūlymas'!M108</f>
        <v>5900</v>
      </c>
      <c r="G93" s="34">
        <v>5</v>
      </c>
      <c r="H93" s="33">
        <f t="shared" ref="H93:H101" si="10">+F93*1.05</f>
        <v>6195</v>
      </c>
      <c r="I93" s="41">
        <f t="shared" ref="I93:I101" si="11">+F93*E93</f>
        <v>118000</v>
      </c>
      <c r="J93" s="41">
        <f t="shared" ref="J93:J101" si="12">+I93*1.05</f>
        <v>123900</v>
      </c>
      <c r="K93" s="14" t="s">
        <v>113</v>
      </c>
      <c r="L93" s="57"/>
      <c r="M93" s="62"/>
      <c r="N93" s="57">
        <f t="shared" si="8"/>
        <v>0</v>
      </c>
      <c r="O93" s="57">
        <f t="shared" si="9"/>
        <v>0</v>
      </c>
      <c r="P93" s="14"/>
      <c r="Q93" s="16"/>
    </row>
    <row r="94" spans="1:17" ht="83.25" customHeight="1" x14ac:dyDescent="0.2">
      <c r="A94" s="13">
        <v>52</v>
      </c>
      <c r="B94" s="13" t="s">
        <v>175</v>
      </c>
      <c r="C94" s="13" t="s">
        <v>176</v>
      </c>
      <c r="D94" s="14" t="s">
        <v>13</v>
      </c>
      <c r="E94" s="15">
        <v>20</v>
      </c>
      <c r="F94" s="33">
        <v>5000</v>
      </c>
      <c r="G94" s="34">
        <v>5</v>
      </c>
      <c r="H94" s="33">
        <f t="shared" si="10"/>
        <v>5250</v>
      </c>
      <c r="I94" s="41">
        <f t="shared" si="11"/>
        <v>100000</v>
      </c>
      <c r="J94" s="41">
        <f t="shared" si="12"/>
        <v>105000</v>
      </c>
      <c r="K94" s="14" t="s">
        <v>113</v>
      </c>
      <c r="L94" s="57"/>
      <c r="M94" s="62"/>
      <c r="N94" s="57">
        <f t="shared" si="8"/>
        <v>0</v>
      </c>
      <c r="O94" s="57">
        <f t="shared" si="9"/>
        <v>0</v>
      </c>
      <c r="P94" s="14"/>
      <c r="Q94" s="16"/>
    </row>
    <row r="95" spans="1:17" ht="40.5" x14ac:dyDescent="0.2">
      <c r="A95" s="13">
        <v>53</v>
      </c>
      <c r="B95" s="13" t="s">
        <v>177</v>
      </c>
      <c r="C95" s="13" t="s">
        <v>178</v>
      </c>
      <c r="D95" s="14" t="s">
        <v>13</v>
      </c>
      <c r="E95" s="15">
        <v>360</v>
      </c>
      <c r="F95" s="33">
        <v>150</v>
      </c>
      <c r="G95" s="34">
        <v>5</v>
      </c>
      <c r="H95" s="33">
        <f t="shared" si="10"/>
        <v>157.5</v>
      </c>
      <c r="I95" s="41">
        <f t="shared" si="11"/>
        <v>54000</v>
      </c>
      <c r="J95" s="41">
        <f t="shared" si="12"/>
        <v>56700</v>
      </c>
      <c r="K95" s="14" t="s">
        <v>113</v>
      </c>
      <c r="L95" s="57"/>
      <c r="M95" s="62"/>
      <c r="N95" s="57">
        <f t="shared" si="8"/>
        <v>0</v>
      </c>
      <c r="O95" s="57">
        <f t="shared" si="9"/>
        <v>0</v>
      </c>
      <c r="P95" s="14"/>
      <c r="Q95" s="16"/>
    </row>
    <row r="96" spans="1:17" ht="70.5" customHeight="1" x14ac:dyDescent="0.2">
      <c r="A96" s="13">
        <v>54</v>
      </c>
      <c r="B96" s="13" t="s">
        <v>179</v>
      </c>
      <c r="C96" s="13" t="s">
        <v>180</v>
      </c>
      <c r="D96" s="14" t="s">
        <v>13</v>
      </c>
      <c r="E96" s="15">
        <v>15</v>
      </c>
      <c r="F96" s="33">
        <v>1000</v>
      </c>
      <c r="G96" s="34">
        <v>5</v>
      </c>
      <c r="H96" s="33">
        <f t="shared" si="10"/>
        <v>1050</v>
      </c>
      <c r="I96" s="41">
        <f t="shared" si="11"/>
        <v>15000</v>
      </c>
      <c r="J96" s="41">
        <f t="shared" si="12"/>
        <v>15750</v>
      </c>
      <c r="K96" s="14" t="s">
        <v>113</v>
      </c>
      <c r="L96" s="57"/>
      <c r="M96" s="62"/>
      <c r="N96" s="57">
        <f t="shared" si="8"/>
        <v>0</v>
      </c>
      <c r="O96" s="57">
        <f t="shared" si="9"/>
        <v>0</v>
      </c>
      <c r="P96" s="14"/>
      <c r="Q96" s="16"/>
    </row>
    <row r="97" spans="1:17" ht="137.25" customHeight="1" x14ac:dyDescent="0.2">
      <c r="A97" s="13">
        <v>55</v>
      </c>
      <c r="B97" s="69" t="s">
        <v>181</v>
      </c>
      <c r="C97" s="13" t="s">
        <v>182</v>
      </c>
      <c r="D97" s="71" t="s">
        <v>13</v>
      </c>
      <c r="E97" s="80">
        <v>60</v>
      </c>
      <c r="F97" s="33">
        <v>2000</v>
      </c>
      <c r="G97" s="42">
        <v>5</v>
      </c>
      <c r="H97" s="33">
        <f t="shared" si="10"/>
        <v>2100</v>
      </c>
      <c r="I97" s="41">
        <f t="shared" si="11"/>
        <v>120000</v>
      </c>
      <c r="J97" s="41">
        <f t="shared" si="12"/>
        <v>126000</v>
      </c>
      <c r="K97" s="71" t="s">
        <v>113</v>
      </c>
      <c r="L97" s="81"/>
      <c r="M97" s="82"/>
      <c r="N97" s="57">
        <f t="shared" si="8"/>
        <v>0</v>
      </c>
      <c r="O97" s="57">
        <f t="shared" si="9"/>
        <v>0</v>
      </c>
      <c r="P97" s="71"/>
      <c r="Q97" s="83"/>
    </row>
    <row r="98" spans="1:17" ht="54" x14ac:dyDescent="0.2">
      <c r="A98" s="84">
        <v>56</v>
      </c>
      <c r="B98" s="88" t="s">
        <v>183</v>
      </c>
      <c r="C98" s="84" t="s">
        <v>184</v>
      </c>
      <c r="D98" s="14" t="s">
        <v>30</v>
      </c>
      <c r="E98" s="15">
        <v>300</v>
      </c>
      <c r="F98" s="33">
        <v>800</v>
      </c>
      <c r="G98" s="34">
        <v>5</v>
      </c>
      <c r="H98" s="33">
        <f t="shared" si="10"/>
        <v>840</v>
      </c>
      <c r="I98" s="41">
        <f t="shared" si="11"/>
        <v>240000</v>
      </c>
      <c r="J98" s="41">
        <f t="shared" si="12"/>
        <v>252000</v>
      </c>
      <c r="K98" s="14" t="s">
        <v>113</v>
      </c>
      <c r="L98" s="57"/>
      <c r="M98" s="62"/>
      <c r="N98" s="57">
        <f t="shared" si="8"/>
        <v>0</v>
      </c>
      <c r="O98" s="57">
        <f t="shared" si="9"/>
        <v>0</v>
      </c>
      <c r="P98" s="14"/>
      <c r="Q98" s="16"/>
    </row>
    <row r="99" spans="1:17" ht="81" x14ac:dyDescent="0.2">
      <c r="A99" s="84">
        <v>57</v>
      </c>
      <c r="B99" s="84" t="s">
        <v>185</v>
      </c>
      <c r="C99" s="13" t="s">
        <v>186</v>
      </c>
      <c r="D99" s="76" t="s">
        <v>13</v>
      </c>
      <c r="E99" s="89">
        <v>100</v>
      </c>
      <c r="F99" s="33">
        <v>2500</v>
      </c>
      <c r="G99" s="43">
        <v>5</v>
      </c>
      <c r="H99" s="33">
        <f t="shared" si="10"/>
        <v>2625</v>
      </c>
      <c r="I99" s="41">
        <f t="shared" si="11"/>
        <v>250000</v>
      </c>
      <c r="J99" s="41">
        <f t="shared" si="12"/>
        <v>262500</v>
      </c>
      <c r="K99" s="76" t="s">
        <v>187</v>
      </c>
      <c r="L99" s="90"/>
      <c r="M99" s="91"/>
      <c r="N99" s="57">
        <f t="shared" si="8"/>
        <v>0</v>
      </c>
      <c r="O99" s="57">
        <f t="shared" si="9"/>
        <v>0</v>
      </c>
      <c r="P99" s="76"/>
      <c r="Q99" s="92"/>
    </row>
    <row r="100" spans="1:17" ht="67.5" x14ac:dyDescent="0.2">
      <c r="A100" s="13">
        <v>58</v>
      </c>
      <c r="B100" s="13" t="s">
        <v>188</v>
      </c>
      <c r="C100" s="13" t="s">
        <v>189</v>
      </c>
      <c r="D100" s="14" t="s">
        <v>13</v>
      </c>
      <c r="E100" s="15">
        <v>150</v>
      </c>
      <c r="F100" s="33">
        <v>500</v>
      </c>
      <c r="G100" s="34">
        <v>5</v>
      </c>
      <c r="H100" s="33">
        <f t="shared" si="10"/>
        <v>525</v>
      </c>
      <c r="I100" s="41">
        <f t="shared" si="11"/>
        <v>75000</v>
      </c>
      <c r="J100" s="41">
        <f t="shared" si="12"/>
        <v>78750</v>
      </c>
      <c r="K100" s="14" t="s">
        <v>187</v>
      </c>
      <c r="L100" s="57"/>
      <c r="M100" s="62"/>
      <c r="N100" s="57">
        <f t="shared" si="8"/>
        <v>0</v>
      </c>
      <c r="O100" s="57">
        <f t="shared" si="9"/>
        <v>0</v>
      </c>
      <c r="P100" s="14"/>
      <c r="Q100" s="16"/>
    </row>
    <row r="101" spans="1:17" ht="83.25" customHeight="1" x14ac:dyDescent="0.2">
      <c r="A101" s="13">
        <v>59</v>
      </c>
      <c r="B101" s="69" t="s">
        <v>190</v>
      </c>
      <c r="C101" s="13" t="s">
        <v>233</v>
      </c>
      <c r="D101" s="71" t="s">
        <v>13</v>
      </c>
      <c r="E101" s="80">
        <v>60</v>
      </c>
      <c r="F101" s="33">
        <f>+'[1]8780_v_senos ir pasiūlymas'!M116</f>
        <v>1850</v>
      </c>
      <c r="G101" s="42">
        <v>5</v>
      </c>
      <c r="H101" s="33">
        <f t="shared" si="10"/>
        <v>1942.5</v>
      </c>
      <c r="I101" s="41">
        <f t="shared" si="11"/>
        <v>111000</v>
      </c>
      <c r="J101" s="41">
        <f t="shared" si="12"/>
        <v>116550</v>
      </c>
      <c r="K101" s="71" t="s">
        <v>191</v>
      </c>
      <c r="L101" s="81"/>
      <c r="M101" s="82"/>
      <c r="N101" s="57">
        <f t="shared" si="8"/>
        <v>0</v>
      </c>
      <c r="O101" s="57">
        <f t="shared" si="9"/>
        <v>0</v>
      </c>
      <c r="P101" s="71"/>
      <c r="Q101" s="83"/>
    </row>
    <row r="102" spans="1:17" ht="164.25" customHeight="1" x14ac:dyDescent="0.2">
      <c r="A102" s="13">
        <v>60</v>
      </c>
      <c r="B102" s="69" t="s">
        <v>192</v>
      </c>
      <c r="C102" s="77" t="s">
        <v>234</v>
      </c>
      <c r="D102" s="72" t="s">
        <v>13</v>
      </c>
      <c r="E102" s="93">
        <v>20</v>
      </c>
      <c r="F102" s="39">
        <f>+'[1]8780_v_senos ir pasiūlymas'!M124</f>
        <v>1560</v>
      </c>
      <c r="G102" s="44">
        <v>5</v>
      </c>
      <c r="H102" s="39">
        <f t="shared" ref="H102:H108" si="13">+F102*1.05</f>
        <v>1638</v>
      </c>
      <c r="I102" s="41">
        <f t="shared" ref="I102:I108" si="14">+F102*E102</f>
        <v>31200</v>
      </c>
      <c r="J102" s="41">
        <f t="shared" ref="J102:J108" si="15">+I102*1.05</f>
        <v>32760</v>
      </c>
      <c r="K102" s="72" t="s">
        <v>187</v>
      </c>
      <c r="L102" s="94"/>
      <c r="M102" s="95"/>
      <c r="N102" s="57">
        <f t="shared" si="8"/>
        <v>0</v>
      </c>
      <c r="O102" s="57">
        <f t="shared" si="9"/>
        <v>0</v>
      </c>
      <c r="P102" s="72"/>
      <c r="Q102" s="96"/>
    </row>
    <row r="103" spans="1:17" ht="98.25" customHeight="1" x14ac:dyDescent="0.2">
      <c r="A103" s="97">
        <v>61</v>
      </c>
      <c r="B103" s="98" t="s">
        <v>193</v>
      </c>
      <c r="C103" s="13" t="s">
        <v>239</v>
      </c>
      <c r="D103" s="14" t="s">
        <v>13</v>
      </c>
      <c r="E103" s="15">
        <v>500</v>
      </c>
      <c r="F103" s="33">
        <f>+'[1]8780_v_senos ir pasiūlymas'!M136</f>
        <v>420</v>
      </c>
      <c r="G103" s="34">
        <v>5</v>
      </c>
      <c r="H103" s="33">
        <f t="shared" si="13"/>
        <v>441</v>
      </c>
      <c r="I103" s="35">
        <f t="shared" si="14"/>
        <v>210000</v>
      </c>
      <c r="J103" s="35">
        <f t="shared" si="15"/>
        <v>220500</v>
      </c>
      <c r="K103" s="14" t="s">
        <v>187</v>
      </c>
      <c r="L103" s="57"/>
      <c r="M103" s="62"/>
      <c r="N103" s="57">
        <f t="shared" si="8"/>
        <v>0</v>
      </c>
      <c r="O103" s="57">
        <f t="shared" si="9"/>
        <v>0</v>
      </c>
      <c r="P103" s="14"/>
      <c r="Q103" s="16"/>
    </row>
    <row r="104" spans="1:17" ht="29.25" customHeight="1" x14ac:dyDescent="0.2">
      <c r="A104" s="13">
        <v>62</v>
      </c>
      <c r="B104" s="69" t="s">
        <v>194</v>
      </c>
      <c r="C104" s="13" t="s">
        <v>231</v>
      </c>
      <c r="D104" s="14" t="s">
        <v>13</v>
      </c>
      <c r="E104" s="15">
        <v>200</v>
      </c>
      <c r="F104" s="33">
        <f>+'[1]8780_v_senos ir pasiūlymas'!M146</f>
        <v>75</v>
      </c>
      <c r="G104" s="34">
        <v>5</v>
      </c>
      <c r="H104" s="33">
        <f t="shared" si="13"/>
        <v>78.75</v>
      </c>
      <c r="I104" s="35">
        <f t="shared" si="14"/>
        <v>15000</v>
      </c>
      <c r="J104" s="35">
        <f t="shared" si="15"/>
        <v>15750</v>
      </c>
      <c r="K104" s="14" t="s">
        <v>187</v>
      </c>
      <c r="L104" s="57"/>
      <c r="M104" s="62"/>
      <c r="N104" s="57">
        <f t="shared" si="8"/>
        <v>0</v>
      </c>
      <c r="O104" s="57">
        <f t="shared" si="9"/>
        <v>0</v>
      </c>
      <c r="P104" s="14"/>
      <c r="Q104" s="16"/>
    </row>
    <row r="105" spans="1:17" ht="40.5" customHeight="1" x14ac:dyDescent="0.2">
      <c r="A105" s="13">
        <v>63</v>
      </c>
      <c r="B105" s="13" t="s">
        <v>195</v>
      </c>
      <c r="C105" s="84" t="s">
        <v>196</v>
      </c>
      <c r="D105" s="99" t="s">
        <v>30</v>
      </c>
      <c r="E105" s="100">
        <v>100</v>
      </c>
      <c r="F105" s="45">
        <v>550</v>
      </c>
      <c r="G105" s="46">
        <v>5</v>
      </c>
      <c r="H105" s="47">
        <f t="shared" si="13"/>
        <v>577.5</v>
      </c>
      <c r="I105" s="48">
        <f t="shared" si="14"/>
        <v>55000</v>
      </c>
      <c r="J105" s="48">
        <f t="shared" si="15"/>
        <v>57750</v>
      </c>
      <c r="K105" s="76" t="s">
        <v>197</v>
      </c>
      <c r="L105" s="90"/>
      <c r="M105" s="91"/>
      <c r="N105" s="57">
        <f t="shared" si="8"/>
        <v>0</v>
      </c>
      <c r="O105" s="57">
        <f t="shared" si="9"/>
        <v>0</v>
      </c>
      <c r="P105" s="76"/>
      <c r="Q105" s="92"/>
    </row>
    <row r="106" spans="1:17" ht="27" x14ac:dyDescent="0.2">
      <c r="A106" s="101">
        <v>64</v>
      </c>
      <c r="B106" s="69" t="s">
        <v>198</v>
      </c>
      <c r="C106" s="69" t="s">
        <v>199</v>
      </c>
      <c r="D106" s="102" t="s">
        <v>30</v>
      </c>
      <c r="E106" s="25">
        <v>200</v>
      </c>
      <c r="F106" s="33">
        <v>120</v>
      </c>
      <c r="G106" s="34">
        <v>5</v>
      </c>
      <c r="H106" s="33">
        <f t="shared" si="13"/>
        <v>126</v>
      </c>
      <c r="I106" s="41">
        <f t="shared" si="14"/>
        <v>24000</v>
      </c>
      <c r="J106" s="41">
        <f t="shared" si="15"/>
        <v>25200</v>
      </c>
      <c r="K106" s="14"/>
      <c r="L106" s="57"/>
      <c r="M106" s="62"/>
      <c r="N106" s="57">
        <f t="shared" si="8"/>
        <v>0</v>
      </c>
      <c r="O106" s="57">
        <f t="shared" si="9"/>
        <v>0</v>
      </c>
      <c r="P106" s="14"/>
      <c r="Q106" s="16"/>
    </row>
    <row r="107" spans="1:17" ht="27" x14ac:dyDescent="0.2">
      <c r="A107" s="101">
        <v>65</v>
      </c>
      <c r="B107" s="69" t="s">
        <v>200</v>
      </c>
      <c r="C107" s="69" t="s">
        <v>201</v>
      </c>
      <c r="D107" s="102" t="s">
        <v>30</v>
      </c>
      <c r="E107" s="25">
        <v>200</v>
      </c>
      <c r="F107" s="33">
        <v>220</v>
      </c>
      <c r="G107" s="34">
        <v>5</v>
      </c>
      <c r="H107" s="33">
        <f t="shared" si="13"/>
        <v>231</v>
      </c>
      <c r="I107" s="41">
        <f t="shared" si="14"/>
        <v>44000</v>
      </c>
      <c r="J107" s="41">
        <f t="shared" si="15"/>
        <v>46200</v>
      </c>
      <c r="K107" s="14"/>
      <c r="L107" s="57"/>
      <c r="M107" s="62"/>
      <c r="N107" s="57">
        <f t="shared" si="8"/>
        <v>0</v>
      </c>
      <c r="O107" s="57">
        <f t="shared" si="9"/>
        <v>0</v>
      </c>
      <c r="P107" s="14"/>
      <c r="Q107" s="16"/>
    </row>
    <row r="108" spans="1:17" ht="67.5" x14ac:dyDescent="0.2">
      <c r="A108" s="101">
        <v>66</v>
      </c>
      <c r="B108" s="69" t="s">
        <v>202</v>
      </c>
      <c r="C108" s="69" t="s">
        <v>203</v>
      </c>
      <c r="D108" s="102" t="s">
        <v>30</v>
      </c>
      <c r="E108" s="25">
        <v>100</v>
      </c>
      <c r="F108" s="33">
        <v>500</v>
      </c>
      <c r="G108" s="34">
        <v>5</v>
      </c>
      <c r="H108" s="33">
        <f t="shared" si="13"/>
        <v>525</v>
      </c>
      <c r="I108" s="41">
        <f t="shared" si="14"/>
        <v>50000</v>
      </c>
      <c r="J108" s="41">
        <f t="shared" si="15"/>
        <v>52500</v>
      </c>
      <c r="K108" s="14"/>
      <c r="L108" s="57"/>
      <c r="M108" s="62"/>
      <c r="N108" s="57">
        <f t="shared" si="8"/>
        <v>0</v>
      </c>
      <c r="O108" s="57">
        <f t="shared" si="9"/>
        <v>0</v>
      </c>
      <c r="P108" s="14"/>
      <c r="Q108" s="16"/>
    </row>
    <row r="109" spans="1:17" ht="40.5" x14ac:dyDescent="0.2">
      <c r="A109" s="84">
        <v>67</v>
      </c>
      <c r="B109" s="84" t="s">
        <v>204</v>
      </c>
      <c r="C109" s="84" t="s">
        <v>205</v>
      </c>
      <c r="D109" s="102"/>
      <c r="E109" s="25"/>
      <c r="F109" s="33"/>
      <c r="G109" s="46"/>
      <c r="H109" s="33"/>
      <c r="I109" s="41"/>
      <c r="J109" s="41"/>
      <c r="K109" s="76" t="s">
        <v>187</v>
      </c>
      <c r="L109" s="90"/>
      <c r="M109" s="91"/>
      <c r="N109" s="57"/>
      <c r="O109" s="57"/>
      <c r="P109" s="76"/>
      <c r="Q109" s="92"/>
    </row>
    <row r="110" spans="1:17" ht="40.5" x14ac:dyDescent="0.2">
      <c r="A110" s="13" t="s">
        <v>223</v>
      </c>
      <c r="B110" s="69" t="s">
        <v>206</v>
      </c>
      <c r="C110" s="69" t="s">
        <v>207</v>
      </c>
      <c r="D110" s="102" t="s">
        <v>30</v>
      </c>
      <c r="E110" s="15">
        <v>100</v>
      </c>
      <c r="F110" s="33">
        <v>1200</v>
      </c>
      <c r="G110" s="34">
        <v>5</v>
      </c>
      <c r="H110" s="33">
        <f>+F110*1.05</f>
        <v>1260</v>
      </c>
      <c r="I110" s="41">
        <f>+F110*E110</f>
        <v>120000</v>
      </c>
      <c r="J110" s="41">
        <f>+I110*1.05</f>
        <v>126000</v>
      </c>
      <c r="K110" s="14"/>
      <c r="L110" s="57"/>
      <c r="M110" s="62"/>
      <c r="N110" s="57">
        <f t="shared" si="8"/>
        <v>0</v>
      </c>
      <c r="O110" s="57">
        <f t="shared" si="9"/>
        <v>0</v>
      </c>
      <c r="P110" s="14"/>
      <c r="Q110" s="16"/>
    </row>
    <row r="111" spans="1:17" x14ac:dyDescent="0.2">
      <c r="A111" s="13" t="s">
        <v>224</v>
      </c>
      <c r="B111" s="13" t="s">
        <v>140</v>
      </c>
      <c r="C111" s="13" t="s">
        <v>208</v>
      </c>
      <c r="D111" s="102" t="s">
        <v>30</v>
      </c>
      <c r="E111" s="15">
        <v>100</v>
      </c>
      <c r="F111" s="33">
        <v>1000</v>
      </c>
      <c r="G111" s="34">
        <v>5</v>
      </c>
      <c r="H111" s="33">
        <f>+F111*1.05</f>
        <v>1050</v>
      </c>
      <c r="I111" s="41">
        <f>+F111*E111</f>
        <v>100000</v>
      </c>
      <c r="J111" s="41">
        <f>+I111*1.05</f>
        <v>105000</v>
      </c>
      <c r="K111" s="14"/>
      <c r="L111" s="57"/>
      <c r="M111" s="62"/>
      <c r="N111" s="57">
        <f t="shared" si="8"/>
        <v>0</v>
      </c>
      <c r="O111" s="57">
        <f t="shared" si="9"/>
        <v>0</v>
      </c>
      <c r="P111" s="14"/>
      <c r="Q111" s="16"/>
    </row>
    <row r="112" spans="1:17" ht="13.5" customHeight="1" x14ac:dyDescent="0.2">
      <c r="A112" s="122" t="s">
        <v>225</v>
      </c>
      <c r="B112" s="123"/>
      <c r="C112" s="123"/>
      <c r="D112" s="124"/>
      <c r="E112" s="69"/>
      <c r="F112" s="37"/>
      <c r="G112" s="37"/>
      <c r="H112" s="37"/>
      <c r="I112" s="37"/>
      <c r="J112" s="37"/>
      <c r="K112" s="69"/>
      <c r="L112" s="74"/>
      <c r="M112" s="75"/>
      <c r="N112" s="57">
        <f>SUM(N110:N111)</f>
        <v>0</v>
      </c>
      <c r="O112" s="57">
        <f>SUM(O110:O111)</f>
        <v>0</v>
      </c>
      <c r="P112" s="69"/>
      <c r="Q112" s="69"/>
    </row>
    <row r="113" spans="1:17" ht="40.5" x14ac:dyDescent="0.2">
      <c r="A113" s="101">
        <v>68</v>
      </c>
      <c r="B113" s="69" t="s">
        <v>209</v>
      </c>
      <c r="C113" s="69" t="s">
        <v>210</v>
      </c>
      <c r="D113" s="102" t="s">
        <v>30</v>
      </c>
      <c r="E113" s="25">
        <v>20</v>
      </c>
      <c r="F113" s="33">
        <v>600</v>
      </c>
      <c r="G113" s="34">
        <v>5</v>
      </c>
      <c r="H113" s="33">
        <f t="shared" ref="H113:H119" si="16">+F113*1.05</f>
        <v>630</v>
      </c>
      <c r="I113" s="41">
        <f>+F113*E113</f>
        <v>12000</v>
      </c>
      <c r="J113" s="41">
        <f t="shared" ref="J113:J119" si="17">+I113*1.05</f>
        <v>12600</v>
      </c>
      <c r="K113" s="14" t="s">
        <v>197</v>
      </c>
      <c r="L113" s="57"/>
      <c r="M113" s="62"/>
      <c r="N113" s="57">
        <f t="shared" si="8"/>
        <v>0</v>
      </c>
      <c r="O113" s="57">
        <f t="shared" si="9"/>
        <v>0</v>
      </c>
      <c r="P113" s="14"/>
      <c r="Q113" s="16"/>
    </row>
    <row r="114" spans="1:17" ht="54" customHeight="1" x14ac:dyDescent="0.2">
      <c r="A114" s="13">
        <v>69</v>
      </c>
      <c r="B114" s="13" t="s">
        <v>211</v>
      </c>
      <c r="C114" s="13" t="s">
        <v>212</v>
      </c>
      <c r="D114" s="14" t="s">
        <v>213</v>
      </c>
      <c r="E114" s="15">
        <v>60</v>
      </c>
      <c r="F114" s="33">
        <f>+'[1]8780_v_senos ir pasiūlymas'!M159</f>
        <v>1500</v>
      </c>
      <c r="G114" s="34">
        <v>5</v>
      </c>
      <c r="H114" s="33">
        <f t="shared" si="16"/>
        <v>1575</v>
      </c>
      <c r="I114" s="35">
        <f>+F114*E114</f>
        <v>90000</v>
      </c>
      <c r="J114" s="35">
        <f t="shared" si="17"/>
        <v>94500</v>
      </c>
      <c r="K114" s="14" t="s">
        <v>187</v>
      </c>
      <c r="L114" s="57"/>
      <c r="M114" s="62"/>
      <c r="N114" s="57">
        <f t="shared" si="8"/>
        <v>0</v>
      </c>
      <c r="O114" s="57">
        <f t="shared" si="9"/>
        <v>0</v>
      </c>
      <c r="P114" s="14"/>
      <c r="Q114" s="16"/>
    </row>
    <row r="115" spans="1:17" ht="405" x14ac:dyDescent="0.2">
      <c r="A115" s="103">
        <v>70</v>
      </c>
      <c r="B115" s="104" t="s">
        <v>214</v>
      </c>
      <c r="C115" s="105" t="s">
        <v>215</v>
      </c>
      <c r="D115" s="106" t="s">
        <v>13</v>
      </c>
      <c r="E115" s="107">
        <v>100</v>
      </c>
      <c r="F115" s="49">
        <v>1750</v>
      </c>
      <c r="G115" s="50">
        <v>5</v>
      </c>
      <c r="H115" s="51">
        <f t="shared" si="16"/>
        <v>1837.5</v>
      </c>
      <c r="I115" s="52">
        <f>+E115*F115</f>
        <v>175000</v>
      </c>
      <c r="J115" s="52">
        <f t="shared" si="17"/>
        <v>183750</v>
      </c>
      <c r="K115" s="108" t="s">
        <v>216</v>
      </c>
      <c r="L115" s="109"/>
      <c r="M115" s="110"/>
      <c r="N115" s="57">
        <f t="shared" si="8"/>
        <v>0</v>
      </c>
      <c r="O115" s="57">
        <f t="shared" si="9"/>
        <v>0</v>
      </c>
      <c r="P115" s="108"/>
      <c r="Q115" s="111"/>
    </row>
    <row r="116" spans="1:17" ht="81" x14ac:dyDescent="0.2">
      <c r="A116" s="103">
        <v>71</v>
      </c>
      <c r="B116" s="104" t="s">
        <v>217</v>
      </c>
      <c r="C116" s="105" t="s">
        <v>241</v>
      </c>
      <c r="D116" s="112" t="s">
        <v>13</v>
      </c>
      <c r="E116" s="113">
        <v>20</v>
      </c>
      <c r="F116" s="53">
        <v>1000</v>
      </c>
      <c r="G116" s="54">
        <v>5</v>
      </c>
      <c r="H116" s="51">
        <f t="shared" si="16"/>
        <v>1050</v>
      </c>
      <c r="I116" s="52">
        <f>+E116*F116</f>
        <v>20000</v>
      </c>
      <c r="J116" s="52">
        <f t="shared" si="17"/>
        <v>21000</v>
      </c>
      <c r="K116" s="108" t="s">
        <v>218</v>
      </c>
      <c r="L116" s="109"/>
      <c r="M116" s="110"/>
      <c r="N116" s="57">
        <f t="shared" si="8"/>
        <v>0</v>
      </c>
      <c r="O116" s="57">
        <f t="shared" si="9"/>
        <v>0</v>
      </c>
      <c r="P116" s="108"/>
      <c r="Q116" s="111"/>
    </row>
    <row r="117" spans="1:17" ht="108" x14ac:dyDescent="0.2">
      <c r="A117" s="103">
        <v>72</v>
      </c>
      <c r="B117" s="105" t="s">
        <v>219</v>
      </c>
      <c r="C117" s="105" t="s">
        <v>242</v>
      </c>
      <c r="D117" s="112" t="s">
        <v>13</v>
      </c>
      <c r="E117" s="113">
        <v>20</v>
      </c>
      <c r="F117" s="53">
        <f>+'[1]8780_v_senos ir pasiūlymas'!M162</f>
        <v>448</v>
      </c>
      <c r="G117" s="54">
        <v>5</v>
      </c>
      <c r="H117" s="51">
        <f t="shared" si="16"/>
        <v>470.40000000000003</v>
      </c>
      <c r="I117" s="52">
        <f>+E117*F117</f>
        <v>8960</v>
      </c>
      <c r="J117" s="52">
        <f t="shared" si="17"/>
        <v>9408</v>
      </c>
      <c r="K117" s="108" t="s">
        <v>218</v>
      </c>
      <c r="L117" s="109"/>
      <c r="M117" s="110"/>
      <c r="N117" s="57">
        <f t="shared" si="8"/>
        <v>0</v>
      </c>
      <c r="O117" s="57">
        <f t="shared" si="9"/>
        <v>0</v>
      </c>
      <c r="P117" s="108"/>
      <c r="Q117" s="111"/>
    </row>
    <row r="118" spans="1:17" ht="123" customHeight="1" x14ac:dyDescent="0.2">
      <c r="A118" s="103">
        <f>+A117+1</f>
        <v>73</v>
      </c>
      <c r="B118" s="105" t="s">
        <v>220</v>
      </c>
      <c r="C118" s="105" t="s">
        <v>240</v>
      </c>
      <c r="D118" s="112" t="s">
        <v>13</v>
      </c>
      <c r="E118" s="107">
        <v>100</v>
      </c>
      <c r="F118" s="49">
        <v>1400</v>
      </c>
      <c r="G118" s="54">
        <v>5</v>
      </c>
      <c r="H118" s="51">
        <f t="shared" si="16"/>
        <v>1470</v>
      </c>
      <c r="I118" s="52">
        <f>+E118*F118</f>
        <v>140000</v>
      </c>
      <c r="J118" s="52">
        <f t="shared" si="17"/>
        <v>147000</v>
      </c>
      <c r="K118" s="108" t="s">
        <v>216</v>
      </c>
      <c r="L118" s="109"/>
      <c r="M118" s="110"/>
      <c r="N118" s="57">
        <f t="shared" si="8"/>
        <v>0</v>
      </c>
      <c r="O118" s="57">
        <f t="shared" si="9"/>
        <v>0</v>
      </c>
      <c r="P118" s="108"/>
      <c r="Q118" s="111"/>
    </row>
    <row r="119" spans="1:17" ht="193.5" x14ac:dyDescent="0.2">
      <c r="A119" s="103">
        <v>74</v>
      </c>
      <c r="B119" s="103" t="s">
        <v>56</v>
      </c>
      <c r="C119" s="103" t="s">
        <v>221</v>
      </c>
      <c r="D119" s="112" t="s">
        <v>13</v>
      </c>
      <c r="E119" s="107">
        <v>100</v>
      </c>
      <c r="F119" s="49">
        <f>+'[1]8780_v_senos ir pasiūlymas'!M34</f>
        <v>460</v>
      </c>
      <c r="G119" s="54">
        <v>5</v>
      </c>
      <c r="H119" s="51">
        <f t="shared" si="16"/>
        <v>483</v>
      </c>
      <c r="I119" s="52">
        <f>+E119*F119</f>
        <v>46000</v>
      </c>
      <c r="J119" s="52">
        <f t="shared" si="17"/>
        <v>48300</v>
      </c>
      <c r="K119" s="108" t="s">
        <v>216</v>
      </c>
      <c r="L119" s="109">
        <v>460</v>
      </c>
      <c r="M119" s="110">
        <v>5</v>
      </c>
      <c r="N119" s="57">
        <f t="shared" si="8"/>
        <v>46000</v>
      </c>
      <c r="O119" s="57">
        <f t="shared" si="9"/>
        <v>48300</v>
      </c>
      <c r="P119" s="114" t="s">
        <v>263</v>
      </c>
      <c r="Q119" s="115" t="s">
        <v>288</v>
      </c>
    </row>
    <row r="120" spans="1:17" x14ac:dyDescent="0.2">
      <c r="D120" s="18" t="s">
        <v>222</v>
      </c>
      <c r="E120" s="26"/>
      <c r="F120" s="55"/>
      <c r="G120" s="38">
        <v>5</v>
      </c>
      <c r="H120" s="55"/>
      <c r="I120" s="56">
        <f>SUM(I14:I119)</f>
        <v>9098690</v>
      </c>
      <c r="J120" s="56">
        <f>SUM(J14:J119)</f>
        <v>9553624.5</v>
      </c>
    </row>
    <row r="121" spans="1:17" x14ac:dyDescent="0.2">
      <c r="F121" s="4"/>
      <c r="H121" s="4"/>
    </row>
    <row r="122" spans="1:17" x14ac:dyDescent="0.2">
      <c r="F122" s="4"/>
    </row>
    <row r="123" spans="1:17" x14ac:dyDescent="0.2">
      <c r="F123" s="4"/>
    </row>
    <row r="124" spans="1:17" x14ac:dyDescent="0.2">
      <c r="F124" s="4"/>
    </row>
    <row r="125" spans="1:17" x14ac:dyDescent="0.2">
      <c r="F125" s="4"/>
    </row>
    <row r="126" spans="1:17" x14ac:dyDescent="0.2">
      <c r="F126" s="4"/>
    </row>
    <row r="127" spans="1:17" x14ac:dyDescent="0.2">
      <c r="F127" s="4"/>
    </row>
    <row r="128" spans="1:17" x14ac:dyDescent="0.2">
      <c r="F128" s="4"/>
    </row>
    <row r="129" spans="6:6" x14ac:dyDescent="0.2">
      <c r="F129" s="4"/>
    </row>
    <row r="130" spans="6:6" x14ac:dyDescent="0.2">
      <c r="F130" s="4"/>
    </row>
    <row r="131" spans="6:6" x14ac:dyDescent="0.2">
      <c r="F131" s="4"/>
    </row>
    <row r="132" spans="6:6" x14ac:dyDescent="0.2">
      <c r="F132" s="4"/>
    </row>
    <row r="133" spans="6:6" x14ac:dyDescent="0.2">
      <c r="F133" s="19"/>
    </row>
    <row r="134" spans="6:6" x14ac:dyDescent="0.2">
      <c r="F134" s="4"/>
    </row>
    <row r="135" spans="6:6" x14ac:dyDescent="0.2">
      <c r="F135" s="4"/>
    </row>
    <row r="136" spans="6:6" x14ac:dyDescent="0.2">
      <c r="F136" s="4"/>
    </row>
  </sheetData>
  <mergeCells count="30">
    <mergeCell ref="Q45:Q49"/>
    <mergeCell ref="Q50:Q54"/>
    <mergeCell ref="A86:D86"/>
    <mergeCell ref="A92:D92"/>
    <mergeCell ref="A2:C2"/>
    <mergeCell ref="A3:C3"/>
    <mergeCell ref="A4:C4"/>
    <mergeCell ref="A49:D49"/>
    <mergeCell ref="A54:D54"/>
    <mergeCell ref="A70:D70"/>
    <mergeCell ref="A74:D74"/>
    <mergeCell ref="A80:D80"/>
    <mergeCell ref="P75:P79"/>
    <mergeCell ref="Q75:Q79"/>
    <mergeCell ref="A112:D112"/>
    <mergeCell ref="A5:Q5"/>
    <mergeCell ref="A6:Q6"/>
    <mergeCell ref="A7:Q7"/>
    <mergeCell ref="A8:Q8"/>
    <mergeCell ref="A9:Q9"/>
    <mergeCell ref="F12:J12"/>
    <mergeCell ref="K12:K13"/>
    <mergeCell ref="E12:E13"/>
    <mergeCell ref="D12:D13"/>
    <mergeCell ref="C12:C13"/>
    <mergeCell ref="B12:B13"/>
    <mergeCell ref="A12:A13"/>
    <mergeCell ref="L12:O12"/>
    <mergeCell ref="P12:P13"/>
    <mergeCell ref="Q12:Q1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 8780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2024-10-24T09:49:27Z</dcterms:created>
  <dcterms:modified xsi:type="dcterms:W3CDTF">2024-10-24T09:49:55Z</dcterms:modified>
</cp:coreProperties>
</file>