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A 16 25 km viadukas/LAIMEJES PAISULIMAS/"/>
    </mc:Choice>
  </mc:AlternateContent>
  <xr:revisionPtr revIDLastSave="0" documentId="8_{B056E226-5780-4617-90C4-837BAA9C7E1F}" xr6:coauthVersionLast="47" xr6:coauthVersionMax="47" xr10:uidLastSave="{00000000-0000-0000-0000-000000000000}"/>
  <bookViews>
    <workbookView xWindow="-120" yWindow="-120" windowWidth="29040" windowHeight="15720" activeTab="3" xr2:uid="{00000000-000D-0000-FFFF-FFFF00000000}"/>
  </bookViews>
  <sheets>
    <sheet name="SK" sheetId="1" r:id="rId1"/>
    <sheet name="S" sheetId="2" r:id="rId2"/>
    <sheet name="NŠ" sheetId="3" r:id="rId3"/>
    <sheet name="Santrauka" sheetId="5" r:id="rId4"/>
  </sheets>
  <definedNames>
    <definedName name="_Hlk131412525" localSheetId="1">S!#REF!</definedName>
    <definedName name="_Hlk137216844" localSheetId="2">NŠ!#REF!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1" l="1"/>
  <c r="G16" i="3"/>
  <c r="G17" i="3"/>
  <c r="G18" i="3"/>
  <c r="G19" i="3"/>
  <c r="G20" i="3"/>
  <c r="G21" i="3"/>
  <c r="G5" i="3"/>
  <c r="G6" i="3"/>
  <c r="G7" i="3"/>
  <c r="G8" i="3"/>
  <c r="G9" i="3"/>
  <c r="G10" i="3"/>
  <c r="G11" i="3"/>
  <c r="G12" i="3"/>
  <c r="G13" i="3"/>
  <c r="G14" i="3"/>
  <c r="G15" i="3"/>
  <c r="G101" i="2"/>
  <c r="G102" i="2"/>
  <c r="G103" i="2"/>
  <c r="G104" i="2"/>
  <c r="G105" i="2"/>
  <c r="G106" i="2"/>
  <c r="G107" i="2"/>
  <c r="G108" i="2"/>
  <c r="G109" i="2"/>
  <c r="G90" i="2"/>
  <c r="G91" i="2"/>
  <c r="G92" i="2"/>
  <c r="G93" i="2"/>
  <c r="G94" i="2"/>
  <c r="G95" i="2"/>
  <c r="G96" i="2"/>
  <c r="G97" i="2"/>
  <c r="G98" i="2"/>
  <c r="G99" i="2"/>
  <c r="G78" i="2"/>
  <c r="G79" i="2"/>
  <c r="G80" i="2"/>
  <c r="G81" i="2"/>
  <c r="G82" i="2"/>
  <c r="G83" i="2"/>
  <c r="G84" i="2"/>
  <c r="G85" i="2"/>
  <c r="G86" i="2"/>
  <c r="G87" i="2"/>
  <c r="G88" i="2"/>
  <c r="G72" i="2"/>
  <c r="G73" i="2"/>
  <c r="G74" i="2"/>
  <c r="G75" i="2"/>
  <c r="G76" i="2"/>
  <c r="G62" i="2"/>
  <c r="G63" i="2"/>
  <c r="G64" i="2"/>
  <c r="G65" i="2"/>
  <c r="G66" i="2"/>
  <c r="G67" i="2"/>
  <c r="G68" i="2"/>
  <c r="G69" i="2"/>
  <c r="G70" i="2"/>
  <c r="G47" i="2"/>
  <c r="G48" i="2"/>
  <c r="G49" i="2"/>
  <c r="G50" i="2"/>
  <c r="G51" i="2"/>
  <c r="G52" i="2"/>
  <c r="G53" i="2"/>
  <c r="G54" i="2"/>
  <c r="G55" i="2"/>
  <c r="G56" i="2"/>
  <c r="G57" i="2"/>
  <c r="G58" i="2"/>
  <c r="G59" i="2"/>
  <c r="G60" i="2"/>
  <c r="G40" i="2"/>
  <c r="G41" i="2"/>
  <c r="G42" i="2"/>
  <c r="G43" i="2"/>
  <c r="G44" i="2"/>
  <c r="G45" i="2"/>
  <c r="G27" i="2"/>
  <c r="G29" i="2"/>
  <c r="G30" i="2"/>
  <c r="G31" i="2"/>
  <c r="G32" i="2"/>
  <c r="G33" i="2"/>
  <c r="G34" i="2"/>
  <c r="G35" i="2"/>
  <c r="G36" i="2"/>
  <c r="G37" i="2"/>
  <c r="G38" i="2"/>
  <c r="G39" i="2"/>
  <c r="G24" i="2"/>
  <c r="G25" i="2"/>
  <c r="G12" i="2"/>
  <c r="G13" i="2"/>
  <c r="G14" i="2"/>
  <c r="G15" i="2"/>
  <c r="G16" i="2"/>
  <c r="G17" i="2"/>
  <c r="G18" i="2"/>
  <c r="G19" i="2"/>
  <c r="G20" i="2"/>
  <c r="G21" i="2"/>
  <c r="G22" i="2"/>
  <c r="G5" i="2"/>
  <c r="G6" i="2"/>
  <c r="G7" i="2"/>
  <c r="G8" i="2"/>
  <c r="G9" i="2"/>
  <c r="G83" i="1"/>
  <c r="G84" i="1"/>
  <c r="G85" i="1"/>
  <c r="G86" i="1"/>
  <c r="G87" i="1"/>
  <c r="G88" i="1"/>
  <c r="G89" i="1"/>
  <c r="G90" i="1"/>
  <c r="G91" i="1"/>
  <c r="G92" i="1"/>
  <c r="G93" i="1"/>
  <c r="G94" i="1"/>
  <c r="G95" i="1"/>
  <c r="G96" i="1"/>
  <c r="G77" i="1"/>
  <c r="G78" i="1"/>
  <c r="G79" i="1"/>
  <c r="G80" i="1"/>
  <c r="G81" i="1"/>
  <c r="G82" i="1"/>
  <c r="G65" i="1"/>
  <c r="G66" i="1"/>
  <c r="G67" i="1"/>
  <c r="G68" i="1"/>
  <c r="G69" i="1"/>
  <c r="G70" i="1"/>
  <c r="G71" i="1"/>
  <c r="G72" i="1"/>
  <c r="G73" i="1"/>
  <c r="G74" i="1"/>
  <c r="G75" i="1"/>
  <c r="G76" i="1"/>
  <c r="G59" i="1"/>
  <c r="G60" i="1"/>
  <c r="G61" i="1"/>
  <c r="G62" i="1"/>
  <c r="G63" i="1"/>
  <c r="G64" i="1"/>
  <c r="G49" i="1"/>
  <c r="G50" i="1"/>
  <c r="G51" i="1"/>
  <c r="G52" i="1"/>
  <c r="G53" i="1"/>
  <c r="G54" i="1"/>
  <c r="G55" i="1"/>
  <c r="G56" i="1"/>
  <c r="G57" i="1"/>
  <c r="G58" i="1"/>
  <c r="G36" i="1"/>
  <c r="G37" i="1"/>
  <c r="G38" i="1"/>
  <c r="G39" i="1"/>
  <c r="G40" i="1"/>
  <c r="G41" i="1"/>
  <c r="G42" i="1"/>
  <c r="G43" i="1"/>
  <c r="G44" i="1"/>
  <c r="G45" i="1"/>
  <c r="G46" i="1"/>
  <c r="G47" i="1"/>
  <c r="G48" i="1"/>
  <c r="G28" i="1"/>
  <c r="G29" i="1"/>
  <c r="G30" i="1"/>
  <c r="G31" i="1"/>
  <c r="G32" i="1"/>
  <c r="G33" i="1"/>
  <c r="G34" i="1"/>
  <c r="G35" i="1"/>
  <c r="G23" i="1"/>
  <c r="G24" i="1"/>
  <c r="G25" i="1"/>
  <c r="G26" i="1"/>
  <c r="G27" i="1"/>
  <c r="G14" i="1"/>
  <c r="G15" i="1"/>
  <c r="G16" i="1"/>
  <c r="G17" i="1"/>
  <c r="G18" i="1"/>
  <c r="G19" i="1"/>
  <c r="G20" i="1"/>
  <c r="G21" i="1"/>
  <c r="G22" i="1"/>
  <c r="G9" i="1"/>
  <c r="G10" i="1"/>
  <c r="G11" i="1"/>
  <c r="G12" i="1"/>
  <c r="G13" i="1"/>
  <c r="G61" i="2" l="1"/>
  <c r="I21" i="3"/>
  <c r="G77" i="2"/>
  <c r="G10" i="2"/>
  <c r="I97" i="1" l="1"/>
  <c r="G8" i="1"/>
  <c r="E28" i="2" l="1"/>
  <c r="G28" i="2" s="1"/>
  <c r="G23" i="2" l="1"/>
  <c r="I96" i="1" l="1"/>
  <c r="G4" i="3"/>
  <c r="I7" i="3" s="1"/>
  <c r="I35" i="1" l="1"/>
  <c r="I76" i="1"/>
  <c r="G46" i="2"/>
  <c r="G71" i="2"/>
  <c r="G89" i="2"/>
  <c r="G100" i="2"/>
  <c r="G26" i="2"/>
  <c r="G11" i="2"/>
  <c r="G4" i="2"/>
  <c r="I25" i="2" s="1"/>
  <c r="G22" i="3"/>
  <c r="I88" i="2" l="1"/>
  <c r="I99" i="2"/>
  <c r="I109" i="2"/>
  <c r="G110" i="2"/>
  <c r="I90" i="2"/>
  <c r="I13" i="1"/>
  <c r="I15" i="1"/>
  <c r="I64" i="1"/>
  <c r="I82" i="2"/>
  <c r="I70" i="2"/>
  <c r="G98" i="1"/>
  <c r="D5" i="5" s="1"/>
  <c r="D7" i="5"/>
  <c r="I48" i="2"/>
  <c r="I52" i="2"/>
  <c r="I45" i="2"/>
  <c r="D6" i="5" l="1"/>
  <c r="D8" i="5" s="1"/>
</calcChain>
</file>

<file path=xl/sharedStrings.xml><?xml version="1.0" encoding="utf-8"?>
<sst xmlns="http://schemas.openxmlformats.org/spreadsheetml/2006/main" count="926" uniqueCount="421">
  <si>
    <t>Darbų kiekio žiniaraštis Nr. 1 - Statinio konstrukcijų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</si>
  <si>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</si>
  <si>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</si>
  <si>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</si>
  <si>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</si>
  <si>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</si>
  <si>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</si>
  <si>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</si>
  <si>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Ardymo darbai</t>
  </si>
  <si>
    <t>1.1</t>
  </si>
  <si>
    <r>
      <t>m</t>
    </r>
    <r>
      <rPr>
        <sz val="11"/>
        <color theme="1"/>
        <rFont val="Calibri"/>
        <family val="2"/>
      </rPr>
      <t>³</t>
    </r>
  </si>
  <si>
    <t>1.2</t>
  </si>
  <si>
    <t>t</t>
  </si>
  <si>
    <t>1.3</t>
  </si>
  <si>
    <t>1.4</t>
  </si>
  <si>
    <t>m</t>
  </si>
  <si>
    <t>1.5</t>
  </si>
  <si>
    <t>Iš viso skyriuje 2, Eur be PVM</t>
  </si>
  <si>
    <t>2. Eismo organizavimas statybų metu</t>
  </si>
  <si>
    <t>2.1</t>
  </si>
  <si>
    <t>2.2</t>
  </si>
  <si>
    <t>3. Atramų įrengimas</t>
  </si>
  <si>
    <t>3.1</t>
  </si>
  <si>
    <t>Gręžtinių polių P-1 įrengimas (Ø600 L12 m)</t>
  </si>
  <si>
    <t>vnt.</t>
  </si>
  <si>
    <t>3.2</t>
  </si>
  <si>
    <t>Gręžtinių polių P-2 įrengimas (Ø800 L7 m)</t>
  </si>
  <si>
    <t>3.3</t>
  </si>
  <si>
    <t>3.4</t>
  </si>
  <si>
    <r>
      <t>m</t>
    </r>
    <r>
      <rPr>
        <vertAlign val="superscript"/>
        <sz val="11"/>
        <color theme="1"/>
        <rFont val="Times New Roman"/>
        <family val="1"/>
      </rPr>
      <t>3</t>
    </r>
  </si>
  <si>
    <t>3.5</t>
  </si>
  <si>
    <t>3.6</t>
  </si>
  <si>
    <t>Monolitinių rostverkų R-1 ir R-2 įrengimas</t>
  </si>
  <si>
    <t>3.7</t>
  </si>
  <si>
    <t>3.8</t>
  </si>
  <si>
    <t>3.9</t>
  </si>
  <si>
    <t>Tarpinių atramų rygelių RI-1 ir RI-2 betonavimas</t>
  </si>
  <si>
    <t>3.10</t>
  </si>
  <si>
    <t>Krantinių atramų KA-1 ir KA-2 betonavimas</t>
  </si>
  <si>
    <t>3.11</t>
  </si>
  <si>
    <t>Monolitinių pereinamųjų plokščių  PP-1 ir PP-2 įrengimas</t>
  </si>
  <si>
    <t>3.12</t>
  </si>
  <si>
    <t>Gruntu užpilamų viaduko elementų paviršių padengimas teptine hidroizoliacija</t>
  </si>
  <si>
    <r>
      <t>m</t>
    </r>
    <r>
      <rPr>
        <vertAlign val="superscript"/>
        <sz val="11"/>
        <color theme="1"/>
        <rFont val="Times New Roman"/>
        <family val="1"/>
      </rPr>
      <t>2</t>
    </r>
  </si>
  <si>
    <t>3.13</t>
  </si>
  <si>
    <t>Viaduko konstrukcijų užpylimas drenuojančiu gruntu</t>
  </si>
  <si>
    <t>3.14</t>
  </si>
  <si>
    <t>Viaduko atramų matomų dalių ir kolonų dažymas elastiniais betono dažais</t>
  </si>
  <si>
    <t>3.15</t>
  </si>
  <si>
    <t>Šlaitų tvirtinimas plytelėmis prie krantinių atramų</t>
  </si>
  <si>
    <t>Iš viso skyriuje 3, Eur be PVM</t>
  </si>
  <si>
    <t>4.Perdangos įrengimas</t>
  </si>
  <si>
    <t>4.1</t>
  </si>
  <si>
    <t>4.2</t>
  </si>
  <si>
    <t>4.3</t>
  </si>
  <si>
    <t>kg</t>
  </si>
  <si>
    <t>4.4</t>
  </si>
  <si>
    <t>4.5</t>
  </si>
  <si>
    <t>4.6</t>
  </si>
  <si>
    <t>4.7</t>
  </si>
  <si>
    <t>4.8</t>
  </si>
  <si>
    <t>4.9</t>
  </si>
  <si>
    <t>4.10</t>
  </si>
  <si>
    <t>4.11</t>
  </si>
  <si>
    <t>4.12</t>
  </si>
  <si>
    <t>4.13</t>
  </si>
  <si>
    <t>4.14</t>
  </si>
  <si>
    <t>4.15</t>
  </si>
  <si>
    <t>4.16</t>
  </si>
  <si>
    <t>4.17</t>
  </si>
  <si>
    <t>4.18</t>
  </si>
  <si>
    <t>4.19</t>
  </si>
  <si>
    <t>Einamosios dangos įrengimas ant šalitilčio plokščių</t>
  </si>
  <si>
    <t>4.20</t>
  </si>
  <si>
    <t>Turėklinių ir parapeto blokų viršaus padengimas apsaugine danga</t>
  </si>
  <si>
    <t>4.21</t>
  </si>
  <si>
    <t>Perdangos fasadinės dalies dažymas elastiniais betono dažais</t>
  </si>
  <si>
    <t>4.22</t>
  </si>
  <si>
    <t>4.23</t>
  </si>
  <si>
    <t>Iš viso skyriuje 4, Eur be PVM</t>
  </si>
  <si>
    <t>5. Prietilčių įrengimas</t>
  </si>
  <si>
    <t>5.1</t>
  </si>
  <si>
    <t>5.2</t>
  </si>
  <si>
    <t>5.3</t>
  </si>
  <si>
    <t>5.4</t>
  </si>
  <si>
    <t>5.5</t>
  </si>
  <si>
    <t>5.6</t>
  </si>
  <si>
    <t>5.7</t>
  </si>
  <si>
    <t>5.8</t>
  </si>
  <si>
    <t>5.9</t>
  </si>
  <si>
    <t>5.10</t>
  </si>
  <si>
    <t>5.11</t>
  </si>
  <si>
    <t>Iš viso skyriuje 5, Eur be PVM</t>
  </si>
  <si>
    <t>6.Atraminių sienų įrengimas</t>
  </si>
  <si>
    <t>6.1</t>
  </si>
  <si>
    <t>Gręžtinių polių P-3 įrengimas (Ø600 L8 m)</t>
  </si>
  <si>
    <t>6.2</t>
  </si>
  <si>
    <t>Gręžtinių polių P-4 įrengimas (Ø800 L8 m)</t>
  </si>
  <si>
    <t>6.3</t>
  </si>
  <si>
    <t>Gręžtinių polių P-5 įrengimas (Ø300 L4,5 m)</t>
  </si>
  <si>
    <t>6.4</t>
  </si>
  <si>
    <t>Skaldos pagr. 0/45 sl. h=200 mm įrengimas ir sutankinimas po atraminėmis sienomis</t>
  </si>
  <si>
    <t>6.5</t>
  </si>
  <si>
    <t>6.6</t>
  </si>
  <si>
    <t>6.7</t>
  </si>
  <si>
    <t>Inkarinės templės T-1 įrengimas</t>
  </si>
  <si>
    <t>6.8</t>
  </si>
  <si>
    <t>Deformacinių siūlių įrengimas g/b atraminėse sienose</t>
  </si>
  <si>
    <t>6.9</t>
  </si>
  <si>
    <t>Gelžbetoninių konstrukcijų, besiliečiančių su gruntu padengimas teptine hidroizoliacija</t>
  </si>
  <si>
    <t>6.10</t>
  </si>
  <si>
    <t>Matomų atraminių sienų betoninių paviršių dažymas elastiniais betono dažais</t>
  </si>
  <si>
    <t>6.11</t>
  </si>
  <si>
    <t>Matomų plieninių įlaidų sienų ir fasadinių įrengimo dalių dažymas C3 H dažų danga</t>
  </si>
  <si>
    <t>6.12</t>
  </si>
  <si>
    <t>6.13</t>
  </si>
  <si>
    <t>vnt</t>
  </si>
  <si>
    <t>6.14</t>
  </si>
  <si>
    <t>6.15</t>
  </si>
  <si>
    <t>6.16</t>
  </si>
  <si>
    <t>6.17</t>
  </si>
  <si>
    <t>6.18</t>
  </si>
  <si>
    <t>6.19</t>
  </si>
  <si>
    <t>6.20</t>
  </si>
  <si>
    <t>Surenkamų šlaitinių laiptų įrengimas</t>
  </si>
  <si>
    <t>kompl.</t>
  </si>
  <si>
    <t>Iš viso skyriuje 6, Eur be PVM</t>
  </si>
  <si>
    <t>7. Kiti darbai</t>
  </si>
  <si>
    <t>7.1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</si>
  <si>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</si>
  <si>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7, Eur be PVM</t>
  </si>
  <si>
    <t>IŠ VISO ŽINIARAŠTYJE 1, EUR BE PVM</t>
  </si>
  <si>
    <t>Darbų kiekių žiniaraštis Nr. 2 - Susisiekimo dalis</t>
  </si>
  <si>
    <t>1. Paruošiamieji darbai</t>
  </si>
  <si>
    <t>1.6</t>
  </si>
  <si>
    <t>1.7</t>
  </si>
  <si>
    <t>Tankių krūmų kirtimas, sugrėbimas į krūvas ir smulkinimas statybos vietoje</t>
  </si>
  <si>
    <t>1.8</t>
  </si>
  <si>
    <t>1.9</t>
  </si>
  <si>
    <t>1.10</t>
  </si>
  <si>
    <t>1.11</t>
  </si>
  <si>
    <t>1.12</t>
  </si>
  <si>
    <t>1.13</t>
  </si>
  <si>
    <t>1.14</t>
  </si>
  <si>
    <t>1.15</t>
  </si>
  <si>
    <t>1.16</t>
  </si>
  <si>
    <t>1.17</t>
  </si>
  <si>
    <t>1.18</t>
  </si>
  <si>
    <t>1.19</t>
  </si>
  <si>
    <t>1.20</t>
  </si>
  <si>
    <t>1.21</t>
  </si>
  <si>
    <t xml:space="preserve">Šalinamas esamas horizontalusis ženklinimas </t>
  </si>
  <si>
    <t>Iš viso skyriuje 1, Eur be PVM</t>
  </si>
  <si>
    <t>2. Žemės sankasa</t>
  </si>
  <si>
    <t>2.1        </t>
  </si>
  <si>
    <t>m³</t>
  </si>
  <si>
    <t>2.2        </t>
  </si>
  <si>
    <t>2.3        </t>
  </si>
  <si>
    <t>2.4        </t>
  </si>
  <si>
    <t>2.5        </t>
  </si>
  <si>
    <t>Grunto kasimas rankiniu būdu supilant vietoje</t>
  </si>
  <si>
    <t>2.6        </t>
  </si>
  <si>
    <t>2.7        </t>
  </si>
  <si>
    <t>Žemės sankasos viršaus planiravimas mechanizuotai</t>
  </si>
  <si>
    <t>2.8        </t>
  </si>
  <si>
    <t>Iškasų ir pylimų viršaus sutankinimas mechanizuotai</t>
  </si>
  <si>
    <t>2.9        </t>
  </si>
  <si>
    <t>Žemės sankasos šlaitų planiravimas mechanizuotai pylimuose</t>
  </si>
  <si>
    <t>2.10        </t>
  </si>
  <si>
    <t>Pakelės plotų planiravimas mechanizuotai</t>
  </si>
  <si>
    <t>2.11        </t>
  </si>
  <si>
    <t>Plotų planiravimas rankiniu būdu</t>
  </si>
  <si>
    <t>2.12        </t>
  </si>
  <si>
    <t>2.13        </t>
  </si>
  <si>
    <t>Šlaitų, žalių plotų tvirtinimas 10 cm storio dirvožemio sluoksniu mechanizuotai, užsėjant žole</t>
  </si>
  <si>
    <t>2.14        </t>
  </si>
  <si>
    <t>Šlaitų, žalių plotų tvirtinimas 10 cm storio dirvožemio sluoksniu rankiniu būdu, užsėjant žole</t>
  </si>
  <si>
    <t>2.15        </t>
  </si>
  <si>
    <t>Likusio dirvožemio paskleidimas buldozeriu, perstumiant gruntą 30 m atstumu ir užsėjimas žole</t>
  </si>
  <si>
    <t>2.16        </t>
  </si>
  <si>
    <t>Pakelės griovių tvirtinimas 10 cm storio skaldos mišiniu fr.22/56</t>
  </si>
  <si>
    <t>2.17        </t>
  </si>
  <si>
    <t>2.18        </t>
  </si>
  <si>
    <t>Sankasos gruntų sustiprinimas (pagal MN GPSR 12)</t>
  </si>
  <si>
    <t>2.19        </t>
  </si>
  <si>
    <t>Šlaitų ties išbėgimo antgaliais tvirtinimas lauko akmenimus (8-20 cm) ant sauso betono pagrindo (įskaitant pagrindo paruošimą)</t>
  </si>
  <si>
    <t>2.20        </t>
  </si>
  <si>
    <t>Griovio dugno planiravimas, sąnašų valymas</t>
  </si>
  <si>
    <t>3. Vandens nuvedimas. Drenažo įrengimas</t>
  </si>
  <si>
    <t>Perforuoto drenažo vamzdžio Ø113/126 mm, įsukto į geosintetinę medžiagą, paklojimas</t>
  </si>
  <si>
    <t>Prizmės aplink drenažo vamzdį įrengimas iš skaldelės fr. 11/16</t>
  </si>
  <si>
    <t>Geosintetinės medžiagos paklojimas</t>
  </si>
  <si>
    <t>4. Betoninių bordiūrų įrengimas</t>
  </si>
  <si>
    <t>Asfalto užsandarinimo bituminės juostos įrengimas, h=0,04 m</t>
  </si>
  <si>
    <t>Apsauginio šalčiui atsparaus sluoksnio įrengimas, h=0,28 m</t>
  </si>
  <si>
    <r>
      <rPr>
        <b/>
        <sz val="11"/>
        <color rgb="FFFF0000"/>
        <rFont val="Times New Roman"/>
        <family val="1"/>
        <charset val="186"/>
      </rPr>
      <t xml:space="preserve">Pastaba: </t>
    </r>
    <r>
      <rPr>
        <sz val="11"/>
        <color rgb="FFFF0000"/>
        <rFont val="Times New Roman"/>
        <family val="1"/>
        <charset val="186"/>
      </rPr>
      <t>Teikėjas pildo pasirinktinai I arba II dangos konstrukcijos variantą</t>
    </r>
  </si>
  <si>
    <t>Skaldos pagrindo sluoksnio iš nesurištų mineralinių medžiagų mišinio 0/45 įrengimas, h=0,20 m</t>
  </si>
  <si>
    <t>m²</t>
  </si>
  <si>
    <t>Asfalto pagrindo sluoksnio įrengimas iš mišinio AC 22 PS,  h=0,1 m</t>
  </si>
  <si>
    <t>Asfalto pagrindo dangos pagruntavimas panaudojant bituminę emulsiją C60BP4-S 200 g/m²</t>
  </si>
  <si>
    <t>Apatinis sluoksnis iš asfalto AC 16 AS įrengimas, h=0,08 m</t>
  </si>
  <si>
    <t>Viršutinis sluoksnis iš asfalto SMA 11 S įrengimas, h=0,04 m</t>
  </si>
  <si>
    <t>Šiurkštinimas skaldyta mineraline medžiaga fr. 2/5, 1,5 kg/m²</t>
  </si>
  <si>
    <t>Apsauginio šalčiui atsparaus sluoksnio įrengimas, h=0,26 m</t>
  </si>
  <si>
    <t>Asfalto pagrindo sluoksnio įrengimas iš mišinio AC 22 PN,  h=0,1 m</t>
  </si>
  <si>
    <t>Viršutinis sluoksnis iš asfalto AC 11 VN įrengimas, h=0,04 m</t>
  </si>
  <si>
    <t>Šalčiui nejautrus sluoksnis, h=0,17 m</t>
  </si>
  <si>
    <t>Asfalto pagrindo-dangos sluoksnio įrengimas iš mišinio AC 16 PD,  h=0,08 m</t>
  </si>
  <si>
    <t>Apsauginio šalčiui atsparaus sluoksnio įrengimas, h=0,18 m</t>
  </si>
  <si>
    <t>Žvyro pagrindo sluoksnio iš nesurištų mineralinių medžiagų mišinio 0/45 įrengimas, h=0,30 m</t>
  </si>
  <si>
    <t>m2</t>
  </si>
  <si>
    <t>Apsauginio šalčiui atsparaus sluoksnio įrengimas, h=0,21 m</t>
  </si>
  <si>
    <t>Žvyro pagrindo sluoksnio iš nesurištų mineralinių medžiagų mišinio 0/45 įrengimas, h=0,25 m</t>
  </si>
  <si>
    <t>Žvyro pagrindo sluoksnio iš nesurištų mineralinių medžiagų mišinio 0/45 įrengimas, h=0,20 m</t>
  </si>
  <si>
    <t>Kelkraščio viršutinio sluoksnio įrengimas iš nesurištų mineralinių medžiagų 11/22 su 15% dirvožemio apsėjant veja,  h=0,10 m</t>
  </si>
  <si>
    <t>Kelkraščio apatinio sluoksnio įrengimas iš užpildų, nesurištųjų medžiagų ar gruntų pagal LST 1331</t>
  </si>
  <si>
    <t>m3</t>
  </si>
  <si>
    <t>Apsauginio šalčiui atsparaus sluoksnio įrengimas, h≥0,52 m</t>
  </si>
  <si>
    <t>7.2</t>
  </si>
  <si>
    <t>7.3</t>
  </si>
  <si>
    <t>Asfalto pagrindo sluoksnio įrengimas iš mišinio AC 16 PD,  h=0,08 m</t>
  </si>
  <si>
    <t>Asfalto pagrindo sluoksnio įrengimas iš mišinio AC 16 PD (su raudonos spalvos pigmentu),  h=0,08 m</t>
  </si>
  <si>
    <t>Skersinių siūlių užpurškimas karštu polimerais modifikuotu bitumu "karštas prie šalto"</t>
  </si>
  <si>
    <t>Apsauginio šalčiui atsparaus sluoksnio įrengimas, h≥0,47 m</t>
  </si>
  <si>
    <t xml:space="preserve">Asfalto pagrindo sluoksnio įrengimas iš mišinio AC 16 PD,  h=0,08 m </t>
  </si>
  <si>
    <t>8.1</t>
  </si>
  <si>
    <t>Kelio ženklų vienstiebių metalinių atramų (d=76,1/2,0 mm) pastatymas</t>
  </si>
  <si>
    <t>8.2</t>
  </si>
  <si>
    <t>Kelio ženklų skydų ant vienstiebių metalinių atramų sumontavimas</t>
  </si>
  <si>
    <t>Signalinių stulpelių pastatymas (A tipo)</t>
  </si>
  <si>
    <t>Segmentinės pėsčiųjų tvorelės įrengimas</t>
  </si>
  <si>
    <t>Pradinių ir galinių komponentų įrengimas (stiprumo lygis A, sulaikymo lygis H2, veikimo pločio klasė W2)</t>
  </si>
  <si>
    <t>Pradinių ir galinių komponentų įrengimas (stiprumo lygis A, sulaikymo lygis H1, veikimo pločio klasė W2)</t>
  </si>
  <si>
    <t>Apsauginių kelio atitvarų įrengimas (stiprumo lygis A, sulaikymo lygis H2, veikimo pločio klasė W2), dalis AB</t>
  </si>
  <si>
    <t>Apsauginių kelio atitvarų įrengimas (stiprumo lygis A, sulaikymo lygis H1, veikimo pločio klasė W2), dalis AB</t>
  </si>
  <si>
    <t>Iš viso skyriuje 8, Eur be PVM</t>
  </si>
  <si>
    <t>IŠ VISO ŽINIARAŠTYJE 2, EUR BE PVM</t>
  </si>
  <si>
    <t>Darbų kiekių žiniaraštis Nr. 3 - Nuotekų šalinimo dalis</t>
  </si>
  <si>
    <t>1. Žemės darbai</t>
  </si>
  <si>
    <t>Grunto iškasimas, pakrovimas ir išvežimas</t>
  </si>
  <si>
    <t>Pagrindų po vamzdžiais įrengimas iš smėlingo grunto</t>
  </si>
  <si>
    <t xml:space="preserve">Vamzdynų pirminis užpylimas smėlingu gruntu, sutankinant gruntą </t>
  </si>
  <si>
    <t>Tranšėjų užpylimas smėlingu gruntu ekskavatoriumi, sutankinant gruntą</t>
  </si>
  <si>
    <t>2. Lietaus nuotekų tinklai</t>
  </si>
  <si>
    <t>Apvalių surenkamų gelžbetoninių lietaus nuotakyno šulinių įrengimas šlapiuose gruntuose, kai šulinių skersmuo d1000 m (surenkamos g/b konstrukcijos, šulinių aukštis h-1,2-1,33m.)</t>
  </si>
  <si>
    <t>kompl</t>
  </si>
  <si>
    <t xml:space="preserve">Apvalių surenkamų gelžbetoninių lietaus nuotakyno šulinių įrengimas šlapiuose gruntuose, kai šulinių skersmuo d2000 m (surenkamos g/b konstrukcijos, šulinių aukštis h-1,34-2,19m.) </t>
  </si>
  <si>
    <t>2.3</t>
  </si>
  <si>
    <t xml:space="preserve">Šulinių PVC Ø425 mm su jungiamosiomis fasoninėmis dalimis bei dugnu pastatymas </t>
  </si>
  <si>
    <t>2.4</t>
  </si>
  <si>
    <t>Plastikiniai protarpinių d- 200 mm vamzdžio perėjimui per  šulinio sienelę montavimas</t>
  </si>
  <si>
    <t>2.5</t>
  </si>
  <si>
    <t>Plastikiniai protarpinių d- 400 mm vamzdžio perėjimui per  šulinio sienelę montavimas</t>
  </si>
  <si>
    <t>2.6</t>
  </si>
  <si>
    <t>m.</t>
  </si>
  <si>
    <t>2.7</t>
  </si>
  <si>
    <t>2.8</t>
  </si>
  <si>
    <t>Priimtuvo PR-1 įrengimas</t>
  </si>
  <si>
    <t>2.9</t>
  </si>
  <si>
    <t>Savitakinių lietaus nuotekų vamzdynų hidraulinis bandymas</t>
  </si>
  <si>
    <t>2.10</t>
  </si>
  <si>
    <t>Savitakinių lietaus nuotekų vamzdynų praplovimas, išvalymas</t>
  </si>
  <si>
    <t>2.11</t>
  </si>
  <si>
    <t xml:space="preserve">Vamzdyno vidaus apžiūra, darant vaizdo įrašą  </t>
  </si>
  <si>
    <t>2.12</t>
  </si>
  <si>
    <t xml:space="preserve">Komunikacijų žymėjimo ženklų įrengimas </t>
  </si>
  <si>
    <t>2.13</t>
  </si>
  <si>
    <t xml:space="preserve">Esamos g/b d500 pralaidos išvalymas </t>
  </si>
  <si>
    <t>2.14</t>
  </si>
  <si>
    <t>Esamos g/b pralaidos d500 antgalio keitimas</t>
  </si>
  <si>
    <t>IŠ VISO ŽINIARAŠTYJE 3, EUR BE PVM</t>
  </si>
  <si>
    <t>DARBŲ KIEKIŲ ŽINIARAŠČIŲ SANTRAUKA</t>
  </si>
  <si>
    <t>Darbų kiekių žin. nr.</t>
  </si>
  <si>
    <t>Žiniaraščio pavadinimas</t>
  </si>
  <si>
    <t>Vertė, EUR be PVM</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</si>
  <si>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</si>
  <si>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</si>
  <si>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</si>
  <si>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</si>
  <si>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t>Esamų konstrukcijų gelžbetoninių konstrukcijų ardymas, atliekas išvežant Rangovo pasirnktu atstumu</t>
  </si>
  <si>
    <t>Prilydomos hidroizoliacijos ardymas, atliekas išvežant Rangovo pasirnktu atstumu</t>
  </si>
  <si>
    <t>Asfalto dangos frezavimas pakrovimas ir išvežimas Rangovo pasirinktu atstumu</t>
  </si>
  <si>
    <r>
      <t>Plieninių turėklų ardymas, pakrovimas ir išvežimas Užsakovo nurodytą vietą (</t>
    </r>
    <r>
      <rPr>
        <i/>
        <sz val="11"/>
        <color theme="1"/>
        <rFont val="Times New Roman"/>
        <family val="1"/>
        <charset val="186"/>
      </rPr>
      <t>žiūrėti žiniaraščio priedą dėl išvežimo</t>
    </r>
    <r>
      <rPr>
        <sz val="11"/>
        <color theme="1"/>
        <rFont val="Times New Roman"/>
        <family val="1"/>
      </rPr>
      <t>)</t>
    </r>
  </si>
  <si>
    <r>
      <t>Kelio atitvarų ardymas, pakrovimas ir išvežimas Užsakovo nurodytą vietą (</t>
    </r>
    <r>
      <rPr>
        <i/>
        <sz val="11"/>
        <color theme="1"/>
        <rFont val="Times New Roman"/>
        <family val="1"/>
        <charset val="186"/>
      </rPr>
      <t>žiūrėti žiniaraščio priedą dėl išvežimo</t>
    </r>
    <r>
      <rPr>
        <sz val="11"/>
        <color theme="1"/>
        <rFont val="Times New Roman"/>
        <family val="1"/>
      </rPr>
      <t>)</t>
    </r>
  </si>
  <si>
    <t>Laikinų betoninių kelio atitvarų įrengimas ir išardymas (perstatant 2 kartus)</t>
  </si>
  <si>
    <t>Grunto iškasimas viaduko atramų įrengimui sandėliuojant vietoje (mechanizuotu būdu)</t>
  </si>
  <si>
    <t>Grunto iškasimas viaduko atramų įrengimui sandėliuojant vietoje (rankiniu būdu)</t>
  </si>
  <si>
    <t xml:space="preserve">Armatūros gaminių sudėjimas į betonuojamas konstrukcijas </t>
  </si>
  <si>
    <t>Surenkamų kolonų įrengimas</t>
  </si>
  <si>
    <t>Kolonų sumonolitinimas</t>
  </si>
  <si>
    <t>Plieninės spraustasienės R-1 ir R-2 rostverkams įrengimas ir išardymas (1 kartą perstatant)</t>
  </si>
  <si>
    <t>Plieninės spraustasienės įrengimas ir išardymas (statybos darbų etapams atskirti)</t>
  </si>
  <si>
    <t>Betono pagrindo sluoksnio (50 mm) įrengimas po monolitinėmis pereinamosiomis plokštėmis</t>
  </si>
  <si>
    <t>3.16</t>
  </si>
  <si>
    <t>3.17</t>
  </si>
  <si>
    <t>3.18</t>
  </si>
  <si>
    <t>3.19</t>
  </si>
  <si>
    <t>3.20</t>
  </si>
  <si>
    <t>Surenkamų g/b sijų irengimas</t>
  </si>
  <si>
    <t>Sijų sumonolitinimo ruožų betonavimas</t>
  </si>
  <si>
    <t>Surenkamų g/b turėklinių blokų įrengimas</t>
  </si>
  <si>
    <t>Surenkamų g/b atitvarų blokų įrengimas</t>
  </si>
  <si>
    <t>Surenkamų g/b atitvarų blokų sumonolitinimas</t>
  </si>
  <si>
    <t>Surenkamų g/b šalitilčio plokščių įrengimas</t>
  </si>
  <si>
    <t>Surenkamų g/b šalitilčio plokščių sumonolitinimas</t>
  </si>
  <si>
    <t>Išlyginamojo betono sluoksnio (~40 mm) įrengimas</t>
  </si>
  <si>
    <t>2 sluoksnių prilydomos hidroizoliacijos ant perdangos įrengimas</t>
  </si>
  <si>
    <t>Vandens surinkimo šulinėlių perdangoje įrengimas</t>
  </si>
  <si>
    <t>Drenažinės juostos po danga įrengimas</t>
  </si>
  <si>
    <t>Vandens nuleidimo lietvamzdžių įrengimas (įskaitant tvirtinimą ir alkūnes)</t>
  </si>
  <si>
    <t>Dangos pagruntavimas bitumine emulsija</t>
  </si>
  <si>
    <t>Sandarinimo juostos įrengimas</t>
  </si>
  <si>
    <t>Karštai cinkuotų viaduko turėklų įrengimas</t>
  </si>
  <si>
    <t>Atitvarų įrengimas</t>
  </si>
  <si>
    <t xml:space="preserve">Asfalto dangos sluoksnio (20 mm) frezvimas, pakrovimas ir išvežimas Rangovo numatytu atstumu </t>
  </si>
  <si>
    <t>Skiedinio sluoksnio (20 mm) po šalitilčio plokštėmis įrengimas</t>
  </si>
  <si>
    <r>
      <t>m</t>
    </r>
    <r>
      <rPr>
        <vertAlign val="superscript"/>
        <sz val="11"/>
        <rFont val="Times New Roman"/>
        <family val="1"/>
      </rPr>
      <t>3</t>
    </r>
  </si>
  <si>
    <r>
      <t>m</t>
    </r>
    <r>
      <rPr>
        <vertAlign val="superscript"/>
        <sz val="11"/>
        <rFont val="Times New Roman"/>
        <family val="1"/>
      </rPr>
      <t>2</t>
    </r>
  </si>
  <si>
    <t>4.24</t>
  </si>
  <si>
    <t>4.25</t>
  </si>
  <si>
    <t>4.26</t>
  </si>
  <si>
    <t>4.27</t>
  </si>
  <si>
    <t>4.28</t>
  </si>
  <si>
    <t>Išlyginamojo betono sl. (h~30 mm) ant pereinamųjų plokščių įrengimas</t>
  </si>
  <si>
    <t>Hidroizoliacijos ant pereinamųjų plokščių įrengimas</t>
  </si>
  <si>
    <t>Asfalto apsauginio asfalto sl. įrengimas (20 mm)</t>
  </si>
  <si>
    <t>Apatinio asfalto dangos sl. įrengimas (40 mm)</t>
  </si>
  <si>
    <t>Asfalto apsauginio asfalto sl (20 mm) ant pereinamųjų plokščių įrengimas</t>
  </si>
  <si>
    <t>Šalčiui atsparus sl. (hvid=300 mm) ant pereinamųjų plokščių įrengimas</t>
  </si>
  <si>
    <t>Skaldos pagrindo sl. (h=200 mm) ant pereinamųjų plokščių įrengimas</t>
  </si>
  <si>
    <t>Asfalto pagr. sl. (h =100 mm) ant pereinamųjų plokščių įrengimas</t>
  </si>
  <si>
    <t>Asfalto apat. sl. (h=80 mm) ant pereinamųjų plokščių įrengimas</t>
  </si>
  <si>
    <t>Temperatūrinių pjūvių įrengimas</t>
  </si>
  <si>
    <t>Magistralinio kelio A16 Vilnius–Prienai– Marijampolė 25,312 km viaduko rekonstravimas</t>
  </si>
  <si>
    <t>Monolitinių atraminių sienų įrengimas betonavimas</t>
  </si>
  <si>
    <t>Atraminės sienos S-1 įrengimas iš plieninių įlaidų</t>
  </si>
  <si>
    <t>Nuolatinių gruntinių inkarų (atraminės sienos S-1) įrengimas</t>
  </si>
  <si>
    <t>Cementinio skiadinio šaknų nuolatiniams inkarams (atraminės sienos S-1) įrengimas</t>
  </si>
  <si>
    <t>Plieninės apjungimo sijų ir detalių (atraminės sienos S-1) įrengimas</t>
  </si>
  <si>
    <t>Įlaidų ir g/b sienos jungiamosios plieiniės detalės (ID-1) (atraminės sienos S-1) įrengimas</t>
  </si>
  <si>
    <t>Karštai cinkuotų atraminių sienų turėklų įrengimas</t>
  </si>
  <si>
    <t>Minkštų veislių medžių kirtimas &lt;12 cm storio, kelmų rovimas ir smulkinimas statybos vietoje, medienos paruošimas ir išvežimas Rangovo pasirinktu atstumu</t>
  </si>
  <si>
    <t>Minkštų veislių medžių kirtimas 12-20 cm storio, kelmų rovimas ir smulkinimas statybos vietoje, medienos paruošimas ir išvežimas Rangovo pasirinktu atstumu</t>
  </si>
  <si>
    <t>Kietų veislių medžių kirtimas 12-20 cm storio, kelmų rovimas ir smulkinimas statybos vietoje, medienos paruošimas ir Rangovo pasirinktu atstumu</t>
  </si>
  <si>
    <t>Minkštų veislių medžių kirtimas 20-24 cm storio, kelmų rovimas ir smulkinimas statybos vietoje, medienos paruošimas ir išvežimas Rangovo pasirinktu atstumu</t>
  </si>
  <si>
    <t>Kietų veislių medžių kirtimas 20-24 cm storio, kelmų rovimas ir smulkinimas statybos vietoje, medienos paruošimas ir išvežimas Rangovo pasirinktu atstumu</t>
  </si>
  <si>
    <t>Minkštų veislių medžių kirtimas 25-32 cm storio, kelmų rovimas ir smulkinimas statybos vietoje, medienos paruošimas ir išvežimas Rangovo pasirinktu atstumu</t>
  </si>
  <si>
    <r>
      <t>Kelio ženklų ant vienstiebių atramų metalinių skydų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</si>
  <si>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r>
      <t>Kelio ženklų vienstiebių metalinių atramų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</si>
  <si>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r>
      <t>Esamų kelio atitvarų išardymas ir išvežimas  į Užsakovo nurodytą vietą (</t>
    </r>
    <r>
      <rPr>
        <i/>
        <sz val="11"/>
        <color theme="1"/>
        <rFont val="Times New Roman"/>
        <family val="1"/>
        <charset val="186"/>
      </rPr>
      <t>žiūrėti žiniaraščio priedą dėl išvežimo</t>
    </r>
    <r>
      <rPr>
        <sz val="11"/>
        <color theme="1"/>
        <rFont val="Times New Roman"/>
        <family val="1"/>
      </rPr>
      <t>)</t>
    </r>
  </si>
  <si>
    <t>Plastmasinių signalinių stulpelių išardymas ir išvežimas Rangovo pasirinktu atstumu</t>
  </si>
  <si>
    <t>Betoninių laiptų demontavimas ir išvežimas Rangovo pasirinktu atstumu</t>
  </si>
  <si>
    <t>Betoninių latakų demontavimas ir išvežimas Rangovo pasirinktu atstumu</t>
  </si>
  <si>
    <t>Dangos iš betoninių plokščių išardymas ir išvežimas Rangovo pasirinktu atstumu</t>
  </si>
  <si>
    <t>Betoninių bortų ant betono pagrindo išardymas ir išvežimas Rangovo pasirinktu atstumu</t>
  </si>
  <si>
    <t>Gelžbetoninių pralaidų išardymas (įskaitant ir antgalius) ir išvežimas Rangovo pasirinktu atstumu</t>
  </si>
  <si>
    <t>Asfalto dangos frezavimas, pakrovimas ir išvežimas Rangovo pasirinktu atstumu</t>
  </si>
  <si>
    <t>Apsauginės metalinės Tvorelės išardymas ir išvežimas Rangovo pasirinktu atstumu</t>
  </si>
  <si>
    <t>Dirvožemio pašalinimas ir sustūmimas į krūvas buldozeriu</t>
  </si>
  <si>
    <t>Grunto kasimas mechanizuotai, pakrovimas į savivarčius ir išvežimas į laikino sandėliavimo vietą Rangovo pasirinktu atstumu</t>
  </si>
  <si>
    <t>Į krūvas sustumto dirvožemio pakrovimas į savivarčius ir išvežimas į sandėliavimo aikšteles Rangovo pasirinktu atstumu</t>
  </si>
  <si>
    <t>Sankasos (pylimų) įrengimas iš vietinio grunto, atvežant iš sandėliavimo vietos, grunto sutankinimas</t>
  </si>
  <si>
    <t>Grunto kasimas mechanizuotai, pakrovimas į savivarčius ir išvežimas Rangovo pasirinktu atstumu (į išlykį)</t>
  </si>
  <si>
    <t>Dirvožemio kasimas ekskavatoriais, pakrovimas į savivarčius ir atvežimas Rangovo pasirinktu atstumu</t>
  </si>
  <si>
    <t>Atraminių sienų užpylimas geros sanklodos gruntau</t>
  </si>
  <si>
    <t>Betoninių gatvės bordiūrų ant betono pagrindo įrengimas</t>
  </si>
  <si>
    <t>Betoninių suapvalintų gatvės bordiūrų  ant betono pagrindo įrengimas</t>
  </si>
  <si>
    <t>Betoninių vejos bordiūrų ant betonopagrindo įrengimas</t>
  </si>
  <si>
    <t>5. Dangos konstrukcijos įrengimas DK 10 (I dangos konstrukcijos variantas)</t>
  </si>
  <si>
    <t>5. Dangos konstrukcijos įrengimas DK 10 (II dangos konstrukcijos variantas)</t>
  </si>
  <si>
    <t>6. Dangos konstrukcijos įrengimas DK 1 (I dangos konstrukcijos variantas)</t>
  </si>
  <si>
    <t>6. Dangos konstrukcijos įrengimas DK 1 (II dangos konstrukcijos variantas)</t>
  </si>
  <si>
    <t>Pastaba: Teikėjas pildo pasirinktinai I arba II dangos konstrukcijos variantą</t>
  </si>
  <si>
    <t>7. Pėsčiųjų-dviračių tako dangos konstrukcijos įrengimas(I dangos konstrukcijos variantas)</t>
  </si>
  <si>
    <t>7. Pėsčiųjų-dviračių tako dangos konstrukcijos įrengimas(II dangos konstrukcijos variantas)</t>
  </si>
  <si>
    <t>8. Kelkraščių įrengimas</t>
  </si>
  <si>
    <t>Iš viso skyriuje 9, Eur be PVM</t>
  </si>
  <si>
    <t>9. Nuovažų įrengimas (1 variantas)</t>
  </si>
  <si>
    <t>9. Nuovažų įrengimas (2 variantas)</t>
  </si>
  <si>
    <t>10. Kelio apstatymas ir saugaus eismo organizavimas</t>
  </si>
  <si>
    <t>9.1</t>
  </si>
  <si>
    <t>9.2</t>
  </si>
  <si>
    <t>9.3</t>
  </si>
  <si>
    <t>9.4</t>
  </si>
  <si>
    <t>9.5</t>
  </si>
  <si>
    <t>Iš viso skyriuje 10, Eur be PVM</t>
  </si>
  <si>
    <t>10.1</t>
  </si>
  <si>
    <t>10.2</t>
  </si>
  <si>
    <t>10.3</t>
  </si>
  <si>
    <t>10.4</t>
  </si>
  <si>
    <t>10.5</t>
  </si>
  <si>
    <t>10.6</t>
  </si>
  <si>
    <t>10.7</t>
  </si>
  <si>
    <t>10.8</t>
  </si>
  <si>
    <t>10.9</t>
  </si>
  <si>
    <t>10.10</t>
  </si>
  <si>
    <t>Ženklinimas tipas 1.1 (linijos plotis 0,12 m) siaura ištisinė linija (iš polimerinių medžiagų)</t>
  </si>
  <si>
    <t>Ženklinimas tipas 1.5 (linijos plotis 0.12 m) siaura brūkšninė linija, kai brūkšnio ir tarp santykis 3m/9m (iš polimerinių medžiagų)</t>
  </si>
  <si>
    <t>Nuotekų surinkimo tinklų plastikinių vamzdžiaų d-200 klojimas</t>
  </si>
  <si>
    <t>Nuotekų surinkimo tinklų  plastikiniaų vamzdžių d-400 klojimas</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</si>
  <si>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Kėdainių kelių tarnybos Kėdainių meistrija, Birutės g. 4, Kėdainiai.</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</si>
  <si>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</si>
  <si>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DARBŲ KIEKIŲ ŽINIARAŠČIAI IR JŲ SANTRAUKĄ</t>
  </si>
  <si>
    <t>Grįžtamosios medžiagos (nufrezuotas asfaltas) (vieneto kaina didesnė yra lygi  9,58 Eur be PVM/m3) (įvertinam su minuso ženklu, atitinkamai mažėja pasiūlymo kaina. Šios medžiagos atiteks rangovui)</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</si>
  <si>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(arba tiesiog 0,00). Jei mediena nėra menkavertė ir gali būti parduota, sąmatoje tai vertinama su minuso ženklu. Medienos būklę ir kainą vertinasi pats tiekėjas savarankiškai savo rizika.</t>
    </r>
  </si>
  <si>
    <t>Grįžtamosios medžiagos – susandėliuota mediena (kainą pateikia tiekėjas, įvertinęs medienos būklę: ≥0,00 Eur/kompl. – kai mediena menkavertė ir skirta utilizavimui, t.y. vertinama, kiek kainuos utilizavimo išlaidos įrašant pilkame langelyje kainą su pliuso ženklu arba jame nurodant 0,00;   &lt;0,00 Eur/kompl – kai mediena nėra menkavertė ir gali būti parduota, t.y.pilkame langelyje  nurodoma kaina su minuso ženklu, tuomet atitinkamai sumažėja pasiūlymo kaina.</t>
  </si>
  <si>
    <t xml:space="preserve">Tiekėjo pasiūlyme esantys darbų kiekių žiniaraščiai ir jų santrauka negali būti konfidencialūs. </t>
  </si>
  <si>
    <t>Grįžtamosios medžiagos (nufrezuotas asfaltas) (vieneto kaina didesnė yra lygi  9,58 Eur be PVM/m3) (įvertinamas su minuso ženklu, atitinkamai mažėja pasiūlymo kaina. Medžiagos atiteks rangovui)</t>
  </si>
  <si>
    <t>Grįžtamosios medžiagos (nufrezuotas asfaltas) (vieneto kaina yra lygi 5,99 Eur/t)  įrašoma su minuso ženklu, atitinkamai mažėja pasiūlymo kiana. Medžiagos atiteks rangovui)</t>
  </si>
  <si>
    <t>SPS priedas Nr. 16</t>
  </si>
  <si>
    <t>1.22</t>
  </si>
  <si>
    <t>Trasos nužymėjimas</t>
  </si>
  <si>
    <t>km</t>
  </si>
  <si>
    <t>Sandarintos siūlės įrengimas esamų ir naujų dangų sujungimui</t>
  </si>
  <si>
    <t>4.29</t>
  </si>
  <si>
    <t>Viršutinio asfalto dangos sl. (40 mm) įrengimas</t>
  </si>
  <si>
    <r>
      <t>m</t>
    </r>
    <r>
      <rPr>
        <vertAlign val="superscript"/>
        <sz val="11"/>
        <color rgb="FFFF0000"/>
        <rFont val="Times New Roman"/>
        <family val="1"/>
      </rPr>
      <t>2</t>
    </r>
  </si>
  <si>
    <t>Asfalto virš. sl. (h=40 mm) ant pereinamųjų plokščių įrengimas</t>
  </si>
  <si>
    <t>5.12</t>
  </si>
  <si>
    <t>Surenkamų betoninių latakų  400x500x240 įrengimas</t>
  </si>
  <si>
    <t>Surenkamų betoninių latakų 300x200x100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</si>
</sst>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5"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b/>
      <sz val="11"/>
      <color theme="1"/>
      <name val="Times New Roman"/>
      <family val="1"/>
      <charset val="186"/>
    </font>
    <font>
      <sz val="10"/>
      <color theme="1"/>
      <name val="Arial"/>
      <family val="2"/>
    </font>
    <font>
      <sz val="11"/>
      <name val="Times New Roman"/>
      <family val="1"/>
    </font>
    <font>
      <b/>
      <sz val="11"/>
      <color theme="1"/>
      <name val="Times New Roman"/>
      <family val="1"/>
    </font>
    <font>
      <b/>
      <sz val="11"/>
      <name val="Times New Roman"/>
      <family val="1"/>
    </font>
    <font>
      <sz val="10"/>
      <name val="Times New Roman"/>
      <family val="1"/>
      <charset val="186"/>
    </font>
    <font>
      <b/>
      <sz val="10"/>
      <name val="Times New Roman"/>
      <family val="1"/>
      <charset val="186"/>
    </font>
    <font>
      <i/>
      <sz val="11"/>
      <name val="Times New Roman"/>
      <family val="1"/>
    </font>
    <font>
      <sz val="11"/>
      <color theme="1"/>
      <name val="Times New Roman"/>
      <family val="1"/>
    </font>
    <font>
      <vertAlign val="superscript"/>
      <sz val="11"/>
      <color theme="1"/>
      <name val="Times New Roman"/>
      <family val="1"/>
    </font>
    <font>
      <i/>
      <sz val="11"/>
      <color rgb="FF000000"/>
      <name val="Times New Roman"/>
      <family val="1"/>
    </font>
    <font>
      <sz val="11"/>
      <color rgb="FF000000"/>
      <name val="Times New Roman"/>
      <family val="1"/>
    </font>
    <font>
      <sz val="11"/>
      <color theme="1"/>
      <name val="Calibri"/>
      <family val="2"/>
    </font>
    <font>
      <i/>
      <sz val="10"/>
      <name val="Times New Roman"/>
      <family val="1"/>
      <charset val="186"/>
    </font>
    <font>
      <i/>
      <sz val="11"/>
      <name val="Times New Roman"/>
      <family val="1"/>
      <charset val="186"/>
    </font>
    <font>
      <sz val="10"/>
      <name val="Arial"/>
      <family val="2"/>
      <charset val="186"/>
    </font>
    <font>
      <vertAlign val="superscript"/>
      <sz val="11"/>
      <name val="Times New Roman"/>
      <family val="1"/>
    </font>
    <font>
      <sz val="11"/>
      <color rgb="FF000000"/>
      <name val="Times New Roman"/>
      <family val="1"/>
      <charset val="186"/>
    </font>
    <font>
      <b/>
      <i/>
      <sz val="10"/>
      <name val="Times New Roman"/>
      <family val="1"/>
      <charset val="186"/>
    </font>
    <font>
      <b/>
      <sz val="11"/>
      <color theme="1"/>
      <name val="Calibri"/>
      <family val="2"/>
      <charset val="186"/>
      <scheme val="minor"/>
    </font>
    <font>
      <b/>
      <sz val="12"/>
      <color theme="1"/>
      <name val="Arial"/>
      <family val="2"/>
      <charset val="186"/>
    </font>
    <font>
      <i/>
      <sz val="11"/>
      <color rgb="FFFF0000"/>
      <name val="Times New Roman"/>
      <family val="1"/>
    </font>
    <font>
      <sz val="11"/>
      <color rgb="FFFF0000"/>
      <name val="Times New Roman"/>
      <family val="1"/>
    </font>
    <font>
      <vertAlign val="superscript"/>
      <sz val="11"/>
      <color rgb="FFFF0000"/>
      <name val="Times New Roman"/>
      <family val="1"/>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6" fillId="0" borderId="0"/>
  </cellStyleXfs>
  <cellXfs count="250">
    <xf numFmtId="0" fontId="0" fillId="0" borderId="0" xfId="0"/>
    <xf numFmtId="4" fontId="4" fillId="4"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6"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11" fillId="0" borderId="10"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9" fontId="5" fillId="0" borderId="0" xfId="0" applyNumberFormat="1" applyFont="1" applyAlignment="1">
      <alignment horizontal="center" vertical="center" wrapText="1"/>
    </xf>
    <xf numFmtId="49" fontId="5" fillId="0" borderId="1"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4" fillId="0" borderId="19" xfId="3"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49" fontId="5" fillId="0" borderId="0" xfId="4" applyNumberFormat="1" applyFont="1" applyAlignment="1">
      <alignment horizontal="center" vertical="center" wrapText="1"/>
    </xf>
    <xf numFmtId="4" fontId="4" fillId="0" borderId="20" xfId="3" applyNumberFormat="1" applyFont="1" applyBorder="1" applyAlignment="1">
      <alignment horizontal="center" vertical="center" wrapText="1"/>
    </xf>
    <xf numFmtId="4" fontId="4" fillId="0" borderId="13" xfId="0" applyNumberFormat="1" applyFont="1" applyBorder="1" applyAlignment="1" applyProtection="1">
      <alignment horizontal="center" vertical="center" wrapText="1"/>
      <protection locked="0"/>
    </xf>
    <xf numFmtId="4" fontId="11" fillId="0" borderId="14" xfId="0" applyNumberFormat="1" applyFont="1" applyBorder="1" applyAlignment="1" applyProtection="1">
      <alignment horizontal="center" vertical="center"/>
      <protection locked="0"/>
    </xf>
    <xf numFmtId="4" fontId="5" fillId="5" borderId="4" xfId="0" applyNumberFormat="1" applyFont="1" applyFill="1" applyBorder="1" applyAlignment="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0" borderId="21" xfId="0" applyNumberFormat="1" applyFont="1" applyBorder="1" applyAlignment="1" applyProtection="1">
      <alignment horizontal="center" vertical="center" wrapText="1"/>
      <protection locked="0"/>
    </xf>
    <xf numFmtId="4" fontId="4" fillId="0" borderId="22" xfId="0" applyNumberFormat="1" applyFont="1" applyBorder="1" applyAlignment="1" applyProtection="1">
      <alignment horizontal="center" vertical="center" wrapText="1"/>
      <protection locked="0"/>
    </xf>
    <xf numFmtId="49" fontId="18" fillId="0" borderId="5"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49" fontId="18" fillId="0" borderId="7" xfId="0" applyNumberFormat="1" applyFont="1" applyBorder="1" applyAlignment="1">
      <alignment horizontal="center" vertical="center" wrapText="1"/>
    </xf>
    <xf numFmtId="0" fontId="19" fillId="0" borderId="8" xfId="0" applyFont="1" applyBorder="1" applyAlignment="1">
      <alignment horizontal="left" vertical="center" wrapText="1"/>
    </xf>
    <xf numFmtId="0" fontId="19" fillId="0" borderId="8" xfId="0" applyFont="1" applyBorder="1" applyAlignment="1">
      <alignment horizontal="center" vertical="center" wrapText="1"/>
    </xf>
    <xf numFmtId="49" fontId="13" fillId="0" borderId="1" xfId="0" applyNumberFormat="1" applyFont="1" applyBorder="1" applyAlignment="1">
      <alignment horizontal="right" vertical="center"/>
    </xf>
    <xf numFmtId="0" fontId="19" fillId="0" borderId="3" xfId="0" applyFont="1" applyBorder="1" applyAlignment="1">
      <alignment horizontal="left" vertical="center" wrapText="1"/>
    </xf>
    <xf numFmtId="0" fontId="19" fillId="0" borderId="3" xfId="0" applyFont="1" applyBorder="1" applyAlignment="1">
      <alignment horizontal="center" vertical="center" wrapText="1"/>
    </xf>
    <xf numFmtId="49" fontId="13" fillId="0" borderId="1"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2" fillId="5" borderId="1" xfId="0" applyFont="1" applyFill="1" applyBorder="1" applyAlignment="1">
      <alignment horizontal="center" vertical="center" wrapText="1"/>
    </xf>
    <xf numFmtId="0" fontId="22" fillId="5" borderId="8" xfId="0" applyFont="1" applyFill="1" applyBorder="1" applyAlignment="1">
      <alignment horizontal="left" vertical="center" wrapText="1"/>
    </xf>
    <xf numFmtId="4" fontId="15" fillId="4" borderId="1" xfId="3" applyNumberFormat="1" applyFont="1" applyFill="1" applyBorder="1" applyAlignment="1" applyProtection="1">
      <alignment horizontal="center" vertical="center" wrapText="1"/>
      <protection locked="0"/>
    </xf>
    <xf numFmtId="4" fontId="13" fillId="0" borderId="6" xfId="0" applyNumberFormat="1" applyFont="1" applyBorder="1" applyAlignment="1">
      <alignment horizontal="center" vertical="center" wrapText="1"/>
    </xf>
    <xf numFmtId="4" fontId="15" fillId="4" borderId="1" xfId="4" applyNumberFormat="1" applyFont="1" applyFill="1" applyBorder="1" applyAlignment="1" applyProtection="1">
      <alignment horizontal="center" vertical="center" wrapText="1"/>
      <protection locked="0"/>
    </xf>
    <xf numFmtId="4" fontId="13" fillId="4" borderId="1" xfId="0" applyNumberFormat="1" applyFont="1" applyFill="1" applyBorder="1" applyAlignment="1" applyProtection="1">
      <alignment horizontal="center" vertical="center" wrapText="1"/>
      <protection locked="0"/>
    </xf>
    <xf numFmtId="4" fontId="15" fillId="4" borderId="8" xfId="4" applyNumberFormat="1" applyFont="1" applyFill="1" applyBorder="1" applyAlignment="1" applyProtection="1">
      <alignment horizontal="center" vertical="center" wrapText="1"/>
      <protection locked="0"/>
    </xf>
    <xf numFmtId="49" fontId="18" fillId="0" borderId="15" xfId="0" applyNumberFormat="1" applyFont="1" applyBorder="1" applyAlignment="1">
      <alignment horizontal="center" vertical="center" wrapText="1"/>
    </xf>
    <xf numFmtId="0" fontId="19" fillId="0" borderId="1" xfId="0" applyFont="1" applyBorder="1" applyAlignment="1">
      <alignment horizontal="center" vertical="center"/>
    </xf>
    <xf numFmtId="49" fontId="13" fillId="0" borderId="1" xfId="0" applyNumberFormat="1" applyFont="1" applyBorder="1" applyAlignment="1">
      <alignment horizontal="left" vertical="center" wrapText="1"/>
    </xf>
    <xf numFmtId="0" fontId="19" fillId="0" borderId="1" xfId="0" applyFont="1" applyBorder="1" applyAlignment="1">
      <alignment horizontal="left" vertical="center"/>
    </xf>
    <xf numFmtId="4" fontId="4" fillId="4" borderId="8" xfId="3" applyNumberFormat="1" applyFont="1" applyFill="1" applyBorder="1" applyAlignment="1" applyProtection="1">
      <alignment horizontal="center" vertical="center" wrapText="1"/>
      <protection locked="0"/>
    </xf>
    <xf numFmtId="0" fontId="19" fillId="0" borderId="8" xfId="0" applyFont="1" applyBorder="1" applyAlignment="1">
      <alignment horizontal="left" vertical="center"/>
    </xf>
    <xf numFmtId="0" fontId="19" fillId="0" borderId="8" xfId="0" applyFont="1" applyBorder="1" applyAlignment="1">
      <alignment horizontal="center" vertical="center"/>
    </xf>
    <xf numFmtId="49" fontId="13" fillId="5" borderId="1" xfId="0" applyNumberFormat="1" applyFont="1" applyFill="1" applyBorder="1" applyAlignment="1">
      <alignment horizontal="center" vertical="center"/>
    </xf>
    <xf numFmtId="0" fontId="19"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19" fillId="0" borderId="3" xfId="0" applyFont="1" applyBorder="1" applyAlignment="1">
      <alignment horizontal="left" vertical="center"/>
    </xf>
    <xf numFmtId="0" fontId="19" fillId="0" borderId="3" xfId="0" applyFont="1" applyBorder="1" applyAlignment="1">
      <alignment horizontal="center" vertical="center"/>
    </xf>
    <xf numFmtId="0" fontId="7" fillId="0" borderId="0" xfId="0" applyFont="1" applyAlignment="1">
      <alignment horizontal="center"/>
    </xf>
    <xf numFmtId="4" fontId="14" fillId="0" borderId="10" xfId="0" applyNumberFormat="1"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vertical="center"/>
    </xf>
    <xf numFmtId="4" fontId="16" fillId="0" borderId="1" xfId="0" applyNumberFormat="1" applyFont="1" applyBorder="1" applyAlignment="1">
      <alignment horizontal="center" vertical="center"/>
    </xf>
    <xf numFmtId="0" fontId="17" fillId="0" borderId="1" xfId="0" applyFont="1" applyBorder="1" applyAlignment="1">
      <alignment horizontal="right" vertical="center"/>
    </xf>
    <xf numFmtId="4" fontId="17" fillId="0" borderId="1" xfId="0" applyNumberFormat="1" applyFont="1" applyBorder="1" applyAlignment="1">
      <alignment horizontal="center" vertical="center"/>
    </xf>
    <xf numFmtId="0" fontId="22" fillId="5" borderId="8" xfId="0" applyFont="1" applyFill="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4" fontId="5" fillId="4" borderId="8" xfId="0" applyNumberFormat="1" applyFont="1" applyFill="1" applyBorder="1" applyAlignment="1" applyProtection="1">
      <alignment horizontal="center" vertical="center" wrapText="1"/>
      <protection locked="0"/>
    </xf>
    <xf numFmtId="4" fontId="5" fillId="4" borderId="3"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center" vertical="center" wrapText="1"/>
      <protection locked="0"/>
    </xf>
    <xf numFmtId="0" fontId="12" fillId="4" borderId="1" xfId="0" applyFont="1" applyFill="1" applyBorder="1" applyAlignment="1">
      <alignment horizontal="center" vertical="center" wrapText="1"/>
    </xf>
    <xf numFmtId="49" fontId="18" fillId="5" borderId="5" xfId="0" applyNumberFormat="1" applyFont="1" applyFill="1" applyBorder="1" applyAlignment="1">
      <alignment horizontal="center" vertical="center" wrapText="1"/>
    </xf>
    <xf numFmtId="0" fontId="14" fillId="0" borderId="7" xfId="0" applyFont="1" applyBorder="1" applyAlignment="1" applyProtection="1">
      <alignment horizontal="center" vertical="center"/>
      <protection locked="0"/>
    </xf>
    <xf numFmtId="49" fontId="18" fillId="0" borderId="2" xfId="0" applyNumberFormat="1" applyFont="1" applyBorder="1" applyAlignment="1">
      <alignment horizontal="center" vertical="center" wrapText="1"/>
    </xf>
    <xf numFmtId="49" fontId="13" fillId="0" borderId="3" xfId="0" applyNumberFormat="1" applyFont="1" applyBorder="1" applyAlignment="1">
      <alignment horizontal="right" vertical="center"/>
    </xf>
    <xf numFmtId="4" fontId="15" fillId="4" borderId="3" xfId="4" applyNumberFormat="1" applyFont="1" applyFill="1" applyBorder="1" applyAlignment="1" applyProtection="1">
      <alignment horizontal="center" vertical="center" wrapText="1"/>
      <protection locked="0"/>
    </xf>
    <xf numFmtId="4" fontId="13" fillId="0" borderId="4" xfId="0" applyNumberFormat="1" applyFont="1" applyBorder="1" applyAlignment="1">
      <alignment horizontal="center" vertical="center" wrapText="1"/>
    </xf>
    <xf numFmtId="49" fontId="13" fillId="0" borderId="8" xfId="0" applyNumberFormat="1" applyFont="1" applyBorder="1" applyAlignment="1">
      <alignment horizontal="right" vertical="center"/>
    </xf>
    <xf numFmtId="49" fontId="13" fillId="0" borderId="3" xfId="0" applyNumberFormat="1" applyFont="1" applyBorder="1" applyAlignment="1">
      <alignment horizontal="center" vertical="center" wrapText="1"/>
    </xf>
    <xf numFmtId="0" fontId="14" fillId="0" borderId="0" xfId="0" applyFont="1" applyAlignment="1" applyProtection="1">
      <alignment horizontal="center" vertical="center" wrapText="1"/>
      <protection locked="0"/>
    </xf>
    <xf numFmtId="4" fontId="14" fillId="0" borderId="0" xfId="0" applyNumberFormat="1" applyFont="1" applyAlignment="1" applyProtection="1">
      <alignment horizontal="center" vertical="center" wrapText="1"/>
      <protection locked="0"/>
    </xf>
    <xf numFmtId="49" fontId="13" fillId="5" borderId="3" xfId="0" applyNumberFormat="1" applyFont="1" applyFill="1" applyBorder="1" applyAlignment="1">
      <alignment horizontal="center" vertical="center"/>
    </xf>
    <xf numFmtId="49" fontId="18" fillId="0" borderId="11" xfId="0" applyNumberFormat="1" applyFont="1" applyBorder="1" applyAlignment="1">
      <alignment horizontal="center" vertical="center" wrapText="1"/>
    </xf>
    <xf numFmtId="49" fontId="13" fillId="5" borderId="8" xfId="0" applyNumberFormat="1" applyFont="1" applyFill="1" applyBorder="1" applyAlignment="1">
      <alignment horizontal="center" vertical="center"/>
    </xf>
    <xf numFmtId="0" fontId="19" fillId="0" borderId="3"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49" fontId="18" fillId="5" borderId="7" xfId="0" applyNumberFormat="1" applyFont="1" applyFill="1" applyBorder="1" applyAlignment="1">
      <alignment horizontal="center" vertical="center" wrapText="1"/>
    </xf>
    <xf numFmtId="0" fontId="22" fillId="5" borderId="3" xfId="0" applyFont="1" applyFill="1" applyBorder="1" applyAlignment="1">
      <alignment horizontal="left" vertical="center" wrapText="1"/>
    </xf>
    <xf numFmtId="4" fontId="4" fillId="4" borderId="3" xfId="3" applyNumberFormat="1" applyFont="1" applyFill="1" applyBorder="1" applyAlignment="1" applyProtection="1">
      <alignment horizontal="center" vertical="center" wrapText="1"/>
      <protection locked="0"/>
    </xf>
    <xf numFmtId="49" fontId="5" fillId="0" borderId="3" xfId="0" applyNumberFormat="1" applyFont="1" applyBorder="1" applyAlignment="1">
      <alignment horizontal="center" vertical="center"/>
    </xf>
    <xf numFmtId="0" fontId="19" fillId="0" borderId="25" xfId="0" applyFont="1" applyBorder="1" applyAlignment="1" applyProtection="1">
      <alignment horizontal="center" vertical="center" wrapText="1"/>
      <protection locked="0"/>
    </xf>
    <xf numFmtId="4" fontId="4" fillId="4" borderId="25" xfId="4" applyNumberFormat="1" applyFont="1" applyFill="1" applyBorder="1" applyAlignment="1" applyProtection="1">
      <alignment horizontal="center" vertical="center" wrapText="1"/>
      <protection locked="0"/>
    </xf>
    <xf numFmtId="49" fontId="25" fillId="0" borderId="24" xfId="0" applyNumberFormat="1" applyFont="1" applyBorder="1" applyAlignment="1">
      <alignment horizontal="center" vertical="center" wrapText="1"/>
    </xf>
    <xf numFmtId="0" fontId="5" fillId="0" borderId="25" xfId="0" applyFont="1" applyBorder="1" applyAlignment="1" applyProtection="1">
      <alignment horizontal="left" vertical="center" wrapText="1"/>
      <protection locked="0"/>
    </xf>
    <xf numFmtId="0" fontId="5" fillId="0" borderId="25" xfId="0" applyFont="1" applyBorder="1" applyAlignment="1" applyProtection="1">
      <alignment horizontal="center" vertical="center" wrapText="1"/>
      <protection locked="0"/>
    </xf>
    <xf numFmtId="0" fontId="0" fillId="0" borderId="0" xfId="0" applyAlignment="1">
      <alignment vertical="top" wrapText="1"/>
    </xf>
    <xf numFmtId="0" fontId="0" fillId="0" borderId="0" xfId="0" applyAlignment="1">
      <alignment vertical="top"/>
    </xf>
    <xf numFmtId="4" fontId="13" fillId="5" borderId="3" xfId="3" applyNumberFormat="1" applyFont="1" applyFill="1" applyBorder="1" applyAlignment="1" applyProtection="1">
      <alignment horizontal="center" vertical="center" wrapText="1"/>
      <protection locked="0"/>
    </xf>
    <xf numFmtId="4" fontId="13" fillId="5" borderId="1" xfId="3" applyNumberFormat="1" applyFont="1" applyFill="1" applyBorder="1" applyAlignment="1" applyProtection="1">
      <alignment horizontal="center" vertical="center" wrapText="1"/>
      <protection locked="0"/>
    </xf>
    <xf numFmtId="4" fontId="19"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4" fontId="19" fillId="0" borderId="8" xfId="0" applyNumberFormat="1" applyFont="1" applyBorder="1" applyAlignment="1">
      <alignment horizontal="center" vertical="center"/>
    </xf>
    <xf numFmtId="4" fontId="19" fillId="0" borderId="8" xfId="0" applyNumberFormat="1" applyFont="1" applyBorder="1" applyAlignment="1">
      <alignment horizontal="center" vertical="center" wrapText="1"/>
    </xf>
    <xf numFmtId="0" fontId="5"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4" fontId="4" fillId="0" borderId="13" xfId="0" applyNumberFormat="1" applyFont="1" applyBorder="1" applyAlignment="1" applyProtection="1">
      <alignment vertical="center" wrapText="1"/>
      <protection locked="0"/>
    </xf>
    <xf numFmtId="4" fontId="4" fillId="0" borderId="10" xfId="0" applyNumberFormat="1" applyFont="1" applyBorder="1" applyAlignment="1" applyProtection="1">
      <alignment horizontal="center" vertical="center" wrapText="1"/>
      <protection locked="0"/>
    </xf>
    <xf numFmtId="2" fontId="19" fillId="0" borderId="1"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2" fontId="19" fillId="5" borderId="1" xfId="0" applyNumberFormat="1" applyFont="1" applyFill="1" applyBorder="1" applyAlignment="1">
      <alignment horizontal="center" vertical="center" wrapText="1"/>
    </xf>
    <xf numFmtId="2" fontId="22" fillId="5" borderId="8" xfId="0" applyNumberFormat="1" applyFont="1" applyFill="1" applyBorder="1" applyAlignment="1">
      <alignment horizontal="center" vertical="center" wrapText="1"/>
    </xf>
    <xf numFmtId="2" fontId="22"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2" fontId="7"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2" fontId="28" fillId="5" borderId="1" xfId="0" applyNumberFormat="1" applyFont="1" applyFill="1" applyBorder="1" applyAlignment="1">
      <alignment horizontal="center" vertical="center" wrapText="1"/>
    </xf>
    <xf numFmtId="0" fontId="28" fillId="5" borderId="8" xfId="0" applyFont="1" applyFill="1" applyBorder="1" applyAlignment="1">
      <alignment horizontal="center" vertical="center" wrapText="1"/>
    </xf>
    <xf numFmtId="2" fontId="28" fillId="5" borderId="8"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19" fillId="5" borderId="8" xfId="0" applyFont="1" applyFill="1" applyBorder="1" applyAlignment="1">
      <alignment horizontal="left" vertical="center" wrapText="1"/>
    </xf>
    <xf numFmtId="0" fontId="7" fillId="5" borderId="8" xfId="0" applyFont="1" applyFill="1" applyBorder="1" applyAlignment="1">
      <alignment horizontal="center" vertical="center" wrapText="1"/>
    </xf>
    <xf numFmtId="2" fontId="7" fillId="5" borderId="8" xfId="0" applyNumberFormat="1" applyFont="1" applyFill="1" applyBorder="1" applyAlignment="1">
      <alignment horizontal="center" vertical="center" wrapText="1"/>
    </xf>
    <xf numFmtId="2" fontId="13" fillId="0" borderId="1" xfId="0" applyNumberFormat="1" applyFont="1" applyBorder="1" applyAlignment="1">
      <alignment horizontal="center" vertical="center"/>
    </xf>
    <xf numFmtId="2" fontId="19" fillId="0" borderId="1" xfId="0" applyNumberFormat="1" applyFont="1" applyBorder="1" applyAlignment="1">
      <alignment horizontal="center" vertical="center"/>
    </xf>
    <xf numFmtId="0" fontId="16" fillId="0" borderId="0" xfId="0" applyFont="1"/>
    <xf numFmtId="0" fontId="29" fillId="0" borderId="0" xfId="0" applyFont="1"/>
    <xf numFmtId="0" fontId="11" fillId="0" borderId="0" xfId="0" applyFont="1"/>
    <xf numFmtId="4" fontId="4" fillId="4" borderId="1" xfId="3" applyNumberFormat="1" applyFont="1" applyFill="1" applyBorder="1" applyAlignment="1">
      <alignment horizontal="center" vertical="center" wrapText="1"/>
    </xf>
    <xf numFmtId="1" fontId="19" fillId="0" borderId="1" xfId="0" applyNumberFormat="1" applyFont="1" applyBorder="1" applyAlignment="1">
      <alignment horizontal="center" vertical="center" wrapText="1"/>
    </xf>
    <xf numFmtId="0" fontId="30" fillId="0" borderId="0" xfId="0" applyFont="1" applyAlignment="1">
      <alignment vertical="top"/>
    </xf>
    <xf numFmtId="4" fontId="15" fillId="4" borderId="1" xfId="4" applyNumberFormat="1" applyFont="1" applyFill="1" applyBorder="1" applyAlignment="1">
      <alignment horizontal="center" vertical="center" wrapText="1"/>
    </xf>
    <xf numFmtId="49" fontId="33" fillId="5" borderId="1" xfId="0" applyNumberFormat="1" applyFont="1" applyFill="1" applyBorder="1" applyAlignment="1">
      <alignment horizontal="center" vertical="center"/>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164" fontId="33" fillId="4" borderId="1" xfId="0" applyNumberFormat="1" applyFont="1" applyFill="1" applyBorder="1" applyAlignment="1" applyProtection="1">
      <alignment horizontal="center" vertical="center"/>
      <protection locked="0"/>
    </xf>
    <xf numFmtId="49" fontId="13" fillId="0" borderId="3" xfId="0" applyNumberFormat="1" applyFont="1" applyBorder="1" applyAlignment="1">
      <alignment horizontal="center" vertical="center"/>
    </xf>
    <xf numFmtId="4" fontId="15" fillId="4" borderId="3" xfId="3" applyNumberFormat="1" applyFont="1" applyFill="1" applyBorder="1" applyAlignment="1" applyProtection="1">
      <alignment horizontal="center" vertical="center" wrapText="1"/>
      <protection locked="0"/>
    </xf>
    <xf numFmtId="164" fontId="13" fillId="4" borderId="1" xfId="0" applyNumberFormat="1" applyFont="1" applyFill="1" applyBorder="1" applyAlignment="1" applyProtection="1">
      <alignment horizontal="center" vertical="center"/>
      <protection locked="0"/>
    </xf>
    <xf numFmtId="49" fontId="32" fillId="0" borderId="5" xfId="0" applyNumberFormat="1" applyFont="1" applyBorder="1" applyAlignment="1">
      <alignment horizontal="center" vertical="center" wrapText="1"/>
    </xf>
    <xf numFmtId="0" fontId="33" fillId="0" borderId="1" xfId="0" applyFont="1" applyBorder="1" applyAlignment="1" applyProtection="1">
      <alignment horizontal="center" vertical="center" wrapText="1"/>
      <protection locked="0"/>
    </xf>
    <xf numFmtId="0" fontId="33" fillId="0" borderId="1" xfId="0" applyFont="1" applyBorder="1" applyAlignment="1">
      <alignment horizontal="center" vertical="center"/>
    </xf>
    <xf numFmtId="4" fontId="33" fillId="0" borderId="1" xfId="0" applyNumberFormat="1" applyFont="1" applyBorder="1" applyAlignment="1">
      <alignment horizontal="center" vertical="center"/>
    </xf>
    <xf numFmtId="4" fontId="33" fillId="4" borderId="1" xfId="0" applyNumberFormat="1" applyFont="1" applyFill="1" applyBorder="1" applyAlignment="1" applyProtection="1">
      <alignment horizontal="center" vertical="center" wrapText="1"/>
      <protection locked="0"/>
    </xf>
    <xf numFmtId="49" fontId="32" fillId="0" borderId="7" xfId="0" applyNumberFormat="1" applyFont="1" applyBorder="1" applyAlignment="1">
      <alignment horizontal="center" vertical="center" wrapText="1"/>
    </xf>
    <xf numFmtId="49" fontId="33" fillId="0" borderId="8" xfId="0" applyNumberFormat="1" applyFont="1" applyBorder="1" applyAlignment="1">
      <alignment horizontal="center" vertical="center"/>
    </xf>
    <xf numFmtId="0" fontId="33" fillId="0" borderId="8" xfId="0" applyFont="1" applyBorder="1" applyAlignment="1">
      <alignment horizontal="left" vertical="center" wrapText="1"/>
    </xf>
    <xf numFmtId="0" fontId="33" fillId="0" borderId="8" xfId="0" applyFont="1" applyBorder="1" applyAlignment="1">
      <alignment horizontal="center" vertical="center" wrapText="1"/>
    </xf>
    <xf numFmtId="2" fontId="33" fillId="0" borderId="8" xfId="0" applyNumberFormat="1" applyFont="1" applyBorder="1" applyAlignment="1">
      <alignment horizontal="center" vertical="center" wrapText="1"/>
    </xf>
    <xf numFmtId="4" fontId="33" fillId="0" borderId="9" xfId="0" applyNumberFormat="1" applyFont="1" applyBorder="1" applyAlignment="1">
      <alignment horizontal="center" vertical="center" wrapText="1"/>
    </xf>
    <xf numFmtId="49" fontId="33" fillId="0" borderId="8" xfId="0" applyNumberFormat="1" applyFont="1" applyBorder="1" applyAlignment="1">
      <alignment horizontal="center" vertical="center" wrapText="1"/>
    </xf>
    <xf numFmtId="0" fontId="33" fillId="0" borderId="1" xfId="0" applyFont="1" applyBorder="1" applyAlignment="1">
      <alignment horizontal="left" vertical="center"/>
    </xf>
    <xf numFmtId="3" fontId="13" fillId="0" borderId="25" xfId="0" applyNumberFormat="1" applyFont="1" applyBorder="1" applyAlignment="1" applyProtection="1">
      <alignment horizontal="center" vertical="center" wrapText="1"/>
      <protection locked="0"/>
    </xf>
    <xf numFmtId="3" fontId="33" fillId="0" borderId="3"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1" fontId="19" fillId="0" borderId="3" xfId="0" applyNumberFormat="1" applyFont="1" applyBorder="1" applyAlignment="1">
      <alignment horizontal="center" vertical="center" wrapText="1"/>
    </xf>
    <xf numFmtId="1" fontId="21" fillId="5" borderId="3" xfId="0" applyNumberFormat="1" applyFont="1" applyFill="1" applyBorder="1" applyAlignment="1">
      <alignment horizontal="center" vertical="center" wrapText="1"/>
    </xf>
    <xf numFmtId="1" fontId="22" fillId="5" borderId="1" xfId="0" applyNumberFormat="1" applyFont="1" applyFill="1" applyBorder="1" applyAlignment="1">
      <alignment horizontal="center" vertical="center" wrapText="1"/>
    </xf>
    <xf numFmtId="0" fontId="28" fillId="5" borderId="3" xfId="0" applyFont="1" applyFill="1" applyBorder="1" applyAlignment="1">
      <alignment horizontal="center" vertical="center" wrapText="1"/>
    </xf>
    <xf numFmtId="1" fontId="19" fillId="0" borderId="8" xfId="0" applyNumberFormat="1" applyFont="1" applyBorder="1" applyAlignment="1">
      <alignment horizontal="center" vertical="center"/>
    </xf>
    <xf numFmtId="1" fontId="19" fillId="0" borderId="1" xfId="0" applyNumberFormat="1" applyFont="1" applyBorder="1" applyAlignment="1">
      <alignment horizontal="center" vertical="center"/>
    </xf>
    <xf numFmtId="0" fontId="14" fillId="0" borderId="13" xfId="0" applyFont="1" applyBorder="1" applyAlignment="1" applyProtection="1">
      <alignment horizontal="center" vertical="center" wrapText="1"/>
      <protection locked="0"/>
    </xf>
    <xf numFmtId="0" fontId="2" fillId="5" borderId="12" xfId="2" applyFont="1" applyFill="1" applyBorder="1" applyAlignment="1" applyProtection="1">
      <alignment horizontal="center" vertical="center" wrapText="1"/>
    </xf>
    <xf numFmtId="0" fontId="2" fillId="5" borderId="26" xfId="2" applyFont="1" applyFill="1" applyBorder="1" applyAlignment="1" applyProtection="1">
      <alignment horizontal="center" vertical="center" wrapText="1"/>
    </xf>
    <xf numFmtId="0" fontId="2" fillId="5" borderId="26" xfId="2" applyNumberFormat="1" applyFont="1" applyFill="1" applyBorder="1" applyAlignment="1" applyProtection="1">
      <alignment horizontal="center" vertical="center" wrapText="1"/>
    </xf>
    <xf numFmtId="0" fontId="2" fillId="5" borderId="26" xfId="1" applyFont="1" applyFill="1" applyBorder="1" applyAlignment="1" applyProtection="1">
      <alignment horizontal="center" vertical="center" wrapText="1"/>
    </xf>
    <xf numFmtId="0" fontId="2" fillId="5" borderId="29" xfId="1" applyFont="1" applyFill="1" applyBorder="1" applyAlignment="1" applyProtection="1">
      <alignment horizontal="center" vertical="center" wrapText="1"/>
    </xf>
    <xf numFmtId="0" fontId="13" fillId="0" borderId="1" xfId="0" applyFont="1" applyBorder="1" applyAlignment="1" applyProtection="1">
      <alignment horizontal="center" vertical="center" wrapText="1"/>
      <protection locked="0"/>
    </xf>
    <xf numFmtId="3" fontId="19" fillId="0" borderId="1" xfId="0" applyNumberFormat="1" applyFont="1" applyBorder="1" applyAlignment="1">
      <alignment horizontal="center" vertical="center"/>
    </xf>
    <xf numFmtId="4" fontId="5" fillId="5" borderId="6" xfId="0" applyNumberFormat="1" applyFont="1" applyFill="1" applyBorder="1" applyAlignment="1">
      <alignment horizontal="center" vertical="center" wrapText="1"/>
    </xf>
    <xf numFmtId="4" fontId="5" fillId="5" borderId="9" xfId="0" applyNumberFormat="1" applyFont="1" applyFill="1" applyBorder="1" applyAlignment="1">
      <alignment horizontal="center" vertical="center" wrapText="1"/>
    </xf>
    <xf numFmtId="4" fontId="19" fillId="0" borderId="3" xfId="0" applyNumberFormat="1" applyFont="1" applyBorder="1" applyAlignment="1">
      <alignment horizontal="center" vertical="center"/>
    </xf>
    <xf numFmtId="49" fontId="18" fillId="5" borderId="2" xfId="0" applyNumberFormat="1" applyFont="1" applyFill="1" applyBorder="1" applyAlignment="1">
      <alignment horizontal="center" vertical="center" wrapText="1"/>
    </xf>
    <xf numFmtId="49" fontId="32" fillId="5" borderId="5" xfId="0" applyNumberFormat="1" applyFont="1" applyFill="1" applyBorder="1" applyAlignment="1">
      <alignment horizontal="center" vertical="center" wrapText="1"/>
    </xf>
    <xf numFmtId="3" fontId="19" fillId="0" borderId="3" xfId="0" applyNumberFormat="1" applyFont="1" applyBorder="1" applyAlignment="1">
      <alignment horizontal="center" vertical="center" wrapText="1"/>
    </xf>
    <xf numFmtId="0" fontId="33" fillId="0" borderId="8" xfId="0" applyFont="1" applyBorder="1" applyAlignment="1" applyProtection="1">
      <alignment horizontal="center" vertical="center" wrapText="1"/>
      <protection locked="0"/>
    </xf>
    <xf numFmtId="0" fontId="12" fillId="4" borderId="8" xfId="0" applyFont="1" applyFill="1" applyBorder="1" applyAlignment="1">
      <alignment horizontal="center" vertical="center" wrapText="1"/>
    </xf>
    <xf numFmtId="3" fontId="19" fillId="0" borderId="8" xfId="0" applyNumberFormat="1" applyFont="1" applyBorder="1" applyAlignment="1">
      <alignment horizontal="center" vertical="center" wrapText="1"/>
    </xf>
    <xf numFmtId="4" fontId="5" fillId="5" borderId="10" xfId="0" applyNumberFormat="1" applyFont="1" applyFill="1" applyBorder="1" applyAlignment="1">
      <alignment horizontal="center" vertical="center" wrapText="1"/>
    </xf>
    <xf numFmtId="0" fontId="2" fillId="0" borderId="11" xfId="2" applyFont="1" applyBorder="1" applyAlignment="1" applyProtection="1">
      <alignment horizontal="center" vertical="center" wrapText="1"/>
    </xf>
    <xf numFmtId="0" fontId="2" fillId="0" borderId="27" xfId="2" applyFont="1" applyBorder="1" applyAlignment="1" applyProtection="1">
      <alignment horizontal="center" vertical="center" wrapText="1"/>
    </xf>
    <xf numFmtId="0" fontId="2" fillId="0" borderId="28" xfId="2" applyFont="1" applyBorder="1" applyAlignment="1" applyProtection="1">
      <alignment horizontal="center" vertical="center" wrapText="1"/>
    </xf>
    <xf numFmtId="0" fontId="2" fillId="0" borderId="28" xfId="2" applyNumberFormat="1" applyFont="1" applyBorder="1" applyAlignment="1" applyProtection="1">
      <alignment horizontal="center" vertical="center" wrapText="1"/>
    </xf>
    <xf numFmtId="0" fontId="2" fillId="0" borderId="28" xfId="1" applyFont="1" applyBorder="1" applyAlignment="1" applyProtection="1">
      <alignment horizontal="center" vertical="center" wrapText="1"/>
    </xf>
    <xf numFmtId="0" fontId="2" fillId="0" borderId="30" xfId="1" applyFont="1" applyBorder="1" applyAlignment="1" applyProtection="1">
      <alignment horizontal="center" vertical="center" wrapText="1"/>
    </xf>
    <xf numFmtId="2" fontId="33" fillId="0" borderId="1" xfId="0" applyNumberFormat="1" applyFont="1" applyBorder="1" applyAlignment="1">
      <alignment horizontal="center" vertical="center" wrapText="1"/>
    </xf>
    <xf numFmtId="2" fontId="13" fillId="4" borderId="1" xfId="0" applyNumberFormat="1" applyFont="1" applyFill="1" applyBorder="1" applyAlignment="1">
      <alignment horizontal="center" vertical="center"/>
    </xf>
    <xf numFmtId="4" fontId="13" fillId="0" borderId="9" xfId="0" applyNumberFormat="1" applyFont="1" applyBorder="1" applyAlignment="1">
      <alignment horizontal="center" vertical="center" wrapText="1"/>
    </xf>
    <xf numFmtId="0" fontId="19" fillId="5" borderId="3" xfId="0" applyFont="1" applyFill="1" applyBorder="1" applyAlignment="1">
      <alignment horizontal="left" vertical="center" wrapText="1"/>
    </xf>
    <xf numFmtId="0" fontId="7" fillId="5" borderId="3" xfId="0" applyFont="1" applyFill="1" applyBorder="1" applyAlignment="1">
      <alignment horizontal="center" vertical="center" wrapText="1"/>
    </xf>
    <xf numFmtId="2" fontId="7" fillId="5" borderId="3" xfId="0" applyNumberFormat="1" applyFont="1" applyFill="1" applyBorder="1" applyAlignment="1">
      <alignment horizontal="center" vertical="center" wrapText="1"/>
    </xf>
    <xf numFmtId="0" fontId="21" fillId="5" borderId="3" xfId="0" applyFont="1" applyFill="1" applyBorder="1" applyAlignment="1">
      <alignment horizontal="center" vertical="center" wrapText="1"/>
    </xf>
    <xf numFmtId="2" fontId="22" fillId="5" borderId="3" xfId="0" applyNumberFormat="1" applyFont="1" applyFill="1" applyBorder="1" applyAlignment="1">
      <alignment horizontal="center" vertical="center" wrapText="1"/>
    </xf>
    <xf numFmtId="0" fontId="19" fillId="5" borderId="3" xfId="0" applyFont="1" applyFill="1" applyBorder="1" applyAlignment="1">
      <alignment horizontal="center" vertical="center" wrapText="1"/>
    </xf>
    <xf numFmtId="2" fontId="19" fillId="5" borderId="3" xfId="0" applyNumberFormat="1" applyFont="1" applyFill="1" applyBorder="1" applyAlignment="1">
      <alignment horizontal="center" vertical="center" wrapText="1"/>
    </xf>
    <xf numFmtId="0" fontId="32" fillId="0" borderId="8" xfId="0" applyFont="1" applyBorder="1" applyAlignment="1">
      <alignment horizontal="center" vertical="center" wrapText="1"/>
    </xf>
    <xf numFmtId="0" fontId="22" fillId="5" borderId="3" xfId="0" applyFont="1" applyFill="1" applyBorder="1" applyAlignment="1">
      <alignment horizontal="center" vertical="center" wrapText="1"/>
    </xf>
    <xf numFmtId="4" fontId="33" fillId="0" borderId="4" xfId="0" applyNumberFormat="1" applyFont="1" applyBorder="1" applyAlignment="1">
      <alignment horizontal="center" vertical="center" wrapText="1"/>
    </xf>
    <xf numFmtId="4" fontId="33" fillId="0" borderId="6" xfId="0" applyNumberFormat="1" applyFont="1" applyBorder="1" applyAlignment="1">
      <alignment horizontal="center" vertical="center" wrapText="1"/>
    </xf>
    <xf numFmtId="49" fontId="13" fillId="0" borderId="8" xfId="0" applyNumberFormat="1" applyFont="1" applyBorder="1" applyAlignment="1">
      <alignment horizontal="center" vertical="center"/>
    </xf>
    <xf numFmtId="164" fontId="13" fillId="4" borderId="8" xfId="0" applyNumberFormat="1" applyFont="1" applyFill="1" applyBorder="1" applyAlignment="1" applyProtection="1">
      <alignment horizontal="center" vertical="center"/>
      <protection locked="0"/>
    </xf>
    <xf numFmtId="4" fontId="5" fillId="0" borderId="4"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9" fillId="2" borderId="24"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10" xfId="1" applyFont="1" applyFill="1" applyBorder="1" applyAlignment="1" applyProtection="1">
      <alignment horizontal="center" vertical="center" wrapText="1"/>
    </xf>
    <xf numFmtId="0" fontId="2" fillId="3" borderId="23" xfId="1" applyFont="1" applyFill="1" applyBorder="1" applyAlignment="1" applyProtection="1">
      <alignment horizontal="center" vertical="center"/>
    </xf>
    <xf numFmtId="0" fontId="2" fillId="3" borderId="22" xfId="1" applyFont="1" applyFill="1" applyBorder="1" applyAlignment="1" applyProtection="1">
      <alignment horizontal="center" vertical="center"/>
    </xf>
    <xf numFmtId="0" fontId="2" fillId="3" borderId="21" xfId="1" applyFont="1" applyFill="1" applyBorder="1" applyAlignment="1" applyProtection="1">
      <alignment horizontal="center" vertical="center"/>
    </xf>
    <xf numFmtId="2" fontId="31" fillId="0" borderId="0" xfId="0" applyNumberFormat="1" applyFont="1" applyAlignment="1">
      <alignment horizontal="center" vertical="center" wrapText="1"/>
    </xf>
    <xf numFmtId="0" fontId="31" fillId="0" borderId="0" xfId="0" applyFont="1" applyAlignment="1">
      <alignment horizontal="center" vertical="center"/>
    </xf>
    <xf numFmtId="0" fontId="6" fillId="0" borderId="3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11" fillId="3" borderId="23" xfId="1" applyFont="1" applyFill="1" applyBorder="1" applyAlignment="1" applyProtection="1">
      <alignment horizontal="center" vertical="center"/>
    </xf>
    <xf numFmtId="0" fontId="11" fillId="3" borderId="22" xfId="1" applyFont="1" applyFill="1" applyBorder="1" applyAlignment="1" applyProtection="1">
      <alignment horizontal="center" vertical="center"/>
    </xf>
    <xf numFmtId="0" fontId="11" fillId="3" borderId="21" xfId="1" applyFont="1" applyFill="1" applyBorder="1" applyAlignment="1" applyProtection="1">
      <alignment horizontal="center" vertical="center"/>
    </xf>
    <xf numFmtId="0" fontId="2" fillId="6" borderId="24" xfId="1" applyFont="1" applyFill="1" applyBorder="1" applyAlignment="1" applyProtection="1">
      <alignment horizontal="center" vertical="center"/>
    </xf>
    <xf numFmtId="0" fontId="2" fillId="6" borderId="25" xfId="1" applyFont="1" applyFill="1" applyBorder="1" applyAlignment="1" applyProtection="1">
      <alignment horizontal="center" vertical="center"/>
    </xf>
    <xf numFmtId="0" fontId="2" fillId="6" borderId="10" xfId="1" applyFont="1" applyFill="1" applyBorder="1" applyAlignment="1" applyProtection="1">
      <alignment horizontal="center" vertical="center"/>
    </xf>
    <xf numFmtId="0" fontId="2" fillId="3" borderId="16" xfId="1" applyFont="1" applyFill="1" applyBorder="1" applyAlignment="1" applyProtection="1">
      <alignment horizontal="center" vertical="center"/>
    </xf>
    <xf numFmtId="0" fontId="2" fillId="3" borderId="17" xfId="1" applyFont="1" applyFill="1" applyBorder="1" applyAlignment="1" applyProtection="1">
      <alignment horizontal="center" vertical="center"/>
    </xf>
    <xf numFmtId="0" fontId="2" fillId="3" borderId="18" xfId="1" applyFont="1" applyFill="1" applyBorder="1" applyAlignment="1" applyProtection="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2" fillId="3" borderId="1" xfId="1" applyFont="1" applyFill="1" applyBorder="1" applyAlignment="1" applyProtection="1">
      <alignment horizontal="center" vertical="center"/>
    </xf>
    <xf numFmtId="0" fontId="24" fillId="0" borderId="0" xfId="0" applyFont="1" applyAlignment="1">
      <alignment horizontal="left" vertical="center" wrapText="1"/>
    </xf>
    <xf numFmtId="0" fontId="16" fillId="0" borderId="0" xfId="0" applyFont="1" applyAlignment="1">
      <alignment horizontal="left" wrapText="1"/>
    </xf>
    <xf numFmtId="0" fontId="16" fillId="0" borderId="0" xfId="0" applyFont="1" applyAlignment="1">
      <alignment horizontal="left"/>
    </xf>
  </cellXfs>
  <cellStyles count="6">
    <cellStyle name="Įprastas" xfId="0" builtinId="0"/>
    <cellStyle name="Įprastas 2" xfId="5" xr:uid="{4E80D9A7-8089-4247-9EF8-80759DC3A733}"/>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8"/>
  <sheetViews>
    <sheetView topLeftCell="A84" zoomScale="85" zoomScaleNormal="85" workbookViewId="0">
      <selection activeCell="J89" sqref="J89"/>
    </sheetView>
  </sheetViews>
  <sheetFormatPr defaultColWidth="9.140625" defaultRowHeight="15" x14ac:dyDescent="0.25"/>
  <cols>
    <col min="1" max="1" width="39.7109375" style="14" customWidth="1"/>
    <col min="2" max="2" width="10.5703125" style="74" customWidth="1"/>
    <col min="3" max="3" width="74.140625" style="10" customWidth="1"/>
    <col min="4" max="4" width="9.140625" style="74"/>
    <col min="5" max="5" width="16.28515625" style="74" customWidth="1"/>
    <col min="6" max="6" width="20.7109375" style="11" customWidth="1"/>
    <col min="7" max="7" width="16" style="9" customWidth="1"/>
    <col min="8" max="8" width="21.5703125" style="12" customWidth="1"/>
    <col min="9" max="9" width="16.140625" style="6" customWidth="1"/>
    <col min="10" max="16384" width="9.140625" style="6"/>
  </cols>
  <sheetData>
    <row r="1" spans="1:10" ht="46.5" customHeight="1" x14ac:dyDescent="0.25">
      <c r="G1" s="147" t="s">
        <v>409</v>
      </c>
    </row>
    <row r="3" spans="1:10" ht="64.5" customHeight="1" x14ac:dyDescent="0.25">
      <c r="A3" s="230" t="s">
        <v>402</v>
      </c>
      <c r="B3" s="231"/>
      <c r="C3" s="231"/>
      <c r="D3" s="231"/>
      <c r="E3" s="231"/>
      <c r="F3" s="231"/>
      <c r="G3" s="231"/>
    </row>
    <row r="4" spans="1:10" ht="14.45" thickBot="1" x14ac:dyDescent="0.3"/>
    <row r="5" spans="1:10" ht="39.950000000000003" customHeight="1" thickBot="1" x14ac:dyDescent="0.3">
      <c r="A5" s="224" t="s">
        <v>333</v>
      </c>
      <c r="B5" s="225"/>
      <c r="C5" s="225"/>
      <c r="D5" s="225"/>
      <c r="E5" s="225"/>
      <c r="F5" s="225"/>
      <c r="G5" s="226"/>
    </row>
    <row r="6" spans="1:10" ht="25.5" customHeight="1" thickBot="1" x14ac:dyDescent="0.3">
      <c r="A6" s="227" t="s">
        <v>0</v>
      </c>
      <c r="B6" s="228"/>
      <c r="C6" s="228"/>
      <c r="D6" s="228"/>
      <c r="E6" s="228"/>
      <c r="F6" s="228"/>
      <c r="G6" s="229"/>
    </row>
    <row r="7" spans="1:10" ht="43.5" thickBot="1" x14ac:dyDescent="0.3">
      <c r="A7" s="183" t="s">
        <v>1</v>
      </c>
      <c r="B7" s="184" t="s">
        <v>2</v>
      </c>
      <c r="C7" s="184" t="s">
        <v>3</v>
      </c>
      <c r="D7" s="184" t="s">
        <v>4</v>
      </c>
      <c r="E7" s="185" t="s">
        <v>5</v>
      </c>
      <c r="F7" s="186" t="s">
        <v>6</v>
      </c>
      <c r="G7" s="187" t="s">
        <v>7</v>
      </c>
      <c r="H7" s="6"/>
    </row>
    <row r="8" spans="1:10" ht="30" customHeight="1" x14ac:dyDescent="0.25">
      <c r="A8" s="90" t="s">
        <v>8</v>
      </c>
      <c r="B8" s="98" t="s">
        <v>9</v>
      </c>
      <c r="C8" s="47" t="s">
        <v>279</v>
      </c>
      <c r="D8" s="48" t="s">
        <v>10</v>
      </c>
      <c r="E8" s="114">
        <v>398</v>
      </c>
      <c r="F8" s="105">
        <v>178.83</v>
      </c>
      <c r="G8" s="32">
        <f>ROUND((E8*F8),2)</f>
        <v>71174.34</v>
      </c>
      <c r="H8" s="6"/>
    </row>
    <row r="9" spans="1:10" ht="30" customHeight="1" x14ac:dyDescent="0.25">
      <c r="A9" s="39" t="s">
        <v>8</v>
      </c>
      <c r="B9" s="69" t="s">
        <v>11</v>
      </c>
      <c r="C9" s="41" t="s">
        <v>280</v>
      </c>
      <c r="D9" s="42" t="s">
        <v>12</v>
      </c>
      <c r="E9" s="115">
        <v>8.3000000000000007</v>
      </c>
      <c r="F9" s="1">
        <v>44</v>
      </c>
      <c r="G9" s="190">
        <f t="shared" ref="G9:G72" si="0">ROUND((E9*F9),2)</f>
        <v>365.2</v>
      </c>
      <c r="H9" s="6"/>
    </row>
    <row r="10" spans="1:10" ht="30" customHeight="1" x14ac:dyDescent="0.25">
      <c r="A10" s="39" t="s">
        <v>8</v>
      </c>
      <c r="B10" s="69" t="s">
        <v>13</v>
      </c>
      <c r="C10" s="41" t="s">
        <v>281</v>
      </c>
      <c r="D10" s="42" t="s">
        <v>10</v>
      </c>
      <c r="E10" s="116">
        <v>40.700000000000003</v>
      </c>
      <c r="F10" s="1">
        <v>76.66</v>
      </c>
      <c r="G10" s="190">
        <f t="shared" si="0"/>
        <v>3120.06</v>
      </c>
      <c r="H10" s="6"/>
    </row>
    <row r="11" spans="1:10" ht="59.25" customHeight="1" x14ac:dyDescent="0.25">
      <c r="A11" s="39" t="s">
        <v>8</v>
      </c>
      <c r="B11" s="69" t="s">
        <v>14</v>
      </c>
      <c r="C11" s="120" t="s">
        <v>403</v>
      </c>
      <c r="D11" s="42" t="s">
        <v>10</v>
      </c>
      <c r="E11" s="116">
        <v>40.700000000000003</v>
      </c>
      <c r="F11" s="148">
        <v>-9.58</v>
      </c>
      <c r="G11" s="190">
        <f t="shared" si="0"/>
        <v>-389.91</v>
      </c>
      <c r="H11" s="6"/>
    </row>
    <row r="12" spans="1:10" ht="30" customHeight="1" thickBot="1" x14ac:dyDescent="0.3">
      <c r="A12" s="39" t="s">
        <v>8</v>
      </c>
      <c r="B12" s="69" t="s">
        <v>16</v>
      </c>
      <c r="C12" s="41" t="s">
        <v>282</v>
      </c>
      <c r="D12" s="63" t="s">
        <v>15</v>
      </c>
      <c r="E12" s="117">
        <v>65.5</v>
      </c>
      <c r="F12" s="1">
        <v>6.07</v>
      </c>
      <c r="G12" s="190">
        <f t="shared" si="0"/>
        <v>397.59</v>
      </c>
      <c r="H12" s="96"/>
      <c r="I12" s="97"/>
    </row>
    <row r="13" spans="1:10" ht="30" customHeight="1" thickBot="1" x14ac:dyDescent="0.3">
      <c r="A13" s="43" t="s">
        <v>8</v>
      </c>
      <c r="B13" s="100" t="s">
        <v>134</v>
      </c>
      <c r="C13" s="44" t="s">
        <v>283</v>
      </c>
      <c r="D13" s="68" t="s">
        <v>15</v>
      </c>
      <c r="E13" s="118">
        <v>68.5</v>
      </c>
      <c r="F13" s="66">
        <v>6.07</v>
      </c>
      <c r="G13" s="191">
        <f t="shared" si="0"/>
        <v>415.8</v>
      </c>
      <c r="H13" s="182" t="s">
        <v>152</v>
      </c>
      <c r="I13" s="75">
        <f>ROUND(SUM(G8:G13),2)</f>
        <v>75083.08</v>
      </c>
    </row>
    <row r="14" spans="1:10" ht="30" customHeight="1" thickBot="1" x14ac:dyDescent="0.3">
      <c r="A14" s="90" t="s">
        <v>18</v>
      </c>
      <c r="B14" s="98" t="s">
        <v>19</v>
      </c>
      <c r="C14" s="72" t="s">
        <v>284</v>
      </c>
      <c r="D14" s="48" t="s">
        <v>15</v>
      </c>
      <c r="E14" s="192">
        <v>72.5</v>
      </c>
      <c r="F14" s="105">
        <v>98.08</v>
      </c>
      <c r="G14" s="32">
        <f t="shared" si="0"/>
        <v>7110.8</v>
      </c>
      <c r="H14" s="6"/>
    </row>
    <row r="15" spans="1:10" ht="30" customHeight="1" thickBot="1" x14ac:dyDescent="0.3">
      <c r="A15" s="43" t="s">
        <v>18</v>
      </c>
      <c r="B15" s="100" t="s">
        <v>20</v>
      </c>
      <c r="C15" s="67" t="s">
        <v>291</v>
      </c>
      <c r="D15" s="45" t="s">
        <v>12</v>
      </c>
      <c r="E15" s="118">
        <v>19.13</v>
      </c>
      <c r="F15" s="66">
        <v>1518.36</v>
      </c>
      <c r="G15" s="191">
        <f t="shared" si="0"/>
        <v>29046.23</v>
      </c>
      <c r="H15" s="182" t="s">
        <v>17</v>
      </c>
      <c r="I15" s="75">
        <f>ROUND(SUM(G14:G15),2)</f>
        <v>36157.03</v>
      </c>
    </row>
    <row r="16" spans="1:10" s="7" customFormat="1" ht="30" customHeight="1" x14ac:dyDescent="0.25">
      <c r="A16" s="193" t="s">
        <v>21</v>
      </c>
      <c r="B16" s="98" t="s">
        <v>22</v>
      </c>
      <c r="C16" s="47" t="s">
        <v>23</v>
      </c>
      <c r="D16" s="48" t="s">
        <v>24</v>
      </c>
      <c r="E16" s="174">
        <v>26</v>
      </c>
      <c r="F16" s="83">
        <v>2134.59</v>
      </c>
      <c r="G16" s="32">
        <f t="shared" si="0"/>
        <v>55499.34</v>
      </c>
      <c r="H16" s="6"/>
      <c r="I16" s="6"/>
      <c r="J16" s="6"/>
    </row>
    <row r="17" spans="1:10" s="7" customFormat="1" ht="30" customHeight="1" x14ac:dyDescent="0.25">
      <c r="A17" s="88" t="s">
        <v>21</v>
      </c>
      <c r="B17" s="69" t="s">
        <v>25</v>
      </c>
      <c r="C17" s="41" t="s">
        <v>26</v>
      </c>
      <c r="D17" s="42" t="s">
        <v>24</v>
      </c>
      <c r="E17" s="175">
        <v>14</v>
      </c>
      <c r="F17" s="5">
        <v>2197.4299999999998</v>
      </c>
      <c r="G17" s="190">
        <f t="shared" si="0"/>
        <v>30764.02</v>
      </c>
      <c r="H17" s="6"/>
      <c r="I17" s="6"/>
      <c r="J17" s="6"/>
    </row>
    <row r="18" spans="1:10" s="7" customFormat="1" ht="30" customHeight="1" x14ac:dyDescent="0.25">
      <c r="A18" s="88" t="s">
        <v>21</v>
      </c>
      <c r="B18" s="69" t="s">
        <v>27</v>
      </c>
      <c r="C18" s="41" t="s">
        <v>290</v>
      </c>
      <c r="D18" s="42" t="s">
        <v>12</v>
      </c>
      <c r="E18" s="116">
        <v>16.559999999999999</v>
      </c>
      <c r="F18" s="5">
        <v>1518.36</v>
      </c>
      <c r="G18" s="190">
        <f t="shared" si="0"/>
        <v>25144.04</v>
      </c>
    </row>
    <row r="19" spans="1:10" s="7" customFormat="1" ht="30" customHeight="1" x14ac:dyDescent="0.25">
      <c r="A19" s="88" t="s">
        <v>21</v>
      </c>
      <c r="B19" s="69" t="s">
        <v>28</v>
      </c>
      <c r="C19" s="41" t="s">
        <v>285</v>
      </c>
      <c r="D19" s="42" t="s">
        <v>29</v>
      </c>
      <c r="E19" s="116">
        <v>848</v>
      </c>
      <c r="F19" s="5">
        <v>2.75</v>
      </c>
      <c r="G19" s="190">
        <f t="shared" si="0"/>
        <v>2332</v>
      </c>
      <c r="H19" s="6"/>
      <c r="I19" s="6"/>
      <c r="J19" s="6"/>
    </row>
    <row r="20" spans="1:10" s="7" customFormat="1" ht="30" customHeight="1" x14ac:dyDescent="0.25">
      <c r="A20" s="88" t="s">
        <v>21</v>
      </c>
      <c r="B20" s="69" t="s">
        <v>30</v>
      </c>
      <c r="C20" s="41" t="s">
        <v>286</v>
      </c>
      <c r="D20" s="42" t="s">
        <v>29</v>
      </c>
      <c r="E20" s="116">
        <v>2</v>
      </c>
      <c r="F20" s="5">
        <v>33</v>
      </c>
      <c r="G20" s="190">
        <f t="shared" si="0"/>
        <v>66</v>
      </c>
      <c r="H20" s="6"/>
      <c r="I20" s="6"/>
      <c r="J20" s="6"/>
    </row>
    <row r="21" spans="1:10" s="7" customFormat="1" ht="30" customHeight="1" x14ac:dyDescent="0.25">
      <c r="A21" s="88" t="s">
        <v>21</v>
      </c>
      <c r="B21" s="69" t="s">
        <v>31</v>
      </c>
      <c r="C21" s="41" t="s">
        <v>32</v>
      </c>
      <c r="D21" s="42" t="s">
        <v>29</v>
      </c>
      <c r="E21" s="116">
        <v>108</v>
      </c>
      <c r="F21" s="5">
        <v>531.78</v>
      </c>
      <c r="G21" s="190">
        <f t="shared" si="0"/>
        <v>57432.24</v>
      </c>
      <c r="H21" s="6"/>
      <c r="I21" s="6"/>
      <c r="J21" s="6"/>
    </row>
    <row r="22" spans="1:10" s="7" customFormat="1" ht="30" customHeight="1" x14ac:dyDescent="0.25">
      <c r="A22" s="194" t="s">
        <v>21</v>
      </c>
      <c r="B22" s="152" t="s">
        <v>33</v>
      </c>
      <c r="C22" s="153" t="s">
        <v>287</v>
      </c>
      <c r="D22" s="154" t="s">
        <v>55</v>
      </c>
      <c r="E22" s="155">
        <v>11270</v>
      </c>
      <c r="F22" s="156">
        <v>2.25</v>
      </c>
      <c r="G22" s="190">
        <f t="shared" si="0"/>
        <v>25357.5</v>
      </c>
      <c r="H22" s="6"/>
      <c r="I22" s="6"/>
      <c r="J22" s="6"/>
    </row>
    <row r="23" spans="1:10" s="7" customFormat="1" ht="30" customHeight="1" x14ac:dyDescent="0.25">
      <c r="A23" s="88" t="s">
        <v>21</v>
      </c>
      <c r="B23" s="69" t="s">
        <v>34</v>
      </c>
      <c r="C23" s="41" t="s">
        <v>288</v>
      </c>
      <c r="D23" s="42" t="s">
        <v>24</v>
      </c>
      <c r="E23" s="116">
        <v>12</v>
      </c>
      <c r="F23" s="5">
        <v>1841.71</v>
      </c>
      <c r="G23" s="190">
        <f t="shared" si="0"/>
        <v>22100.52</v>
      </c>
    </row>
    <row r="24" spans="1:10" s="7" customFormat="1" ht="30" customHeight="1" x14ac:dyDescent="0.25">
      <c r="A24" s="88" t="s">
        <v>21</v>
      </c>
      <c r="B24" s="69" t="s">
        <v>35</v>
      </c>
      <c r="C24" s="41" t="s">
        <v>289</v>
      </c>
      <c r="D24" s="42" t="s">
        <v>29</v>
      </c>
      <c r="E24" s="116">
        <v>4.3</v>
      </c>
      <c r="F24" s="5">
        <v>603.52</v>
      </c>
      <c r="G24" s="190">
        <f t="shared" si="0"/>
        <v>2595.14</v>
      </c>
    </row>
    <row r="25" spans="1:10" s="7" customFormat="1" ht="30" customHeight="1" x14ac:dyDescent="0.25">
      <c r="A25" s="88" t="s">
        <v>21</v>
      </c>
      <c r="B25" s="69" t="s">
        <v>37</v>
      </c>
      <c r="C25" s="41" t="s">
        <v>36</v>
      </c>
      <c r="D25" s="42" t="s">
        <v>29</v>
      </c>
      <c r="E25" s="116">
        <v>86</v>
      </c>
      <c r="F25" s="5">
        <v>1856.08</v>
      </c>
      <c r="G25" s="190">
        <f t="shared" si="0"/>
        <v>159622.88</v>
      </c>
    </row>
    <row r="26" spans="1:10" s="7" customFormat="1" ht="30" customHeight="1" x14ac:dyDescent="0.25">
      <c r="A26" s="88" t="s">
        <v>21</v>
      </c>
      <c r="B26" s="69" t="s">
        <v>39</v>
      </c>
      <c r="C26" s="120" t="s">
        <v>287</v>
      </c>
      <c r="D26" s="42" t="s">
        <v>55</v>
      </c>
      <c r="E26" s="116">
        <v>11136</v>
      </c>
      <c r="F26" s="5">
        <v>2.39</v>
      </c>
      <c r="G26" s="190">
        <f t="shared" si="0"/>
        <v>26615.040000000001</v>
      </c>
    </row>
    <row r="27" spans="1:10" s="7" customFormat="1" ht="30" customHeight="1" x14ac:dyDescent="0.25">
      <c r="A27" s="88" t="s">
        <v>21</v>
      </c>
      <c r="B27" s="69" t="s">
        <v>41</v>
      </c>
      <c r="C27" s="41" t="s">
        <v>38</v>
      </c>
      <c r="D27" s="42" t="s">
        <v>29</v>
      </c>
      <c r="E27" s="116">
        <v>59.2</v>
      </c>
      <c r="F27" s="5">
        <v>561.08000000000004</v>
      </c>
      <c r="G27" s="190">
        <f t="shared" si="0"/>
        <v>33215.94</v>
      </c>
    </row>
    <row r="28" spans="1:10" s="7" customFormat="1" ht="30" customHeight="1" x14ac:dyDescent="0.25">
      <c r="A28" s="88" t="s">
        <v>21</v>
      </c>
      <c r="B28" s="69" t="s">
        <v>44</v>
      </c>
      <c r="C28" s="120" t="s">
        <v>287</v>
      </c>
      <c r="D28" s="42" t="s">
        <v>55</v>
      </c>
      <c r="E28" s="116">
        <v>4090</v>
      </c>
      <c r="F28" s="5">
        <v>2.25</v>
      </c>
      <c r="G28" s="190">
        <f t="shared" si="0"/>
        <v>9202.5</v>
      </c>
    </row>
    <row r="29" spans="1:10" s="7" customFormat="1" ht="30" customHeight="1" x14ac:dyDescent="0.25">
      <c r="A29" s="88" t="s">
        <v>21</v>
      </c>
      <c r="B29" s="69" t="s">
        <v>46</v>
      </c>
      <c r="C29" s="41" t="s">
        <v>292</v>
      </c>
      <c r="D29" s="42" t="s">
        <v>43</v>
      </c>
      <c r="E29" s="116">
        <v>90.5</v>
      </c>
      <c r="F29" s="13">
        <v>39.46</v>
      </c>
      <c r="G29" s="190">
        <f t="shared" si="0"/>
        <v>3571.13</v>
      </c>
    </row>
    <row r="30" spans="1:10" s="7" customFormat="1" ht="30" customHeight="1" x14ac:dyDescent="0.25">
      <c r="A30" s="88" t="s">
        <v>21</v>
      </c>
      <c r="B30" s="69" t="s">
        <v>48</v>
      </c>
      <c r="C30" s="41" t="s">
        <v>40</v>
      </c>
      <c r="D30" s="42" t="s">
        <v>29</v>
      </c>
      <c r="E30" s="116">
        <v>33</v>
      </c>
      <c r="F30" s="13">
        <v>709.12</v>
      </c>
      <c r="G30" s="190">
        <f t="shared" si="0"/>
        <v>23400.959999999999</v>
      </c>
    </row>
    <row r="31" spans="1:10" s="7" customFormat="1" ht="30" customHeight="1" x14ac:dyDescent="0.25">
      <c r="A31" s="88" t="s">
        <v>21</v>
      </c>
      <c r="B31" s="69" t="s">
        <v>293</v>
      </c>
      <c r="C31" s="120" t="s">
        <v>287</v>
      </c>
      <c r="D31" s="42" t="s">
        <v>55</v>
      </c>
      <c r="E31" s="116">
        <v>3540</v>
      </c>
      <c r="F31" s="13">
        <v>2.25</v>
      </c>
      <c r="G31" s="190">
        <f t="shared" si="0"/>
        <v>7965</v>
      </c>
    </row>
    <row r="32" spans="1:10" s="7" customFormat="1" ht="30" customHeight="1" x14ac:dyDescent="0.25">
      <c r="A32" s="88" t="s">
        <v>21</v>
      </c>
      <c r="B32" s="69" t="s">
        <v>294</v>
      </c>
      <c r="C32" s="41" t="s">
        <v>42</v>
      </c>
      <c r="D32" s="42" t="s">
        <v>43</v>
      </c>
      <c r="E32" s="116">
        <v>285</v>
      </c>
      <c r="F32" s="13">
        <v>13.75</v>
      </c>
      <c r="G32" s="190">
        <f t="shared" si="0"/>
        <v>3918.75</v>
      </c>
    </row>
    <row r="33" spans="1:9" s="7" customFormat="1" ht="30" customHeight="1" x14ac:dyDescent="0.25">
      <c r="A33" s="88" t="s">
        <v>21</v>
      </c>
      <c r="B33" s="69" t="s">
        <v>295</v>
      </c>
      <c r="C33" s="41" t="s">
        <v>45</v>
      </c>
      <c r="D33" s="42" t="s">
        <v>29</v>
      </c>
      <c r="E33" s="116">
        <v>980</v>
      </c>
      <c r="F33" s="13">
        <v>18.7</v>
      </c>
      <c r="G33" s="190">
        <f t="shared" si="0"/>
        <v>18326</v>
      </c>
    </row>
    <row r="34" spans="1:9" s="7" customFormat="1" ht="30" customHeight="1" thickBot="1" x14ac:dyDescent="0.3">
      <c r="A34" s="88" t="s">
        <v>21</v>
      </c>
      <c r="B34" s="69" t="s">
        <v>296</v>
      </c>
      <c r="C34" s="41" t="s">
        <v>47</v>
      </c>
      <c r="D34" s="42" t="s">
        <v>43</v>
      </c>
      <c r="E34" s="116">
        <v>153.5</v>
      </c>
      <c r="F34" s="13">
        <v>13.2</v>
      </c>
      <c r="G34" s="190">
        <f t="shared" si="0"/>
        <v>2026.2</v>
      </c>
    </row>
    <row r="35" spans="1:9" s="7" customFormat="1" ht="30" customHeight="1" thickBot="1" x14ac:dyDescent="0.3">
      <c r="A35" s="103" t="s">
        <v>21</v>
      </c>
      <c r="B35" s="100" t="s">
        <v>297</v>
      </c>
      <c r="C35" s="44" t="s">
        <v>49</v>
      </c>
      <c r="D35" s="45" t="s">
        <v>43</v>
      </c>
      <c r="E35" s="119">
        <v>249.6</v>
      </c>
      <c r="F35" s="16">
        <v>179.98</v>
      </c>
      <c r="G35" s="191">
        <f t="shared" si="0"/>
        <v>44923.01</v>
      </c>
      <c r="H35" s="182" t="s">
        <v>50</v>
      </c>
      <c r="I35" s="75">
        <f>ROUND(SUM(G16:G35),2)</f>
        <v>554078.21</v>
      </c>
    </row>
    <row r="36" spans="1:9" s="7" customFormat="1" ht="30" customHeight="1" x14ac:dyDescent="0.25">
      <c r="A36" s="90" t="s">
        <v>51</v>
      </c>
      <c r="B36" s="101" t="s">
        <v>52</v>
      </c>
      <c r="C36" s="47" t="s">
        <v>298</v>
      </c>
      <c r="D36" s="48" t="s">
        <v>24</v>
      </c>
      <c r="E36" s="195">
        <v>36</v>
      </c>
      <c r="F36" s="85">
        <v>5773.94</v>
      </c>
      <c r="G36" s="32">
        <f t="shared" si="0"/>
        <v>207861.84</v>
      </c>
    </row>
    <row r="37" spans="1:9" s="7" customFormat="1" ht="30" customHeight="1" x14ac:dyDescent="0.25">
      <c r="A37" s="39" t="s">
        <v>51</v>
      </c>
      <c r="B37" s="70" t="s">
        <v>53</v>
      </c>
      <c r="C37" s="41" t="s">
        <v>299</v>
      </c>
      <c r="D37" s="42" t="s">
        <v>29</v>
      </c>
      <c r="E37" s="116">
        <v>26.3</v>
      </c>
      <c r="F37" s="13">
        <v>1168.48</v>
      </c>
      <c r="G37" s="190">
        <f t="shared" si="0"/>
        <v>30731.02</v>
      </c>
    </row>
    <row r="38" spans="1:9" s="7" customFormat="1" ht="30" customHeight="1" x14ac:dyDescent="0.25">
      <c r="A38" s="39" t="s">
        <v>51</v>
      </c>
      <c r="B38" s="70" t="s">
        <v>54</v>
      </c>
      <c r="C38" s="120" t="s">
        <v>287</v>
      </c>
      <c r="D38" s="42" t="s">
        <v>55</v>
      </c>
      <c r="E38" s="116">
        <v>8436</v>
      </c>
      <c r="F38" s="13">
        <v>2.25</v>
      </c>
      <c r="G38" s="190">
        <f t="shared" si="0"/>
        <v>18981</v>
      </c>
    </row>
    <row r="39" spans="1:9" s="7" customFormat="1" ht="30" customHeight="1" x14ac:dyDescent="0.25">
      <c r="A39" s="39" t="s">
        <v>51</v>
      </c>
      <c r="B39" s="70" t="s">
        <v>56</v>
      </c>
      <c r="C39" s="41" t="s">
        <v>300</v>
      </c>
      <c r="D39" s="42" t="s">
        <v>24</v>
      </c>
      <c r="E39" s="116">
        <v>11</v>
      </c>
      <c r="F39" s="13">
        <v>1545.05</v>
      </c>
      <c r="G39" s="190">
        <f t="shared" si="0"/>
        <v>16995.55</v>
      </c>
    </row>
    <row r="40" spans="1:9" s="7" customFormat="1" ht="30" customHeight="1" x14ac:dyDescent="0.25">
      <c r="A40" s="39" t="s">
        <v>51</v>
      </c>
      <c r="B40" s="70" t="s">
        <v>57</v>
      </c>
      <c r="C40" s="41" t="s">
        <v>301</v>
      </c>
      <c r="D40" s="42" t="s">
        <v>24</v>
      </c>
      <c r="E40" s="116">
        <v>11</v>
      </c>
      <c r="F40" s="13">
        <v>1399.61</v>
      </c>
      <c r="G40" s="190">
        <f t="shared" si="0"/>
        <v>15395.71</v>
      </c>
    </row>
    <row r="41" spans="1:9" s="7" customFormat="1" ht="30" customHeight="1" x14ac:dyDescent="0.25">
      <c r="A41" s="39" t="s">
        <v>51</v>
      </c>
      <c r="B41" s="70" t="s">
        <v>58</v>
      </c>
      <c r="C41" s="41" t="s">
        <v>302</v>
      </c>
      <c r="D41" s="42" t="s">
        <v>29</v>
      </c>
      <c r="E41" s="116">
        <v>6.1</v>
      </c>
      <c r="F41" s="13">
        <v>1081.92</v>
      </c>
      <c r="G41" s="190">
        <f t="shared" si="0"/>
        <v>6599.71</v>
      </c>
    </row>
    <row r="42" spans="1:9" s="7" customFormat="1" ht="30" customHeight="1" x14ac:dyDescent="0.25">
      <c r="A42" s="39" t="s">
        <v>51</v>
      </c>
      <c r="B42" s="70" t="s">
        <v>59</v>
      </c>
      <c r="C42" s="41" t="s">
        <v>303</v>
      </c>
      <c r="D42" s="42" t="s">
        <v>24</v>
      </c>
      <c r="E42" s="175">
        <v>16</v>
      </c>
      <c r="F42" s="86">
        <v>2432.19</v>
      </c>
      <c r="G42" s="190">
        <f t="shared" si="0"/>
        <v>38915.040000000001</v>
      </c>
    </row>
    <row r="43" spans="1:9" s="7" customFormat="1" ht="30" customHeight="1" x14ac:dyDescent="0.25">
      <c r="A43" s="39" t="s">
        <v>51</v>
      </c>
      <c r="B43" s="70" t="s">
        <v>60</v>
      </c>
      <c r="C43" s="41" t="s">
        <v>304</v>
      </c>
      <c r="D43" s="42" t="s">
        <v>29</v>
      </c>
      <c r="E43" s="116">
        <v>9.3000000000000007</v>
      </c>
      <c r="F43" s="86">
        <v>392.89</v>
      </c>
      <c r="G43" s="190">
        <f t="shared" si="0"/>
        <v>3653.88</v>
      </c>
    </row>
    <row r="44" spans="1:9" s="7" customFormat="1" ht="30" customHeight="1" x14ac:dyDescent="0.25">
      <c r="A44" s="39" t="s">
        <v>51</v>
      </c>
      <c r="B44" s="70" t="s">
        <v>61</v>
      </c>
      <c r="C44" s="120" t="s">
        <v>287</v>
      </c>
      <c r="D44" s="42" t="s">
        <v>55</v>
      </c>
      <c r="E44" s="116">
        <v>2998</v>
      </c>
      <c r="F44" s="86">
        <v>2.25</v>
      </c>
      <c r="G44" s="190">
        <f t="shared" si="0"/>
        <v>6745.5</v>
      </c>
    </row>
    <row r="45" spans="1:9" s="7" customFormat="1" ht="30" customHeight="1" x14ac:dyDescent="0.25">
      <c r="A45" s="39" t="s">
        <v>51</v>
      </c>
      <c r="B45" s="70" t="s">
        <v>62</v>
      </c>
      <c r="C45" s="41" t="s">
        <v>305</v>
      </c>
      <c r="D45" s="42" t="s">
        <v>43</v>
      </c>
      <c r="E45" s="116">
        <v>564</v>
      </c>
      <c r="F45" s="13">
        <v>46.74</v>
      </c>
      <c r="G45" s="190">
        <f t="shared" si="0"/>
        <v>26361.360000000001</v>
      </c>
    </row>
    <row r="46" spans="1:9" s="7" customFormat="1" ht="30" customHeight="1" x14ac:dyDescent="0.25">
      <c r="A46" s="39" t="s">
        <v>51</v>
      </c>
      <c r="B46" s="70" t="s">
        <v>63</v>
      </c>
      <c r="C46" s="41" t="s">
        <v>306</v>
      </c>
      <c r="D46" s="42" t="s">
        <v>43</v>
      </c>
      <c r="E46" s="116">
        <v>577</v>
      </c>
      <c r="F46" s="13">
        <v>65.959999999999994</v>
      </c>
      <c r="G46" s="190">
        <f t="shared" si="0"/>
        <v>38058.92</v>
      </c>
    </row>
    <row r="47" spans="1:9" s="7" customFormat="1" ht="30" customHeight="1" x14ac:dyDescent="0.25">
      <c r="A47" s="39" t="s">
        <v>51</v>
      </c>
      <c r="B47" s="70" t="s">
        <v>64</v>
      </c>
      <c r="C47" s="41" t="s">
        <v>307</v>
      </c>
      <c r="D47" s="42" t="s">
        <v>24</v>
      </c>
      <c r="E47" s="175">
        <v>16</v>
      </c>
      <c r="F47" s="13">
        <v>535.19000000000005</v>
      </c>
      <c r="G47" s="190">
        <f t="shared" si="0"/>
        <v>8563.0400000000009</v>
      </c>
    </row>
    <row r="48" spans="1:9" s="7" customFormat="1" ht="30" customHeight="1" x14ac:dyDescent="0.25">
      <c r="A48" s="39" t="s">
        <v>51</v>
      </c>
      <c r="B48" s="70" t="s">
        <v>65</v>
      </c>
      <c r="C48" s="41" t="s">
        <v>308</v>
      </c>
      <c r="D48" s="42" t="s">
        <v>15</v>
      </c>
      <c r="E48" s="116">
        <v>91.4</v>
      </c>
      <c r="F48" s="86">
        <v>11.91</v>
      </c>
      <c r="G48" s="190">
        <f t="shared" si="0"/>
        <v>1088.57</v>
      </c>
    </row>
    <row r="49" spans="1:9" s="7" customFormat="1" ht="30" customHeight="1" x14ac:dyDescent="0.25">
      <c r="A49" s="39" t="s">
        <v>51</v>
      </c>
      <c r="B49" s="70" t="s">
        <v>66</v>
      </c>
      <c r="C49" s="71" t="s">
        <v>309</v>
      </c>
      <c r="D49" s="42" t="s">
        <v>15</v>
      </c>
      <c r="E49" s="116">
        <v>86</v>
      </c>
      <c r="F49" s="86">
        <v>158.25</v>
      </c>
      <c r="G49" s="190">
        <f t="shared" si="0"/>
        <v>13609.5</v>
      </c>
    </row>
    <row r="50" spans="1:9" s="7" customFormat="1" ht="30" customHeight="1" x14ac:dyDescent="0.25">
      <c r="A50" s="39" t="s">
        <v>51</v>
      </c>
      <c r="B50" s="70" t="s">
        <v>67</v>
      </c>
      <c r="C50" s="41" t="s">
        <v>325</v>
      </c>
      <c r="D50" s="42" t="s">
        <v>43</v>
      </c>
      <c r="E50" s="116">
        <v>583</v>
      </c>
      <c r="F50" s="86">
        <v>30.24</v>
      </c>
      <c r="G50" s="190">
        <f t="shared" si="0"/>
        <v>17629.919999999998</v>
      </c>
    </row>
    <row r="51" spans="1:9" s="7" customFormat="1" ht="30" customHeight="1" x14ac:dyDescent="0.25">
      <c r="A51" s="39" t="s">
        <v>51</v>
      </c>
      <c r="B51" s="70" t="s">
        <v>68</v>
      </c>
      <c r="C51" s="41" t="s">
        <v>310</v>
      </c>
      <c r="D51" s="42" t="s">
        <v>43</v>
      </c>
      <c r="E51" s="116">
        <v>583</v>
      </c>
      <c r="F51" s="13">
        <v>0.96</v>
      </c>
      <c r="G51" s="190">
        <f t="shared" si="0"/>
        <v>559.67999999999995</v>
      </c>
    </row>
    <row r="52" spans="1:9" s="7" customFormat="1" ht="30" customHeight="1" x14ac:dyDescent="0.25">
      <c r="A52" s="39" t="s">
        <v>51</v>
      </c>
      <c r="B52" s="70" t="s">
        <v>69</v>
      </c>
      <c r="C52" s="41" t="s">
        <v>326</v>
      </c>
      <c r="D52" s="42" t="s">
        <v>43</v>
      </c>
      <c r="E52" s="116">
        <v>583</v>
      </c>
      <c r="F52" s="13">
        <v>15.03</v>
      </c>
      <c r="G52" s="190">
        <f t="shared" si="0"/>
        <v>8762.49</v>
      </c>
    </row>
    <row r="53" spans="1:9" s="7" customFormat="1" ht="30" customHeight="1" x14ac:dyDescent="0.25">
      <c r="A53" s="39" t="s">
        <v>51</v>
      </c>
      <c r="B53" s="70" t="s">
        <v>70</v>
      </c>
      <c r="C53" s="41" t="s">
        <v>310</v>
      </c>
      <c r="D53" s="42" t="s">
        <v>43</v>
      </c>
      <c r="E53" s="116">
        <v>583</v>
      </c>
      <c r="F53" s="13">
        <v>0.99</v>
      </c>
      <c r="G53" s="190">
        <f t="shared" si="0"/>
        <v>577.16999999999996</v>
      </c>
    </row>
    <row r="54" spans="1:9" s="7" customFormat="1" ht="30" customHeight="1" x14ac:dyDescent="0.25">
      <c r="A54" s="39" t="s">
        <v>51</v>
      </c>
      <c r="B54" s="188" t="s">
        <v>71</v>
      </c>
      <c r="C54" s="121" t="s">
        <v>415</v>
      </c>
      <c r="D54" s="42" t="s">
        <v>43</v>
      </c>
      <c r="E54" s="116">
        <v>408</v>
      </c>
      <c r="F54" s="13">
        <v>20.12</v>
      </c>
      <c r="G54" s="190">
        <f t="shared" si="0"/>
        <v>8208.9599999999991</v>
      </c>
    </row>
    <row r="55" spans="1:9" s="7" customFormat="1" ht="30" customHeight="1" x14ac:dyDescent="0.25">
      <c r="A55" s="160" t="s">
        <v>51</v>
      </c>
      <c r="B55" s="161" t="s">
        <v>73</v>
      </c>
      <c r="C55" s="153" t="s">
        <v>202</v>
      </c>
      <c r="D55" s="154" t="s">
        <v>416</v>
      </c>
      <c r="E55" s="155">
        <v>408</v>
      </c>
      <c r="F55" s="13">
        <v>0.8</v>
      </c>
      <c r="G55" s="190">
        <f t="shared" si="0"/>
        <v>326.39999999999998</v>
      </c>
    </row>
    <row r="56" spans="1:9" s="7" customFormat="1" ht="30" customHeight="1" x14ac:dyDescent="0.25">
      <c r="A56" s="39" t="s">
        <v>51</v>
      </c>
      <c r="B56" s="161" t="s">
        <v>75</v>
      </c>
      <c r="C56" s="41" t="s">
        <v>311</v>
      </c>
      <c r="D56" s="42" t="s">
        <v>15</v>
      </c>
      <c r="E56" s="116">
        <v>82.4</v>
      </c>
      <c r="F56" s="13">
        <v>3.77</v>
      </c>
      <c r="G56" s="190">
        <f t="shared" si="0"/>
        <v>310.64999999999998</v>
      </c>
    </row>
    <row r="57" spans="1:9" s="7" customFormat="1" ht="30" customHeight="1" x14ac:dyDescent="0.25">
      <c r="A57" s="39" t="s">
        <v>51</v>
      </c>
      <c r="B57" s="161" t="s">
        <v>77</v>
      </c>
      <c r="C57" s="121" t="s">
        <v>314</v>
      </c>
      <c r="D57" s="122" t="s">
        <v>316</v>
      </c>
      <c r="E57" s="123">
        <v>3.5</v>
      </c>
      <c r="F57" s="59">
        <v>120.68</v>
      </c>
      <c r="G57" s="190">
        <f t="shared" si="0"/>
        <v>422.38</v>
      </c>
    </row>
    <row r="58" spans="1:9" s="7" customFormat="1" ht="49.5" customHeight="1" x14ac:dyDescent="0.25">
      <c r="A58" s="39" t="s">
        <v>51</v>
      </c>
      <c r="B58" s="161" t="s">
        <v>78</v>
      </c>
      <c r="C58" s="121" t="s">
        <v>407</v>
      </c>
      <c r="D58" s="122" t="s">
        <v>316</v>
      </c>
      <c r="E58" s="123">
        <v>3.5</v>
      </c>
      <c r="F58" s="151">
        <v>-9.58</v>
      </c>
      <c r="G58" s="190">
        <f t="shared" si="0"/>
        <v>-33.53</v>
      </c>
    </row>
    <row r="59" spans="1:9" s="7" customFormat="1" ht="30" customHeight="1" x14ac:dyDescent="0.25">
      <c r="A59" s="39" t="s">
        <v>51</v>
      </c>
      <c r="B59" s="161" t="s">
        <v>318</v>
      </c>
      <c r="C59" s="121" t="s">
        <v>315</v>
      </c>
      <c r="D59" s="122" t="s">
        <v>317</v>
      </c>
      <c r="E59" s="123">
        <v>175</v>
      </c>
      <c r="F59" s="59">
        <v>8.0399999999999991</v>
      </c>
      <c r="G59" s="190">
        <f t="shared" si="0"/>
        <v>1407</v>
      </c>
    </row>
    <row r="60" spans="1:9" s="7" customFormat="1" ht="30" customHeight="1" x14ac:dyDescent="0.25">
      <c r="A60" s="39" t="s">
        <v>51</v>
      </c>
      <c r="B60" s="161" t="s">
        <v>319</v>
      </c>
      <c r="C60" s="41" t="s">
        <v>72</v>
      </c>
      <c r="D60" s="42" t="s">
        <v>43</v>
      </c>
      <c r="E60" s="116">
        <v>124.5</v>
      </c>
      <c r="F60" s="86">
        <v>99</v>
      </c>
      <c r="G60" s="190">
        <f t="shared" si="0"/>
        <v>12325.5</v>
      </c>
    </row>
    <row r="61" spans="1:9" s="7" customFormat="1" ht="30" customHeight="1" x14ac:dyDescent="0.25">
      <c r="A61" s="39" t="s">
        <v>51</v>
      </c>
      <c r="B61" s="161" t="s">
        <v>320</v>
      </c>
      <c r="C61" s="41" t="s">
        <v>74</v>
      </c>
      <c r="D61" s="42" t="s">
        <v>43</v>
      </c>
      <c r="E61" s="116">
        <v>131.9</v>
      </c>
      <c r="F61" s="86">
        <v>19.8</v>
      </c>
      <c r="G61" s="190">
        <f t="shared" si="0"/>
        <v>2611.62</v>
      </c>
    </row>
    <row r="62" spans="1:9" s="7" customFormat="1" ht="30" customHeight="1" x14ac:dyDescent="0.25">
      <c r="A62" s="39" t="s">
        <v>51</v>
      </c>
      <c r="B62" s="161" t="s">
        <v>321</v>
      </c>
      <c r="C62" s="41" t="s">
        <v>76</v>
      </c>
      <c r="D62" s="42" t="s">
        <v>43</v>
      </c>
      <c r="E62" s="116">
        <v>88</v>
      </c>
      <c r="F62" s="86">
        <v>13.2</v>
      </c>
      <c r="G62" s="190">
        <f t="shared" si="0"/>
        <v>1161.5999999999999</v>
      </c>
    </row>
    <row r="63" spans="1:9" s="7" customFormat="1" ht="30" customHeight="1" thickBot="1" x14ac:dyDescent="0.3">
      <c r="A63" s="39" t="s">
        <v>51</v>
      </c>
      <c r="B63" s="161" t="s">
        <v>322</v>
      </c>
      <c r="C63" s="41" t="s">
        <v>312</v>
      </c>
      <c r="D63" s="42" t="s">
        <v>15</v>
      </c>
      <c r="E63" s="116">
        <v>40.92</v>
      </c>
      <c r="F63" s="87">
        <v>289.14</v>
      </c>
      <c r="G63" s="190">
        <f t="shared" si="0"/>
        <v>11831.61</v>
      </c>
    </row>
    <row r="64" spans="1:9" s="7" customFormat="1" ht="30" customHeight="1" thickBot="1" x14ac:dyDescent="0.3">
      <c r="A64" s="43" t="s">
        <v>51</v>
      </c>
      <c r="B64" s="196" t="s">
        <v>414</v>
      </c>
      <c r="C64" s="44" t="s">
        <v>313</v>
      </c>
      <c r="D64" s="45" t="s">
        <v>15</v>
      </c>
      <c r="E64" s="119">
        <v>82.4</v>
      </c>
      <c r="F64" s="197">
        <v>173.69</v>
      </c>
      <c r="G64" s="191">
        <f t="shared" si="0"/>
        <v>14312.06</v>
      </c>
      <c r="H64" s="182" t="s">
        <v>79</v>
      </c>
      <c r="I64" s="75">
        <f>ROUND(SUM(G36:G64),2)</f>
        <v>513974.15</v>
      </c>
    </row>
    <row r="65" spans="1:10" ht="30" customHeight="1" x14ac:dyDescent="0.25">
      <c r="A65" s="90" t="s">
        <v>80</v>
      </c>
      <c r="B65" s="101" t="s">
        <v>81</v>
      </c>
      <c r="C65" s="47" t="s">
        <v>323</v>
      </c>
      <c r="D65" s="73" t="s">
        <v>43</v>
      </c>
      <c r="E65" s="192">
        <v>89.8</v>
      </c>
      <c r="F65" s="85">
        <v>45.5</v>
      </c>
      <c r="G65" s="32">
        <f t="shared" si="0"/>
        <v>4085.9</v>
      </c>
      <c r="H65" s="7"/>
      <c r="I65" s="7"/>
      <c r="J65" s="7"/>
    </row>
    <row r="66" spans="1:10" ht="30" customHeight="1" x14ac:dyDescent="0.25">
      <c r="A66" s="39" t="s">
        <v>80</v>
      </c>
      <c r="B66" s="70" t="s">
        <v>82</v>
      </c>
      <c r="C66" s="41" t="s">
        <v>324</v>
      </c>
      <c r="D66" s="63" t="s">
        <v>43</v>
      </c>
      <c r="E66" s="117">
        <v>89.8</v>
      </c>
      <c r="F66" s="86">
        <v>65.959999999999994</v>
      </c>
      <c r="G66" s="190">
        <f t="shared" si="0"/>
        <v>5923.21</v>
      </c>
      <c r="H66" s="7"/>
      <c r="I66" s="7"/>
      <c r="J66" s="7"/>
    </row>
    <row r="67" spans="1:10" ht="30" customHeight="1" x14ac:dyDescent="0.25">
      <c r="A67" s="39" t="s">
        <v>80</v>
      </c>
      <c r="B67" s="70" t="s">
        <v>83</v>
      </c>
      <c r="C67" s="41" t="s">
        <v>327</v>
      </c>
      <c r="D67" s="63" t="s">
        <v>43</v>
      </c>
      <c r="E67" s="117">
        <v>89.8</v>
      </c>
      <c r="F67" s="86">
        <v>30.24</v>
      </c>
      <c r="G67" s="190">
        <f t="shared" si="0"/>
        <v>2715.55</v>
      </c>
      <c r="H67" s="7"/>
      <c r="I67" s="7"/>
      <c r="J67" s="7"/>
    </row>
    <row r="68" spans="1:10" ht="30" customHeight="1" x14ac:dyDescent="0.25">
      <c r="A68" s="39" t="s">
        <v>80</v>
      </c>
      <c r="B68" s="70" t="s">
        <v>84</v>
      </c>
      <c r="C68" s="41" t="s">
        <v>328</v>
      </c>
      <c r="D68" s="63" t="s">
        <v>43</v>
      </c>
      <c r="E68" s="117">
        <v>49</v>
      </c>
      <c r="F68" s="86">
        <v>8.58</v>
      </c>
      <c r="G68" s="190">
        <f t="shared" si="0"/>
        <v>420.42</v>
      </c>
      <c r="H68" s="7"/>
      <c r="I68" s="7"/>
      <c r="J68" s="7"/>
    </row>
    <row r="69" spans="1:10" ht="30" customHeight="1" x14ac:dyDescent="0.25">
      <c r="A69" s="39" t="s">
        <v>80</v>
      </c>
      <c r="B69" s="70" t="s">
        <v>85</v>
      </c>
      <c r="C69" s="41" t="s">
        <v>329</v>
      </c>
      <c r="D69" s="63" t="s">
        <v>43</v>
      </c>
      <c r="E69" s="117">
        <v>65</v>
      </c>
      <c r="F69" s="86">
        <v>14.3</v>
      </c>
      <c r="G69" s="190">
        <f t="shared" si="0"/>
        <v>929.5</v>
      </c>
      <c r="H69" s="7"/>
      <c r="I69" s="7"/>
      <c r="J69" s="7"/>
    </row>
    <row r="70" spans="1:10" ht="30" customHeight="1" x14ac:dyDescent="0.25">
      <c r="A70" s="39" t="s">
        <v>80</v>
      </c>
      <c r="B70" s="70" t="s">
        <v>86</v>
      </c>
      <c r="C70" s="41" t="s">
        <v>330</v>
      </c>
      <c r="D70" s="63" t="s">
        <v>43</v>
      </c>
      <c r="E70" s="117">
        <v>89.8</v>
      </c>
      <c r="F70" s="86">
        <v>24.24</v>
      </c>
      <c r="G70" s="190">
        <f t="shared" si="0"/>
        <v>2176.75</v>
      </c>
      <c r="H70" s="7"/>
      <c r="I70" s="7"/>
      <c r="J70" s="7"/>
    </row>
    <row r="71" spans="1:10" ht="30" customHeight="1" x14ac:dyDescent="0.25">
      <c r="A71" s="39" t="s">
        <v>80</v>
      </c>
      <c r="B71" s="70" t="s">
        <v>87</v>
      </c>
      <c r="C71" s="41" t="s">
        <v>310</v>
      </c>
      <c r="D71" s="63" t="s">
        <v>43</v>
      </c>
      <c r="E71" s="117">
        <v>89.8</v>
      </c>
      <c r="F71" s="86">
        <v>0.96</v>
      </c>
      <c r="G71" s="190">
        <f t="shared" si="0"/>
        <v>86.21</v>
      </c>
      <c r="H71" s="7"/>
      <c r="I71" s="7"/>
      <c r="J71" s="7"/>
    </row>
    <row r="72" spans="1:10" ht="30" customHeight="1" x14ac:dyDescent="0.25">
      <c r="A72" s="39" t="s">
        <v>80</v>
      </c>
      <c r="B72" s="70" t="s">
        <v>88</v>
      </c>
      <c r="C72" s="41" t="s">
        <v>331</v>
      </c>
      <c r="D72" s="63" t="s">
        <v>43</v>
      </c>
      <c r="E72" s="117">
        <v>89.8</v>
      </c>
      <c r="F72" s="86">
        <v>25.19</v>
      </c>
      <c r="G72" s="190">
        <f t="shared" si="0"/>
        <v>2262.06</v>
      </c>
      <c r="H72" s="7"/>
      <c r="I72" s="7"/>
      <c r="J72" s="7"/>
    </row>
    <row r="73" spans="1:10" ht="30" customHeight="1" x14ac:dyDescent="0.25">
      <c r="A73" s="39" t="s">
        <v>80</v>
      </c>
      <c r="B73" s="70" t="s">
        <v>89</v>
      </c>
      <c r="C73" s="41" t="s">
        <v>310</v>
      </c>
      <c r="D73" s="63" t="s">
        <v>43</v>
      </c>
      <c r="E73" s="117">
        <v>89.8</v>
      </c>
      <c r="F73" s="86">
        <v>0.99</v>
      </c>
      <c r="G73" s="190">
        <f t="shared" ref="G73:G96" si="1">ROUND((E73*F73),2)</f>
        <v>88.9</v>
      </c>
      <c r="H73" s="7"/>
      <c r="I73" s="7"/>
      <c r="J73" s="7"/>
    </row>
    <row r="74" spans="1:10" ht="30" customHeight="1" x14ac:dyDescent="0.25">
      <c r="A74" s="39" t="s">
        <v>80</v>
      </c>
      <c r="B74" s="70" t="s">
        <v>90</v>
      </c>
      <c r="C74" s="41" t="s">
        <v>417</v>
      </c>
      <c r="D74" s="63" t="s">
        <v>43</v>
      </c>
      <c r="E74" s="117">
        <v>89.8</v>
      </c>
      <c r="F74" s="86">
        <v>20.12</v>
      </c>
      <c r="G74" s="190">
        <f t="shared" si="1"/>
        <v>1806.78</v>
      </c>
      <c r="H74" s="7"/>
      <c r="I74" s="7"/>
      <c r="J74" s="7"/>
    </row>
    <row r="75" spans="1:10" ht="30" customHeight="1" thickBot="1" x14ac:dyDescent="0.3">
      <c r="A75" s="160" t="s">
        <v>80</v>
      </c>
      <c r="B75" s="161" t="s">
        <v>91</v>
      </c>
      <c r="C75" s="153" t="s">
        <v>202</v>
      </c>
      <c r="D75" s="162" t="s">
        <v>416</v>
      </c>
      <c r="E75" s="163">
        <v>89.8</v>
      </c>
      <c r="F75" s="164">
        <v>0.8</v>
      </c>
      <c r="G75" s="190">
        <f t="shared" si="1"/>
        <v>71.84</v>
      </c>
      <c r="H75" s="7"/>
      <c r="I75" s="7"/>
      <c r="J75" s="7"/>
    </row>
    <row r="76" spans="1:10" ht="30" customHeight="1" thickBot="1" x14ac:dyDescent="0.3">
      <c r="A76" s="43" t="s">
        <v>80</v>
      </c>
      <c r="B76" s="196" t="s">
        <v>418</v>
      </c>
      <c r="C76" s="67" t="s">
        <v>332</v>
      </c>
      <c r="D76" s="45" t="s">
        <v>15</v>
      </c>
      <c r="E76" s="119">
        <v>26.4</v>
      </c>
      <c r="F76" s="84">
        <v>40.56</v>
      </c>
      <c r="G76" s="191">
        <f t="shared" si="1"/>
        <v>1070.78</v>
      </c>
      <c r="H76" s="124" t="s">
        <v>92</v>
      </c>
      <c r="I76" s="125">
        <f>ROUND(SUM(G65:G76),2)</f>
        <v>21637.9</v>
      </c>
    </row>
    <row r="77" spans="1:10" ht="30" customHeight="1" x14ac:dyDescent="0.25">
      <c r="A77" s="90" t="s">
        <v>93</v>
      </c>
      <c r="B77" s="101" t="s">
        <v>94</v>
      </c>
      <c r="C77" s="72" t="s">
        <v>95</v>
      </c>
      <c r="D77" s="73" t="s">
        <v>24</v>
      </c>
      <c r="E77" s="195">
        <v>14</v>
      </c>
      <c r="F77" s="85">
        <v>1310.04</v>
      </c>
      <c r="G77" s="32">
        <f t="shared" si="1"/>
        <v>18340.560000000001</v>
      </c>
      <c r="H77" s="25"/>
      <c r="I77" s="25"/>
    </row>
    <row r="78" spans="1:10" ht="30" customHeight="1" x14ac:dyDescent="0.25">
      <c r="A78" s="39" t="s">
        <v>93</v>
      </c>
      <c r="B78" s="70" t="s">
        <v>96</v>
      </c>
      <c r="C78" s="65" t="s">
        <v>97</v>
      </c>
      <c r="D78" s="63" t="s">
        <v>24</v>
      </c>
      <c r="E78" s="175">
        <v>18</v>
      </c>
      <c r="F78" s="86">
        <v>2318.66</v>
      </c>
      <c r="G78" s="190">
        <f t="shared" si="1"/>
        <v>41735.879999999997</v>
      </c>
      <c r="H78" s="25"/>
      <c r="I78" s="25"/>
    </row>
    <row r="79" spans="1:10" ht="30" customHeight="1" x14ac:dyDescent="0.25">
      <c r="A79" s="39" t="s">
        <v>93</v>
      </c>
      <c r="B79" s="70" t="s">
        <v>98</v>
      </c>
      <c r="C79" s="65" t="s">
        <v>99</v>
      </c>
      <c r="D79" s="42" t="s">
        <v>24</v>
      </c>
      <c r="E79" s="175">
        <v>25</v>
      </c>
      <c r="F79" s="86">
        <v>185.52</v>
      </c>
      <c r="G79" s="190">
        <f t="shared" si="1"/>
        <v>4638</v>
      </c>
      <c r="H79" s="25"/>
      <c r="I79" s="25"/>
    </row>
    <row r="80" spans="1:10" ht="30" customHeight="1" x14ac:dyDescent="0.25">
      <c r="A80" s="39" t="s">
        <v>93</v>
      </c>
      <c r="B80" s="70" t="s">
        <v>100</v>
      </c>
      <c r="C80" s="65" t="s">
        <v>101</v>
      </c>
      <c r="D80" s="42" t="s">
        <v>29</v>
      </c>
      <c r="E80" s="116">
        <v>26.8</v>
      </c>
      <c r="F80" s="86">
        <v>62.7</v>
      </c>
      <c r="G80" s="190">
        <f t="shared" si="1"/>
        <v>1680.36</v>
      </c>
      <c r="H80" s="25"/>
      <c r="I80" s="25"/>
    </row>
    <row r="81" spans="1:9" ht="30" customHeight="1" x14ac:dyDescent="0.25">
      <c r="A81" s="39" t="s">
        <v>93</v>
      </c>
      <c r="B81" s="70" t="s">
        <v>102</v>
      </c>
      <c r="C81" s="41" t="s">
        <v>334</v>
      </c>
      <c r="D81" s="42" t="s">
        <v>29</v>
      </c>
      <c r="E81" s="116">
        <v>185.9</v>
      </c>
      <c r="F81" s="86">
        <v>530.53</v>
      </c>
      <c r="G81" s="190">
        <f t="shared" si="1"/>
        <v>98625.53</v>
      </c>
      <c r="H81" s="25"/>
      <c r="I81" s="25"/>
    </row>
    <row r="82" spans="1:9" ht="30" customHeight="1" x14ac:dyDescent="0.25">
      <c r="A82" s="39" t="s">
        <v>93</v>
      </c>
      <c r="B82" s="70" t="s">
        <v>103</v>
      </c>
      <c r="C82" s="120" t="s">
        <v>287</v>
      </c>
      <c r="D82" s="42" t="s">
        <v>55</v>
      </c>
      <c r="E82" s="116">
        <v>16563</v>
      </c>
      <c r="F82" s="86">
        <v>2.25</v>
      </c>
      <c r="G82" s="190">
        <f t="shared" si="1"/>
        <v>37266.75</v>
      </c>
      <c r="H82" s="25"/>
      <c r="I82" s="25"/>
    </row>
    <row r="83" spans="1:9" ht="30" customHeight="1" x14ac:dyDescent="0.25">
      <c r="A83" s="39" t="s">
        <v>93</v>
      </c>
      <c r="B83" s="70" t="s">
        <v>104</v>
      </c>
      <c r="C83" s="65" t="s">
        <v>105</v>
      </c>
      <c r="D83" s="42" t="s">
        <v>24</v>
      </c>
      <c r="E83" s="175">
        <v>1</v>
      </c>
      <c r="F83" s="86">
        <v>172.85</v>
      </c>
      <c r="G83" s="190">
        <f t="shared" si="1"/>
        <v>172.85</v>
      </c>
      <c r="H83" s="25"/>
      <c r="I83" s="25"/>
    </row>
    <row r="84" spans="1:9" ht="30" customHeight="1" x14ac:dyDescent="0.25">
      <c r="A84" s="39" t="s">
        <v>93</v>
      </c>
      <c r="B84" s="70" t="s">
        <v>106</v>
      </c>
      <c r="C84" s="65" t="s">
        <v>107</v>
      </c>
      <c r="D84" s="42" t="s">
        <v>15</v>
      </c>
      <c r="E84" s="116">
        <v>10.4</v>
      </c>
      <c r="F84" s="86">
        <v>60.82</v>
      </c>
      <c r="G84" s="190">
        <f t="shared" si="1"/>
        <v>632.53</v>
      </c>
      <c r="H84" s="25"/>
      <c r="I84" s="25"/>
    </row>
    <row r="85" spans="1:9" ht="30" customHeight="1" x14ac:dyDescent="0.25">
      <c r="A85" s="39" t="s">
        <v>93</v>
      </c>
      <c r="B85" s="70" t="s">
        <v>108</v>
      </c>
      <c r="C85" s="65" t="s">
        <v>109</v>
      </c>
      <c r="D85" s="42" t="s">
        <v>43</v>
      </c>
      <c r="E85" s="116">
        <v>431</v>
      </c>
      <c r="F85" s="86">
        <v>13.75</v>
      </c>
      <c r="G85" s="190">
        <f t="shared" si="1"/>
        <v>5926.25</v>
      </c>
      <c r="H85" s="25"/>
      <c r="I85" s="25"/>
    </row>
    <row r="86" spans="1:9" ht="30" customHeight="1" x14ac:dyDescent="0.25">
      <c r="A86" s="39" t="s">
        <v>93</v>
      </c>
      <c r="B86" s="70" t="s">
        <v>110</v>
      </c>
      <c r="C86" s="65" t="s">
        <v>111</v>
      </c>
      <c r="D86" s="42" t="s">
        <v>43</v>
      </c>
      <c r="E86" s="116">
        <v>328</v>
      </c>
      <c r="F86" s="86">
        <v>13.2</v>
      </c>
      <c r="G86" s="190">
        <f t="shared" si="1"/>
        <v>4329.6000000000004</v>
      </c>
      <c r="H86" s="25"/>
      <c r="I86" s="25"/>
    </row>
    <row r="87" spans="1:9" ht="30" customHeight="1" x14ac:dyDescent="0.25">
      <c r="A87" s="39" t="s">
        <v>93</v>
      </c>
      <c r="B87" s="70" t="s">
        <v>112</v>
      </c>
      <c r="C87" s="65" t="s">
        <v>113</v>
      </c>
      <c r="D87" s="42" t="s">
        <v>43</v>
      </c>
      <c r="E87" s="116">
        <v>242</v>
      </c>
      <c r="F87" s="86">
        <v>49.5</v>
      </c>
      <c r="G87" s="190">
        <f t="shared" si="1"/>
        <v>11979</v>
      </c>
      <c r="H87" s="25"/>
      <c r="I87" s="25"/>
    </row>
    <row r="88" spans="1:9" ht="30" customHeight="1" x14ac:dyDescent="0.25">
      <c r="A88" s="39" t="s">
        <v>93</v>
      </c>
      <c r="B88" s="70" t="s">
        <v>114</v>
      </c>
      <c r="C88" s="41" t="s">
        <v>335</v>
      </c>
      <c r="D88" s="63" t="s">
        <v>12</v>
      </c>
      <c r="E88" s="117">
        <v>74.760000000000005</v>
      </c>
      <c r="F88" s="86">
        <v>1489.44</v>
      </c>
      <c r="G88" s="190">
        <f t="shared" si="1"/>
        <v>111350.53</v>
      </c>
      <c r="H88" s="25"/>
      <c r="I88" s="25"/>
    </row>
    <row r="89" spans="1:9" ht="30" customHeight="1" x14ac:dyDescent="0.25">
      <c r="A89" s="39" t="s">
        <v>93</v>
      </c>
      <c r="B89" s="70" t="s">
        <v>115</v>
      </c>
      <c r="C89" s="41" t="s">
        <v>336</v>
      </c>
      <c r="D89" s="63" t="s">
        <v>116</v>
      </c>
      <c r="E89" s="189">
        <v>13</v>
      </c>
      <c r="F89" s="86">
        <v>3379.33</v>
      </c>
      <c r="G89" s="190">
        <f t="shared" si="1"/>
        <v>43931.29</v>
      </c>
      <c r="H89" s="25"/>
      <c r="I89" s="25"/>
    </row>
    <row r="90" spans="1:9" ht="30" customHeight="1" x14ac:dyDescent="0.25">
      <c r="A90" s="39" t="s">
        <v>93</v>
      </c>
      <c r="B90" s="70" t="s">
        <v>117</v>
      </c>
      <c r="C90" s="41" t="s">
        <v>337</v>
      </c>
      <c r="D90" s="63" t="s">
        <v>29</v>
      </c>
      <c r="E90" s="117">
        <v>1.8</v>
      </c>
      <c r="F90" s="86">
        <v>1443.72</v>
      </c>
      <c r="G90" s="190">
        <f t="shared" si="1"/>
        <v>2598.6999999999998</v>
      </c>
      <c r="H90" s="25"/>
      <c r="I90" s="25"/>
    </row>
    <row r="91" spans="1:9" ht="30" customHeight="1" x14ac:dyDescent="0.25">
      <c r="A91" s="39" t="s">
        <v>93</v>
      </c>
      <c r="B91" s="70" t="s">
        <v>118</v>
      </c>
      <c r="C91" s="41" t="s">
        <v>338</v>
      </c>
      <c r="D91" s="63" t="s">
        <v>55</v>
      </c>
      <c r="E91" s="117">
        <v>1850</v>
      </c>
      <c r="F91" s="86">
        <v>1.48</v>
      </c>
      <c r="G91" s="190">
        <f t="shared" si="1"/>
        <v>2738</v>
      </c>
      <c r="H91" s="25"/>
      <c r="I91" s="25"/>
    </row>
    <row r="92" spans="1:9" ht="30" customHeight="1" x14ac:dyDescent="0.25">
      <c r="A92" s="39" t="s">
        <v>93</v>
      </c>
      <c r="B92" s="70" t="s">
        <v>119</v>
      </c>
      <c r="C92" s="41" t="s">
        <v>339</v>
      </c>
      <c r="D92" s="63" t="s">
        <v>116</v>
      </c>
      <c r="E92" s="189">
        <v>1</v>
      </c>
      <c r="F92" s="86">
        <v>306.35000000000002</v>
      </c>
      <c r="G92" s="190">
        <f t="shared" si="1"/>
        <v>306.35000000000002</v>
      </c>
      <c r="H92" s="25"/>
      <c r="I92" s="25"/>
    </row>
    <row r="93" spans="1:9" ht="30" customHeight="1" x14ac:dyDescent="0.25">
      <c r="A93" s="160" t="s">
        <v>93</v>
      </c>
      <c r="B93" s="161" t="s">
        <v>120</v>
      </c>
      <c r="C93" s="172" t="s">
        <v>419</v>
      </c>
      <c r="D93" s="154" t="s">
        <v>15</v>
      </c>
      <c r="E93" s="155">
        <v>104.7</v>
      </c>
      <c r="F93" s="164">
        <v>123.38</v>
      </c>
      <c r="G93" s="190">
        <f t="shared" si="1"/>
        <v>12917.89</v>
      </c>
      <c r="H93" s="25"/>
      <c r="I93" s="25"/>
    </row>
    <row r="94" spans="1:9" ht="30" customHeight="1" x14ac:dyDescent="0.25">
      <c r="A94" s="160" t="s">
        <v>93</v>
      </c>
      <c r="B94" s="161" t="s">
        <v>121</v>
      </c>
      <c r="C94" s="172" t="s">
        <v>420</v>
      </c>
      <c r="D94" s="154" t="s">
        <v>15</v>
      </c>
      <c r="E94" s="155">
        <v>25.1</v>
      </c>
      <c r="F94" s="164">
        <v>78.84</v>
      </c>
      <c r="G94" s="190">
        <f t="shared" si="1"/>
        <v>1978.88</v>
      </c>
      <c r="H94" s="25"/>
      <c r="I94" s="25"/>
    </row>
    <row r="95" spans="1:9" ht="30" customHeight="1" thickBot="1" x14ac:dyDescent="0.3">
      <c r="A95" s="39" t="s">
        <v>93</v>
      </c>
      <c r="B95" s="70" t="s">
        <v>122</v>
      </c>
      <c r="C95" s="65" t="s">
        <v>340</v>
      </c>
      <c r="D95" s="42" t="s">
        <v>15</v>
      </c>
      <c r="E95" s="116">
        <v>33.119999999999997</v>
      </c>
      <c r="F95" s="86">
        <v>263.85000000000002</v>
      </c>
      <c r="G95" s="190">
        <f t="shared" si="1"/>
        <v>8738.7099999999991</v>
      </c>
      <c r="H95" s="25"/>
      <c r="I95" s="25"/>
    </row>
    <row r="96" spans="1:9" ht="30" customHeight="1" thickBot="1" x14ac:dyDescent="0.3">
      <c r="A96" s="43" t="s">
        <v>93</v>
      </c>
      <c r="B96" s="102" t="s">
        <v>123</v>
      </c>
      <c r="C96" s="67" t="s">
        <v>124</v>
      </c>
      <c r="D96" s="45" t="s">
        <v>125</v>
      </c>
      <c r="E96" s="198">
        <v>2</v>
      </c>
      <c r="F96" s="84">
        <v>6998.3</v>
      </c>
      <c r="G96" s="191">
        <f t="shared" si="1"/>
        <v>13996.6</v>
      </c>
      <c r="H96" s="124" t="s">
        <v>126</v>
      </c>
      <c r="I96" s="125">
        <f>ROUND(SUM(G77:G96),2)</f>
        <v>423884.26</v>
      </c>
    </row>
    <row r="97" spans="1:9" ht="82.5" customHeight="1" thickBot="1" x14ac:dyDescent="0.3">
      <c r="A97" s="109" t="s">
        <v>127</v>
      </c>
      <c r="B97" s="107" t="s">
        <v>128</v>
      </c>
      <c r="C97" s="110" t="s">
        <v>129</v>
      </c>
      <c r="D97" s="111" t="s">
        <v>125</v>
      </c>
      <c r="E97" s="173">
        <v>1</v>
      </c>
      <c r="F97" s="108">
        <v>7228.91</v>
      </c>
      <c r="G97" s="199">
        <f>ROUND((E97*F97),2)</f>
        <v>7228.91</v>
      </c>
      <c r="H97" s="124" t="s">
        <v>130</v>
      </c>
      <c r="I97" s="125">
        <f>ROUND(SUM(G97),2)</f>
        <v>7228.91</v>
      </c>
    </row>
    <row r="98" spans="1:9" ht="43.5" thickBot="1" x14ac:dyDescent="0.3">
      <c r="F98" s="24" t="s">
        <v>131</v>
      </c>
      <c r="G98" s="29">
        <f>SUM(G8:G97)</f>
        <v>1632043.5399999998</v>
      </c>
      <c r="H98" s="6"/>
    </row>
  </sheetData>
  <mergeCells count="3">
    <mergeCell ref="A5:G5"/>
    <mergeCell ref="A6:G6"/>
    <mergeCell ref="A3:G3"/>
  </mergeCells>
  <phoneticPr fontId="10" type="noConversion"/>
  <pageMargins left="0.7" right="0.7" top="0.75" bottom="0.75" header="0.3" footer="0.3"/>
  <pageSetup paperSize="9" scale="3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05"/>
  <sheetViews>
    <sheetView topLeftCell="A73" zoomScale="85" zoomScaleNormal="85" workbookViewId="0">
      <selection activeCell="H21" sqref="H21"/>
    </sheetView>
  </sheetViews>
  <sheetFormatPr defaultColWidth="9.140625" defaultRowHeight="15" x14ac:dyDescent="0.25"/>
  <cols>
    <col min="1" max="1" width="56.5703125" style="14" customWidth="1"/>
    <col min="2" max="2" width="10.5703125" style="9" customWidth="1"/>
    <col min="3" max="3" width="81" style="10" customWidth="1"/>
    <col min="4" max="4" width="9.140625" style="9"/>
    <col min="5" max="5" width="16.28515625" style="9" customWidth="1"/>
    <col min="6" max="6" width="20.7109375" style="11" customWidth="1"/>
    <col min="7" max="7" width="14.7109375" style="9" customWidth="1"/>
    <col min="8" max="8" width="21.5703125" style="12" customWidth="1"/>
    <col min="9" max="9" width="16.140625" style="6" customWidth="1"/>
    <col min="10" max="16384" width="9.140625" style="6"/>
  </cols>
  <sheetData>
    <row r="1" spans="1:9" ht="31.5" customHeight="1" thickBot="1" x14ac:dyDescent="0.3">
      <c r="A1" s="224" t="s">
        <v>333</v>
      </c>
      <c r="B1" s="225"/>
      <c r="C1" s="225"/>
      <c r="D1" s="225"/>
      <c r="E1" s="225"/>
      <c r="F1" s="225"/>
      <c r="G1" s="226"/>
    </row>
    <row r="2" spans="1:9" ht="21.75" customHeight="1" thickBot="1" x14ac:dyDescent="0.3">
      <c r="A2" s="235" t="s">
        <v>132</v>
      </c>
      <c r="B2" s="236"/>
      <c r="C2" s="236"/>
      <c r="D2" s="236"/>
      <c r="E2" s="236"/>
      <c r="F2" s="236"/>
      <c r="G2" s="237"/>
    </row>
    <row r="3" spans="1:9" ht="43.5" thickBot="1" x14ac:dyDescent="0.3">
      <c r="A3" s="200" t="s">
        <v>1</v>
      </c>
      <c r="B3" s="201" t="s">
        <v>2</v>
      </c>
      <c r="C3" s="202" t="s">
        <v>3</v>
      </c>
      <c r="D3" s="202" t="s">
        <v>4</v>
      </c>
      <c r="E3" s="203" t="s">
        <v>5</v>
      </c>
      <c r="F3" s="204" t="s">
        <v>6</v>
      </c>
      <c r="G3" s="205" t="s">
        <v>7</v>
      </c>
    </row>
    <row r="4" spans="1:9" s="7" customFormat="1" ht="30" customHeight="1" x14ac:dyDescent="0.25">
      <c r="A4" s="90" t="s">
        <v>133</v>
      </c>
      <c r="B4" s="157" t="s">
        <v>9</v>
      </c>
      <c r="C4" s="47" t="s">
        <v>341</v>
      </c>
      <c r="D4" s="48" t="s">
        <v>24</v>
      </c>
      <c r="E4" s="176">
        <v>61</v>
      </c>
      <c r="F4" s="158">
        <v>29.15</v>
      </c>
      <c r="G4" s="93">
        <f t="shared" ref="G4:G60" si="0">ROUND((E4*F4),2)</f>
        <v>1778.15</v>
      </c>
      <c r="H4" s="12"/>
      <c r="I4" s="6"/>
    </row>
    <row r="5" spans="1:9" s="7" customFormat="1" ht="30" customHeight="1" x14ac:dyDescent="0.25">
      <c r="A5" s="39" t="s">
        <v>133</v>
      </c>
      <c r="B5" s="40" t="s">
        <v>11</v>
      </c>
      <c r="C5" s="41" t="s">
        <v>342</v>
      </c>
      <c r="D5" s="42" t="s">
        <v>24</v>
      </c>
      <c r="E5" s="149">
        <v>31</v>
      </c>
      <c r="F5" s="57">
        <v>89.66</v>
      </c>
      <c r="G5" s="58">
        <f t="shared" si="0"/>
        <v>2779.46</v>
      </c>
      <c r="H5" s="12"/>
      <c r="I5" s="6"/>
    </row>
    <row r="6" spans="1:9" s="7" customFormat="1" ht="30" customHeight="1" x14ac:dyDescent="0.25">
      <c r="A6" s="39" t="s">
        <v>133</v>
      </c>
      <c r="B6" s="40" t="s">
        <v>13</v>
      </c>
      <c r="C6" s="41" t="s">
        <v>343</v>
      </c>
      <c r="D6" s="42" t="s">
        <v>24</v>
      </c>
      <c r="E6" s="149">
        <v>4</v>
      </c>
      <c r="F6" s="57">
        <v>89.66</v>
      </c>
      <c r="G6" s="58">
        <f t="shared" si="0"/>
        <v>358.64</v>
      </c>
      <c r="H6" s="12"/>
      <c r="I6" s="6"/>
    </row>
    <row r="7" spans="1:9" s="7" customFormat="1" ht="30" customHeight="1" x14ac:dyDescent="0.25">
      <c r="A7" s="39" t="s">
        <v>133</v>
      </c>
      <c r="B7" s="40" t="s">
        <v>14</v>
      </c>
      <c r="C7" s="41" t="s">
        <v>344</v>
      </c>
      <c r="D7" s="42" t="s">
        <v>24</v>
      </c>
      <c r="E7" s="149">
        <v>3</v>
      </c>
      <c r="F7" s="57">
        <v>104.95</v>
      </c>
      <c r="G7" s="58">
        <f t="shared" si="0"/>
        <v>314.85000000000002</v>
      </c>
      <c r="H7" s="12"/>
      <c r="I7" s="6"/>
    </row>
    <row r="8" spans="1:9" s="7" customFormat="1" ht="30" customHeight="1" x14ac:dyDescent="0.25">
      <c r="A8" s="39" t="s">
        <v>133</v>
      </c>
      <c r="B8" s="40" t="s">
        <v>16</v>
      </c>
      <c r="C8" s="41" t="s">
        <v>345</v>
      </c>
      <c r="D8" s="42" t="s">
        <v>24</v>
      </c>
      <c r="E8" s="149">
        <v>2</v>
      </c>
      <c r="F8" s="57">
        <v>104.95</v>
      </c>
      <c r="G8" s="58">
        <f t="shared" si="0"/>
        <v>209.9</v>
      </c>
      <c r="H8" s="12"/>
      <c r="I8" s="6"/>
    </row>
    <row r="9" spans="1:9" s="7" customFormat="1" ht="30" customHeight="1" x14ac:dyDescent="0.25">
      <c r="A9" s="39" t="s">
        <v>133</v>
      </c>
      <c r="B9" s="40" t="s">
        <v>134</v>
      </c>
      <c r="C9" s="41" t="s">
        <v>346</v>
      </c>
      <c r="D9" s="42" t="s">
        <v>24</v>
      </c>
      <c r="E9" s="149">
        <v>1</v>
      </c>
      <c r="F9" s="57">
        <v>151.38999999999999</v>
      </c>
      <c r="G9" s="58">
        <f t="shared" si="0"/>
        <v>151.38999999999999</v>
      </c>
      <c r="H9" s="12"/>
      <c r="I9" s="6"/>
    </row>
    <row r="10" spans="1:9" s="7" customFormat="1" ht="84" customHeight="1" x14ac:dyDescent="0.25">
      <c r="A10" s="39" t="s">
        <v>133</v>
      </c>
      <c r="B10" s="40" t="s">
        <v>135</v>
      </c>
      <c r="C10" s="120" t="s">
        <v>405</v>
      </c>
      <c r="D10" s="42" t="s">
        <v>125</v>
      </c>
      <c r="E10" s="149">
        <v>1</v>
      </c>
      <c r="F10" s="57">
        <v>470.07</v>
      </c>
      <c r="G10" s="58">
        <f t="shared" ref="G10" si="1">ROUND((E10*F10),2)</f>
        <v>470.07</v>
      </c>
      <c r="H10" s="12"/>
      <c r="I10" s="6"/>
    </row>
    <row r="11" spans="1:9" s="7" customFormat="1" ht="30" customHeight="1" x14ac:dyDescent="0.25">
      <c r="A11" s="39" t="s">
        <v>133</v>
      </c>
      <c r="B11" s="40" t="s">
        <v>137</v>
      </c>
      <c r="C11" s="41" t="s">
        <v>136</v>
      </c>
      <c r="D11" s="42" t="s">
        <v>43</v>
      </c>
      <c r="E11" s="126">
        <v>70</v>
      </c>
      <c r="F11" s="57">
        <v>3.39</v>
      </c>
      <c r="G11" s="58">
        <f t="shared" si="0"/>
        <v>237.3</v>
      </c>
      <c r="H11" s="12"/>
      <c r="I11" s="6"/>
    </row>
    <row r="12" spans="1:9" s="7" customFormat="1" ht="30" customHeight="1" x14ac:dyDescent="0.25">
      <c r="A12" s="39" t="s">
        <v>133</v>
      </c>
      <c r="B12" s="40" t="s">
        <v>138</v>
      </c>
      <c r="C12" s="41" t="s">
        <v>347</v>
      </c>
      <c r="D12" s="42" t="s">
        <v>24</v>
      </c>
      <c r="E12" s="149">
        <v>21</v>
      </c>
      <c r="F12" s="57">
        <v>7.4</v>
      </c>
      <c r="G12" s="58">
        <f t="shared" si="0"/>
        <v>155.4</v>
      </c>
    </row>
    <row r="13" spans="1:9" s="7" customFormat="1" ht="30" customHeight="1" x14ac:dyDescent="0.25">
      <c r="A13" s="39" t="s">
        <v>133</v>
      </c>
      <c r="B13" s="40" t="s">
        <v>139</v>
      </c>
      <c r="C13" s="41" t="s">
        <v>348</v>
      </c>
      <c r="D13" s="42" t="s">
        <v>24</v>
      </c>
      <c r="E13" s="149">
        <v>13</v>
      </c>
      <c r="F13" s="159">
        <v>24.93</v>
      </c>
      <c r="G13" s="58">
        <f t="shared" si="0"/>
        <v>324.08999999999997</v>
      </c>
      <c r="H13" s="12"/>
      <c r="I13" s="6"/>
    </row>
    <row r="14" spans="1:9" s="7" customFormat="1" ht="30" customHeight="1" x14ac:dyDescent="0.25">
      <c r="A14" s="39" t="s">
        <v>133</v>
      </c>
      <c r="B14" s="40" t="s">
        <v>140</v>
      </c>
      <c r="C14" s="41" t="s">
        <v>349</v>
      </c>
      <c r="D14" s="42" t="s">
        <v>15</v>
      </c>
      <c r="E14" s="126">
        <v>320.32</v>
      </c>
      <c r="F14" s="159">
        <v>11.55</v>
      </c>
      <c r="G14" s="58">
        <f t="shared" si="0"/>
        <v>3699.7</v>
      </c>
      <c r="H14" s="8"/>
    </row>
    <row r="15" spans="1:9" s="7" customFormat="1" ht="30" customHeight="1" x14ac:dyDescent="0.25">
      <c r="A15" s="39" t="s">
        <v>133</v>
      </c>
      <c r="B15" s="40" t="s">
        <v>141</v>
      </c>
      <c r="C15" s="41" t="s">
        <v>350</v>
      </c>
      <c r="D15" s="42" t="s">
        <v>24</v>
      </c>
      <c r="E15" s="149">
        <v>7</v>
      </c>
      <c r="F15" s="159">
        <v>6.52</v>
      </c>
      <c r="G15" s="58">
        <f t="shared" si="0"/>
        <v>45.64</v>
      </c>
      <c r="H15" s="8"/>
    </row>
    <row r="16" spans="1:9" ht="30" customHeight="1" x14ac:dyDescent="0.25">
      <c r="A16" s="39" t="s">
        <v>133</v>
      </c>
      <c r="B16" s="40" t="s">
        <v>142</v>
      </c>
      <c r="C16" s="41" t="s">
        <v>355</v>
      </c>
      <c r="D16" s="42" t="s">
        <v>24</v>
      </c>
      <c r="E16" s="149">
        <v>5</v>
      </c>
      <c r="F16" s="159">
        <v>363.53</v>
      </c>
      <c r="G16" s="58">
        <f t="shared" si="0"/>
        <v>1817.65</v>
      </c>
      <c r="H16" s="8"/>
      <c r="I16" s="7"/>
    </row>
    <row r="17" spans="1:9" ht="30" customHeight="1" x14ac:dyDescent="0.25">
      <c r="A17" s="39" t="s">
        <v>133</v>
      </c>
      <c r="B17" s="40" t="s">
        <v>143</v>
      </c>
      <c r="C17" s="41" t="s">
        <v>354</v>
      </c>
      <c r="D17" s="42" t="s">
        <v>15</v>
      </c>
      <c r="E17" s="126">
        <v>76.11</v>
      </c>
      <c r="F17" s="159">
        <v>7.28</v>
      </c>
      <c r="G17" s="58">
        <f t="shared" si="0"/>
        <v>554.08000000000004</v>
      </c>
      <c r="H17" s="8"/>
      <c r="I17" s="7"/>
    </row>
    <row r="18" spans="1:9" ht="30" customHeight="1" x14ac:dyDescent="0.25">
      <c r="A18" s="39" t="s">
        <v>133</v>
      </c>
      <c r="B18" s="40" t="s">
        <v>144</v>
      </c>
      <c r="C18" s="41" t="s">
        <v>353</v>
      </c>
      <c r="D18" s="42" t="s">
        <v>43</v>
      </c>
      <c r="E18" s="126">
        <v>92.1</v>
      </c>
      <c r="F18" s="159">
        <v>11.86</v>
      </c>
      <c r="G18" s="58">
        <f t="shared" si="0"/>
        <v>1092.31</v>
      </c>
      <c r="H18" s="8"/>
      <c r="I18" s="7"/>
    </row>
    <row r="19" spans="1:9" ht="30" customHeight="1" x14ac:dyDescent="0.25">
      <c r="A19" s="39" t="s">
        <v>133</v>
      </c>
      <c r="B19" s="40" t="s">
        <v>145</v>
      </c>
      <c r="C19" s="41" t="s">
        <v>352</v>
      </c>
      <c r="D19" s="42" t="s">
        <v>12</v>
      </c>
      <c r="E19" s="126">
        <v>3.26</v>
      </c>
      <c r="F19" s="159">
        <v>43.44</v>
      </c>
      <c r="G19" s="58">
        <f t="shared" si="0"/>
        <v>141.61000000000001</v>
      </c>
      <c r="H19" s="8"/>
      <c r="I19" s="7"/>
    </row>
    <row r="20" spans="1:9" ht="30" customHeight="1" x14ac:dyDescent="0.25">
      <c r="A20" s="39" t="s">
        <v>133</v>
      </c>
      <c r="B20" s="40" t="s">
        <v>146</v>
      </c>
      <c r="C20" s="41" t="s">
        <v>351</v>
      </c>
      <c r="D20" s="42" t="s">
        <v>12</v>
      </c>
      <c r="E20" s="126">
        <v>2.63</v>
      </c>
      <c r="F20" s="159">
        <v>43.44</v>
      </c>
      <c r="G20" s="58">
        <f t="shared" si="0"/>
        <v>114.25</v>
      </c>
      <c r="H20" s="8"/>
      <c r="I20" s="7"/>
    </row>
    <row r="21" spans="1:9" ht="30" customHeight="1" x14ac:dyDescent="0.25">
      <c r="A21" s="39" t="s">
        <v>133</v>
      </c>
      <c r="B21" s="40" t="s">
        <v>147</v>
      </c>
      <c r="C21" s="41" t="s">
        <v>356</v>
      </c>
      <c r="D21" s="42" t="s">
        <v>43</v>
      </c>
      <c r="E21" s="126">
        <v>3187.1</v>
      </c>
      <c r="F21" s="159">
        <v>8.9</v>
      </c>
      <c r="G21" s="58">
        <f t="shared" si="0"/>
        <v>28365.19</v>
      </c>
      <c r="H21" s="8"/>
      <c r="I21" s="7"/>
    </row>
    <row r="22" spans="1:9" ht="49.5" customHeight="1" x14ac:dyDescent="0.25">
      <c r="A22" s="39" t="s">
        <v>133</v>
      </c>
      <c r="B22" s="40" t="s">
        <v>148</v>
      </c>
      <c r="C22" s="41" t="s">
        <v>408</v>
      </c>
      <c r="D22" s="42" t="s">
        <v>12</v>
      </c>
      <c r="E22" s="126">
        <v>1217.7</v>
      </c>
      <c r="F22" s="207">
        <v>-5.99</v>
      </c>
      <c r="G22" s="58">
        <f t="shared" si="0"/>
        <v>-7294.02</v>
      </c>
      <c r="H22" s="8"/>
      <c r="I22" s="7"/>
    </row>
    <row r="23" spans="1:9" ht="30" customHeight="1" x14ac:dyDescent="0.25">
      <c r="A23" s="39" t="s">
        <v>133</v>
      </c>
      <c r="B23" s="40" t="s">
        <v>149</v>
      </c>
      <c r="C23" s="41" t="s">
        <v>357</v>
      </c>
      <c r="D23" s="42" t="s">
        <v>15</v>
      </c>
      <c r="E23" s="126">
        <v>14</v>
      </c>
      <c r="F23" s="159">
        <v>7.47</v>
      </c>
      <c r="G23" s="58">
        <f t="shared" si="0"/>
        <v>104.58</v>
      </c>
      <c r="H23" s="8"/>
      <c r="I23" s="7"/>
    </row>
    <row r="24" spans="1:9" ht="30" customHeight="1" thickBot="1" x14ac:dyDescent="0.3">
      <c r="A24" s="39" t="s">
        <v>133</v>
      </c>
      <c r="B24" s="40" t="s">
        <v>150</v>
      </c>
      <c r="C24" s="41" t="s">
        <v>151</v>
      </c>
      <c r="D24" s="42" t="s">
        <v>43</v>
      </c>
      <c r="E24" s="126">
        <v>38.4</v>
      </c>
      <c r="F24" s="159">
        <v>13.83</v>
      </c>
      <c r="G24" s="58">
        <f t="shared" si="0"/>
        <v>531.07000000000005</v>
      </c>
      <c r="H24" s="8"/>
      <c r="I24" s="7"/>
    </row>
    <row r="25" spans="1:9" ht="30" customHeight="1" thickBot="1" x14ac:dyDescent="0.3">
      <c r="A25" s="165" t="s">
        <v>133</v>
      </c>
      <c r="B25" s="166" t="s">
        <v>410</v>
      </c>
      <c r="C25" s="167" t="s">
        <v>411</v>
      </c>
      <c r="D25" s="168" t="s">
        <v>412</v>
      </c>
      <c r="E25" s="169">
        <v>0.36</v>
      </c>
      <c r="F25" s="221">
        <v>687.5</v>
      </c>
      <c r="G25" s="208">
        <f t="shared" si="0"/>
        <v>247.5</v>
      </c>
      <c r="H25" s="30" t="s">
        <v>152</v>
      </c>
      <c r="I25" s="18">
        <f>ROUND(SUM(G4:G25),2)</f>
        <v>36198.81</v>
      </c>
    </row>
    <row r="26" spans="1:9" ht="30" customHeight="1" x14ac:dyDescent="0.25">
      <c r="A26" s="90" t="s">
        <v>153</v>
      </c>
      <c r="B26" s="91" t="s">
        <v>154</v>
      </c>
      <c r="C26" s="47" t="s">
        <v>358</v>
      </c>
      <c r="D26" s="48" t="s">
        <v>155</v>
      </c>
      <c r="E26" s="128">
        <v>440</v>
      </c>
      <c r="F26" s="92">
        <v>1.54</v>
      </c>
      <c r="G26" s="93">
        <f t="shared" si="0"/>
        <v>677.6</v>
      </c>
      <c r="H26" s="7"/>
      <c r="I26" s="7"/>
    </row>
    <row r="27" spans="1:9" ht="30" customHeight="1" x14ac:dyDescent="0.25">
      <c r="A27" s="39" t="s">
        <v>153</v>
      </c>
      <c r="B27" s="46" t="s">
        <v>156</v>
      </c>
      <c r="C27" s="41" t="s">
        <v>360</v>
      </c>
      <c r="D27" s="42" t="s">
        <v>155</v>
      </c>
      <c r="E27" s="126">
        <v>440</v>
      </c>
      <c r="F27" s="59">
        <v>5.5</v>
      </c>
      <c r="G27" s="58">
        <f t="shared" si="0"/>
        <v>2420</v>
      </c>
      <c r="H27" s="8"/>
      <c r="I27" s="25"/>
    </row>
    <row r="28" spans="1:9" ht="30" customHeight="1" x14ac:dyDescent="0.25">
      <c r="A28" s="39" t="s">
        <v>153</v>
      </c>
      <c r="B28" s="46" t="s">
        <v>157</v>
      </c>
      <c r="C28" s="41" t="s">
        <v>359</v>
      </c>
      <c r="D28" s="42" t="s">
        <v>29</v>
      </c>
      <c r="E28" s="126">
        <f>394+743</f>
        <v>1137</v>
      </c>
      <c r="F28" s="59">
        <v>5.5</v>
      </c>
      <c r="G28" s="58">
        <f t="shared" si="0"/>
        <v>6253.5</v>
      </c>
      <c r="H28" s="8"/>
      <c r="I28" s="7"/>
    </row>
    <row r="29" spans="1:9" ht="30" customHeight="1" x14ac:dyDescent="0.25">
      <c r="A29" s="39" t="s">
        <v>153</v>
      </c>
      <c r="B29" s="46" t="s">
        <v>158</v>
      </c>
      <c r="C29" s="41" t="s">
        <v>361</v>
      </c>
      <c r="D29" s="42" t="s">
        <v>29</v>
      </c>
      <c r="E29" s="206">
        <v>1137</v>
      </c>
      <c r="F29" s="59">
        <v>6.05</v>
      </c>
      <c r="G29" s="58">
        <f t="shared" si="0"/>
        <v>6878.85</v>
      </c>
      <c r="H29" s="8"/>
      <c r="I29" s="7"/>
    </row>
    <row r="30" spans="1:9" ht="30" customHeight="1" x14ac:dyDescent="0.25">
      <c r="A30" s="39" t="s">
        <v>153</v>
      </c>
      <c r="B30" s="46" t="s">
        <v>159</v>
      </c>
      <c r="C30" s="41" t="s">
        <v>160</v>
      </c>
      <c r="D30" s="42" t="s">
        <v>29</v>
      </c>
      <c r="E30" s="126">
        <v>63</v>
      </c>
      <c r="F30" s="59">
        <v>33</v>
      </c>
      <c r="G30" s="58">
        <f t="shared" si="0"/>
        <v>2079</v>
      </c>
      <c r="H30" s="8"/>
      <c r="I30" s="7"/>
    </row>
    <row r="31" spans="1:9" ht="30" customHeight="1" x14ac:dyDescent="0.25">
      <c r="A31" s="39" t="s">
        <v>153</v>
      </c>
      <c r="B31" s="46" t="s">
        <v>161</v>
      </c>
      <c r="C31" s="41" t="s">
        <v>362</v>
      </c>
      <c r="D31" s="42" t="s">
        <v>29</v>
      </c>
      <c r="E31" s="126">
        <v>4795</v>
      </c>
      <c r="F31" s="59">
        <v>2.75</v>
      </c>
      <c r="G31" s="58">
        <f t="shared" si="0"/>
        <v>13186.25</v>
      </c>
      <c r="H31" s="8"/>
      <c r="I31" s="7"/>
    </row>
    <row r="32" spans="1:9" ht="30" customHeight="1" x14ac:dyDescent="0.25">
      <c r="A32" s="39" t="s">
        <v>153</v>
      </c>
      <c r="B32" s="46" t="s">
        <v>162</v>
      </c>
      <c r="C32" s="41" t="s">
        <v>163</v>
      </c>
      <c r="D32" s="42" t="s">
        <v>43</v>
      </c>
      <c r="E32" s="126">
        <v>5090</v>
      </c>
      <c r="F32" s="59">
        <v>0.66</v>
      </c>
      <c r="G32" s="58">
        <f t="shared" si="0"/>
        <v>3359.4</v>
      </c>
    </row>
    <row r="33" spans="1:9" ht="30" customHeight="1" x14ac:dyDescent="0.25">
      <c r="A33" s="39" t="s">
        <v>153</v>
      </c>
      <c r="B33" s="46" t="s">
        <v>164</v>
      </c>
      <c r="C33" s="41" t="s">
        <v>165</v>
      </c>
      <c r="D33" s="42" t="s">
        <v>29</v>
      </c>
      <c r="E33" s="126">
        <v>1527</v>
      </c>
      <c r="F33" s="59">
        <v>1.98</v>
      </c>
      <c r="G33" s="58">
        <f t="shared" si="0"/>
        <v>3023.46</v>
      </c>
      <c r="H33" s="25"/>
      <c r="I33" s="19"/>
    </row>
    <row r="34" spans="1:9" ht="30" customHeight="1" x14ac:dyDescent="0.25">
      <c r="A34" s="39" t="s">
        <v>153</v>
      </c>
      <c r="B34" s="46" t="s">
        <v>166</v>
      </c>
      <c r="C34" s="41" t="s">
        <v>167</v>
      </c>
      <c r="D34" s="42" t="s">
        <v>43</v>
      </c>
      <c r="E34" s="126">
        <v>2644</v>
      </c>
      <c r="F34" s="59">
        <v>1.32</v>
      </c>
      <c r="G34" s="58">
        <f t="shared" si="0"/>
        <v>3490.08</v>
      </c>
      <c r="H34" s="26"/>
      <c r="I34" s="7"/>
    </row>
    <row r="35" spans="1:9" ht="30" customHeight="1" x14ac:dyDescent="0.25">
      <c r="A35" s="39" t="s">
        <v>153</v>
      </c>
      <c r="B35" s="46" t="s">
        <v>168</v>
      </c>
      <c r="C35" s="41" t="s">
        <v>169</v>
      </c>
      <c r="D35" s="42" t="s">
        <v>43</v>
      </c>
      <c r="E35" s="126">
        <v>615</v>
      </c>
      <c r="F35" s="59">
        <v>0.88</v>
      </c>
      <c r="G35" s="58">
        <f t="shared" si="0"/>
        <v>541.20000000000005</v>
      </c>
      <c r="H35" s="26"/>
      <c r="I35" s="7"/>
    </row>
    <row r="36" spans="1:9" ht="30" customHeight="1" x14ac:dyDescent="0.25">
      <c r="A36" s="39" t="s">
        <v>153</v>
      </c>
      <c r="B36" s="46" t="s">
        <v>170</v>
      </c>
      <c r="C36" s="41" t="s">
        <v>171</v>
      </c>
      <c r="D36" s="42" t="s">
        <v>43</v>
      </c>
      <c r="E36" s="126">
        <v>326</v>
      </c>
      <c r="F36" s="59">
        <v>1.98</v>
      </c>
      <c r="G36" s="58">
        <f t="shared" si="0"/>
        <v>645.48</v>
      </c>
      <c r="H36" s="26"/>
      <c r="I36" s="7"/>
    </row>
    <row r="37" spans="1:9" ht="30" customHeight="1" x14ac:dyDescent="0.25">
      <c r="A37" s="39" t="s">
        <v>153</v>
      </c>
      <c r="B37" s="46" t="s">
        <v>172</v>
      </c>
      <c r="C37" s="41" t="s">
        <v>363</v>
      </c>
      <c r="D37" s="42" t="s">
        <v>29</v>
      </c>
      <c r="E37" s="126">
        <v>358</v>
      </c>
      <c r="F37" s="59">
        <v>5.5</v>
      </c>
      <c r="G37" s="58">
        <f t="shared" si="0"/>
        <v>1969</v>
      </c>
      <c r="H37" s="26"/>
      <c r="I37" s="7"/>
    </row>
    <row r="38" spans="1:9" ht="30" customHeight="1" x14ac:dyDescent="0.25">
      <c r="A38" s="39" t="s">
        <v>153</v>
      </c>
      <c r="B38" s="46" t="s">
        <v>173</v>
      </c>
      <c r="C38" s="41" t="s">
        <v>174</v>
      </c>
      <c r="D38" s="42" t="s">
        <v>43</v>
      </c>
      <c r="E38" s="126">
        <v>3259</v>
      </c>
      <c r="F38" s="60">
        <v>4.95</v>
      </c>
      <c r="G38" s="58">
        <f t="shared" si="0"/>
        <v>16132.05</v>
      </c>
      <c r="H38" s="26"/>
      <c r="I38" s="19"/>
    </row>
    <row r="39" spans="1:9" ht="30" customHeight="1" x14ac:dyDescent="0.25">
      <c r="A39" s="39" t="s">
        <v>153</v>
      </c>
      <c r="B39" s="46" t="s">
        <v>175</v>
      </c>
      <c r="C39" s="41" t="s">
        <v>176</v>
      </c>
      <c r="D39" s="42" t="s">
        <v>43</v>
      </c>
      <c r="E39" s="126">
        <v>326</v>
      </c>
      <c r="F39" s="60">
        <v>7.7</v>
      </c>
      <c r="G39" s="58">
        <f t="shared" si="0"/>
        <v>2510.1999999999998</v>
      </c>
    </row>
    <row r="40" spans="1:9" ht="30" customHeight="1" x14ac:dyDescent="0.25">
      <c r="A40" s="39" t="s">
        <v>153</v>
      </c>
      <c r="B40" s="46" t="s">
        <v>177</v>
      </c>
      <c r="C40" s="41" t="s">
        <v>178</v>
      </c>
      <c r="D40" s="42" t="s">
        <v>29</v>
      </c>
      <c r="E40" s="126">
        <v>82</v>
      </c>
      <c r="F40" s="60">
        <v>0.88</v>
      </c>
      <c r="G40" s="58">
        <f t="shared" si="0"/>
        <v>72.16</v>
      </c>
      <c r="H40" s="26"/>
      <c r="I40" s="7"/>
    </row>
    <row r="41" spans="1:9" ht="30" customHeight="1" x14ac:dyDescent="0.25">
      <c r="A41" s="39" t="s">
        <v>153</v>
      </c>
      <c r="B41" s="46" t="s">
        <v>179</v>
      </c>
      <c r="C41" s="41" t="s">
        <v>180</v>
      </c>
      <c r="D41" s="42" t="s">
        <v>43</v>
      </c>
      <c r="E41" s="126">
        <v>180</v>
      </c>
      <c r="F41" s="60">
        <v>6.38</v>
      </c>
      <c r="G41" s="58">
        <f t="shared" si="0"/>
        <v>1148.4000000000001</v>
      </c>
      <c r="H41" s="26"/>
      <c r="I41" s="7"/>
    </row>
    <row r="42" spans="1:9" ht="30" customHeight="1" x14ac:dyDescent="0.25">
      <c r="A42" s="39" t="s">
        <v>153</v>
      </c>
      <c r="B42" s="46" t="s">
        <v>181</v>
      </c>
      <c r="C42" s="41" t="s">
        <v>364</v>
      </c>
      <c r="D42" s="42" t="s">
        <v>29</v>
      </c>
      <c r="E42" s="126">
        <v>1950</v>
      </c>
      <c r="F42" s="60">
        <v>20.9</v>
      </c>
      <c r="G42" s="58">
        <f t="shared" si="0"/>
        <v>40755</v>
      </c>
      <c r="H42" s="26"/>
      <c r="I42" s="7"/>
    </row>
    <row r="43" spans="1:9" ht="30" customHeight="1" x14ac:dyDescent="0.25">
      <c r="A43" s="39" t="s">
        <v>153</v>
      </c>
      <c r="B43" s="46" t="s">
        <v>182</v>
      </c>
      <c r="C43" s="41" t="s">
        <v>183</v>
      </c>
      <c r="D43" s="42" t="s">
        <v>43</v>
      </c>
      <c r="E43" s="126">
        <v>5090</v>
      </c>
      <c r="F43" s="59">
        <v>7.43</v>
      </c>
      <c r="G43" s="58">
        <f t="shared" si="0"/>
        <v>37818.699999999997</v>
      </c>
      <c r="H43" s="26"/>
      <c r="I43" s="7"/>
    </row>
    <row r="44" spans="1:9" ht="30" customHeight="1" thickBot="1" x14ac:dyDescent="0.3">
      <c r="A44" s="39" t="s">
        <v>153</v>
      </c>
      <c r="B44" s="46" t="s">
        <v>184</v>
      </c>
      <c r="C44" s="41" t="s">
        <v>185</v>
      </c>
      <c r="D44" s="42" t="s">
        <v>43</v>
      </c>
      <c r="E44" s="126">
        <v>50</v>
      </c>
      <c r="F44" s="59">
        <v>144.59</v>
      </c>
      <c r="G44" s="58">
        <f t="shared" si="0"/>
        <v>7229.5</v>
      </c>
      <c r="H44" s="26"/>
      <c r="I44" s="7"/>
    </row>
    <row r="45" spans="1:9" ht="30" customHeight="1" thickBot="1" x14ac:dyDescent="0.3">
      <c r="A45" s="43" t="s">
        <v>153</v>
      </c>
      <c r="B45" s="94" t="s">
        <v>186</v>
      </c>
      <c r="C45" s="44" t="s">
        <v>187</v>
      </c>
      <c r="D45" s="45" t="s">
        <v>43</v>
      </c>
      <c r="E45" s="127">
        <v>400</v>
      </c>
      <c r="F45" s="61">
        <v>1.54</v>
      </c>
      <c r="G45" s="208">
        <f t="shared" si="0"/>
        <v>616</v>
      </c>
      <c r="H45" s="38" t="s">
        <v>17</v>
      </c>
      <c r="I45" s="31">
        <f>ROUND(SUM(G26:G45),2)</f>
        <v>150805.82999999999</v>
      </c>
    </row>
    <row r="46" spans="1:9" ht="30" customHeight="1" x14ac:dyDescent="0.25">
      <c r="A46" s="90" t="s">
        <v>188</v>
      </c>
      <c r="B46" s="157" t="s">
        <v>22</v>
      </c>
      <c r="C46" s="47" t="s">
        <v>189</v>
      </c>
      <c r="D46" s="48" t="s">
        <v>15</v>
      </c>
      <c r="E46" s="128">
        <v>50</v>
      </c>
      <c r="F46" s="92">
        <v>27.5</v>
      </c>
      <c r="G46" s="93">
        <f t="shared" si="0"/>
        <v>1375</v>
      </c>
      <c r="H46" s="27"/>
      <c r="I46" s="7"/>
    </row>
    <row r="47" spans="1:9" ht="30" customHeight="1" thickBot="1" x14ac:dyDescent="0.3">
      <c r="A47" s="39" t="s">
        <v>188</v>
      </c>
      <c r="B47" s="40" t="s">
        <v>25</v>
      </c>
      <c r="C47" s="41" t="s">
        <v>190</v>
      </c>
      <c r="D47" s="42" t="s">
        <v>29</v>
      </c>
      <c r="E47" s="126">
        <v>11.5</v>
      </c>
      <c r="F47" s="59">
        <v>62.7</v>
      </c>
      <c r="G47" s="58">
        <f t="shared" si="0"/>
        <v>721.05</v>
      </c>
      <c r="H47" s="6"/>
    </row>
    <row r="48" spans="1:9" ht="30" customHeight="1" thickBot="1" x14ac:dyDescent="0.3">
      <c r="A48" s="43" t="s">
        <v>188</v>
      </c>
      <c r="B48" s="220" t="s">
        <v>27</v>
      </c>
      <c r="C48" s="44" t="s">
        <v>191</v>
      </c>
      <c r="D48" s="45" t="s">
        <v>43</v>
      </c>
      <c r="E48" s="127">
        <v>100</v>
      </c>
      <c r="F48" s="61">
        <v>1.76</v>
      </c>
      <c r="G48" s="208">
        <f t="shared" si="0"/>
        <v>176</v>
      </c>
      <c r="H48" s="37" t="s">
        <v>50</v>
      </c>
      <c r="I48" s="31">
        <f>ROUND(SUM(G46:G48),2)</f>
        <v>2272.0500000000002</v>
      </c>
    </row>
    <row r="49" spans="1:9" ht="30" customHeight="1" x14ac:dyDescent="0.25">
      <c r="A49" s="90" t="s">
        <v>192</v>
      </c>
      <c r="B49" s="95" t="s">
        <v>52</v>
      </c>
      <c r="C49" s="47" t="s">
        <v>365</v>
      </c>
      <c r="D49" s="48" t="s">
        <v>15</v>
      </c>
      <c r="E49" s="128">
        <v>99</v>
      </c>
      <c r="F49" s="92">
        <v>38.5</v>
      </c>
      <c r="G49" s="93">
        <f t="shared" si="0"/>
        <v>3811.5</v>
      </c>
      <c r="H49" s="6"/>
    </row>
    <row r="50" spans="1:9" ht="30" customHeight="1" x14ac:dyDescent="0.25">
      <c r="A50" s="39" t="s">
        <v>192</v>
      </c>
      <c r="B50" s="49" t="s">
        <v>53</v>
      </c>
      <c r="C50" s="41" t="s">
        <v>366</v>
      </c>
      <c r="D50" s="42" t="s">
        <v>15</v>
      </c>
      <c r="E50" s="126">
        <v>10</v>
      </c>
      <c r="F50" s="59">
        <v>39.6</v>
      </c>
      <c r="G50" s="58">
        <f t="shared" si="0"/>
        <v>396</v>
      </c>
      <c r="H50" s="8"/>
      <c r="I50" s="7"/>
    </row>
    <row r="51" spans="1:9" ht="30" customHeight="1" thickBot="1" x14ac:dyDescent="0.3">
      <c r="A51" s="39" t="s">
        <v>192</v>
      </c>
      <c r="B51" s="49" t="s">
        <v>54</v>
      </c>
      <c r="C51" s="41" t="s">
        <v>367</v>
      </c>
      <c r="D51" s="42" t="s">
        <v>15</v>
      </c>
      <c r="E51" s="126">
        <v>90</v>
      </c>
      <c r="F51" s="59">
        <v>23.1</v>
      </c>
      <c r="G51" s="58">
        <f t="shared" si="0"/>
        <v>2079</v>
      </c>
      <c r="H51" s="8"/>
      <c r="I51" s="7"/>
    </row>
    <row r="52" spans="1:9" ht="30" customHeight="1" thickBot="1" x14ac:dyDescent="0.3">
      <c r="A52" s="43" t="s">
        <v>192</v>
      </c>
      <c r="B52" s="50" t="s">
        <v>56</v>
      </c>
      <c r="C52" s="44" t="s">
        <v>193</v>
      </c>
      <c r="D52" s="45" t="s">
        <v>15</v>
      </c>
      <c r="E52" s="127">
        <v>109</v>
      </c>
      <c r="F52" s="61">
        <v>3.77</v>
      </c>
      <c r="G52" s="208">
        <f t="shared" si="0"/>
        <v>410.93</v>
      </c>
      <c r="H52" s="30" t="s">
        <v>79</v>
      </c>
      <c r="I52" s="18">
        <f>ROUND(SUM(G49:G52),2)</f>
        <v>6697.43</v>
      </c>
    </row>
    <row r="53" spans="1:9" ht="30" customHeight="1" x14ac:dyDescent="0.25">
      <c r="A53" s="90" t="s">
        <v>368</v>
      </c>
      <c r="B53" s="95" t="s">
        <v>81</v>
      </c>
      <c r="C53" s="47" t="s">
        <v>194</v>
      </c>
      <c r="D53" s="48" t="s">
        <v>155</v>
      </c>
      <c r="E53" s="128">
        <v>1381</v>
      </c>
      <c r="F53" s="92">
        <v>26.4</v>
      </c>
      <c r="G53" s="93">
        <f t="shared" si="0"/>
        <v>36458.400000000001</v>
      </c>
      <c r="H53" s="232" t="s">
        <v>195</v>
      </c>
      <c r="I53" s="7"/>
    </row>
    <row r="54" spans="1:9" ht="30" customHeight="1" x14ac:dyDescent="0.25">
      <c r="A54" s="39" t="s">
        <v>368</v>
      </c>
      <c r="B54" s="49" t="s">
        <v>82</v>
      </c>
      <c r="C54" s="41" t="s">
        <v>196</v>
      </c>
      <c r="D54" s="42" t="s">
        <v>197</v>
      </c>
      <c r="E54" s="126">
        <v>3174</v>
      </c>
      <c r="F54" s="59">
        <v>14.3</v>
      </c>
      <c r="G54" s="58">
        <f t="shared" si="0"/>
        <v>45388.2</v>
      </c>
      <c r="H54" s="233"/>
      <c r="I54" s="7"/>
    </row>
    <row r="55" spans="1:9" ht="30" customHeight="1" x14ac:dyDescent="0.25">
      <c r="A55" s="39" t="s">
        <v>368</v>
      </c>
      <c r="B55" s="49" t="s">
        <v>83</v>
      </c>
      <c r="C55" s="41" t="s">
        <v>198</v>
      </c>
      <c r="D55" s="42" t="s">
        <v>197</v>
      </c>
      <c r="E55" s="126">
        <v>2898</v>
      </c>
      <c r="F55" s="59">
        <v>24.24</v>
      </c>
      <c r="G55" s="58">
        <f t="shared" si="0"/>
        <v>70247.520000000004</v>
      </c>
      <c r="H55" s="233"/>
      <c r="I55" s="7"/>
    </row>
    <row r="56" spans="1:9" ht="30" customHeight="1" x14ac:dyDescent="0.25">
      <c r="A56" s="39" t="s">
        <v>368</v>
      </c>
      <c r="B56" s="49" t="s">
        <v>84</v>
      </c>
      <c r="C56" s="41" t="s">
        <v>199</v>
      </c>
      <c r="D56" s="42" t="s">
        <v>197</v>
      </c>
      <c r="E56" s="126">
        <v>2898</v>
      </c>
      <c r="F56" s="59">
        <v>0.96</v>
      </c>
      <c r="G56" s="58">
        <f t="shared" si="0"/>
        <v>2782.08</v>
      </c>
      <c r="H56" s="233"/>
      <c r="I56" s="7"/>
    </row>
    <row r="57" spans="1:9" ht="30" customHeight="1" x14ac:dyDescent="0.25">
      <c r="A57" s="39" t="s">
        <v>368</v>
      </c>
      <c r="B57" s="49" t="s">
        <v>85</v>
      </c>
      <c r="C57" s="41" t="s">
        <v>200</v>
      </c>
      <c r="D57" s="42" t="s">
        <v>197</v>
      </c>
      <c r="E57" s="126">
        <v>2872</v>
      </c>
      <c r="F57" s="59">
        <v>25.19</v>
      </c>
      <c r="G57" s="58">
        <f t="shared" si="0"/>
        <v>72345.679999999993</v>
      </c>
      <c r="H57" s="233"/>
    </row>
    <row r="58" spans="1:9" ht="30" customHeight="1" x14ac:dyDescent="0.25">
      <c r="A58" s="39" t="s">
        <v>368</v>
      </c>
      <c r="B58" s="49" t="s">
        <v>86</v>
      </c>
      <c r="C58" s="41" t="s">
        <v>199</v>
      </c>
      <c r="D58" s="42" t="s">
        <v>197</v>
      </c>
      <c r="E58" s="126">
        <v>2872</v>
      </c>
      <c r="F58" s="59">
        <v>0.99</v>
      </c>
      <c r="G58" s="58">
        <f t="shared" si="0"/>
        <v>2843.28</v>
      </c>
      <c r="H58" s="233"/>
      <c r="I58" s="7"/>
    </row>
    <row r="59" spans="1:9" ht="30" customHeight="1" x14ac:dyDescent="0.25">
      <c r="A59" s="39" t="s">
        <v>368</v>
      </c>
      <c r="B59" s="49" t="s">
        <v>87</v>
      </c>
      <c r="C59" s="41" t="s">
        <v>201</v>
      </c>
      <c r="D59" s="42" t="s">
        <v>197</v>
      </c>
      <c r="E59" s="126">
        <v>2858</v>
      </c>
      <c r="F59" s="59">
        <v>20.12</v>
      </c>
      <c r="G59" s="58">
        <f t="shared" si="0"/>
        <v>57502.96</v>
      </c>
      <c r="H59" s="233"/>
    </row>
    <row r="60" spans="1:9" ht="30" customHeight="1" x14ac:dyDescent="0.25">
      <c r="A60" s="39" t="s">
        <v>368</v>
      </c>
      <c r="B60" s="49" t="s">
        <v>88</v>
      </c>
      <c r="C60" s="41" t="s">
        <v>202</v>
      </c>
      <c r="D60" s="42" t="s">
        <v>43</v>
      </c>
      <c r="E60" s="126">
        <v>2858</v>
      </c>
      <c r="F60" s="59">
        <v>0.8</v>
      </c>
      <c r="G60" s="58">
        <f t="shared" si="0"/>
        <v>2286.4</v>
      </c>
      <c r="H60" s="233"/>
    </row>
    <row r="61" spans="1:9" ht="30" customHeight="1" thickBot="1" x14ac:dyDescent="0.3">
      <c r="A61" s="165" t="s">
        <v>368</v>
      </c>
      <c r="B61" s="171" t="s">
        <v>89</v>
      </c>
      <c r="C61" s="167" t="s">
        <v>413</v>
      </c>
      <c r="D61" s="168" t="s">
        <v>15</v>
      </c>
      <c r="E61" s="169">
        <v>22</v>
      </c>
      <c r="F61" s="61">
        <v>3.81</v>
      </c>
      <c r="G61" s="170">
        <f t="shared" ref="G61:G70" si="2">ROUND((E61*F61),2)</f>
        <v>83.82</v>
      </c>
      <c r="H61" s="233"/>
    </row>
    <row r="62" spans="1:9" ht="30" customHeight="1" x14ac:dyDescent="0.25">
      <c r="A62" s="90" t="s">
        <v>369</v>
      </c>
      <c r="B62" s="95" t="s">
        <v>81</v>
      </c>
      <c r="C62" s="104" t="s">
        <v>208</v>
      </c>
      <c r="D62" s="217" t="s">
        <v>155</v>
      </c>
      <c r="E62" s="213">
        <v>870</v>
      </c>
      <c r="F62" s="92">
        <v>0</v>
      </c>
      <c r="G62" s="218">
        <f t="shared" si="2"/>
        <v>0</v>
      </c>
      <c r="H62" s="233"/>
    </row>
    <row r="63" spans="1:9" ht="30" customHeight="1" x14ac:dyDescent="0.25">
      <c r="A63" s="39" t="s">
        <v>369</v>
      </c>
      <c r="B63" s="49" t="s">
        <v>82</v>
      </c>
      <c r="C63" s="54" t="s">
        <v>209</v>
      </c>
      <c r="D63" s="55" t="s">
        <v>197</v>
      </c>
      <c r="E63" s="131">
        <v>3251</v>
      </c>
      <c r="F63" s="59">
        <v>0</v>
      </c>
      <c r="G63" s="219">
        <f t="shared" si="2"/>
        <v>0</v>
      </c>
      <c r="H63" s="233"/>
    </row>
    <row r="64" spans="1:9" ht="30" customHeight="1" x14ac:dyDescent="0.25">
      <c r="A64" s="39" t="s">
        <v>369</v>
      </c>
      <c r="B64" s="49" t="s">
        <v>83</v>
      </c>
      <c r="C64" s="54" t="s">
        <v>198</v>
      </c>
      <c r="D64" s="55" t="s">
        <v>197</v>
      </c>
      <c r="E64" s="131">
        <v>2898</v>
      </c>
      <c r="F64" s="59">
        <v>0</v>
      </c>
      <c r="G64" s="219">
        <f t="shared" si="2"/>
        <v>0</v>
      </c>
      <c r="H64" s="233"/>
    </row>
    <row r="65" spans="1:9" ht="30" customHeight="1" x14ac:dyDescent="0.25">
      <c r="A65" s="39" t="s">
        <v>369</v>
      </c>
      <c r="B65" s="49" t="s">
        <v>84</v>
      </c>
      <c r="C65" s="54" t="s">
        <v>199</v>
      </c>
      <c r="D65" s="55" t="s">
        <v>197</v>
      </c>
      <c r="E65" s="131">
        <v>2898</v>
      </c>
      <c r="F65" s="59">
        <v>0</v>
      </c>
      <c r="G65" s="219">
        <f t="shared" si="2"/>
        <v>0</v>
      </c>
      <c r="H65" s="233"/>
    </row>
    <row r="66" spans="1:9" ht="30" customHeight="1" x14ac:dyDescent="0.25">
      <c r="A66" s="39" t="s">
        <v>369</v>
      </c>
      <c r="B66" s="49" t="s">
        <v>85</v>
      </c>
      <c r="C66" s="54" t="s">
        <v>200</v>
      </c>
      <c r="D66" s="55" t="s">
        <v>197</v>
      </c>
      <c r="E66" s="131">
        <v>2872</v>
      </c>
      <c r="F66" s="59">
        <v>0</v>
      </c>
      <c r="G66" s="219">
        <f t="shared" si="2"/>
        <v>0</v>
      </c>
      <c r="H66" s="233"/>
    </row>
    <row r="67" spans="1:9" ht="30" customHeight="1" x14ac:dyDescent="0.25">
      <c r="A67" s="39" t="s">
        <v>369</v>
      </c>
      <c r="B67" s="49" t="s">
        <v>86</v>
      </c>
      <c r="C67" s="54" t="s">
        <v>199</v>
      </c>
      <c r="D67" s="55" t="s">
        <v>197</v>
      </c>
      <c r="E67" s="131">
        <v>2872</v>
      </c>
      <c r="F67" s="59">
        <v>0</v>
      </c>
      <c r="G67" s="219">
        <f t="shared" si="2"/>
        <v>0</v>
      </c>
      <c r="H67" s="233"/>
    </row>
    <row r="68" spans="1:9" ht="30" customHeight="1" x14ac:dyDescent="0.25">
      <c r="A68" s="39" t="s">
        <v>369</v>
      </c>
      <c r="B68" s="49" t="s">
        <v>87</v>
      </c>
      <c r="C68" s="54" t="s">
        <v>201</v>
      </c>
      <c r="D68" s="55" t="s">
        <v>197</v>
      </c>
      <c r="E68" s="131">
        <v>2858</v>
      </c>
      <c r="F68" s="59">
        <v>0</v>
      </c>
      <c r="G68" s="219">
        <f t="shared" si="2"/>
        <v>0</v>
      </c>
      <c r="H68" s="233"/>
    </row>
    <row r="69" spans="1:9" ht="30" customHeight="1" thickBot="1" x14ac:dyDescent="0.3">
      <c r="A69" s="39" t="s">
        <v>369</v>
      </c>
      <c r="B69" s="49" t="s">
        <v>88</v>
      </c>
      <c r="C69" s="54" t="s">
        <v>202</v>
      </c>
      <c r="D69" s="55" t="s">
        <v>210</v>
      </c>
      <c r="E69" s="131">
        <v>2858</v>
      </c>
      <c r="F69" s="59">
        <v>0</v>
      </c>
      <c r="G69" s="219">
        <f t="shared" si="2"/>
        <v>0</v>
      </c>
      <c r="H69" s="234"/>
    </row>
    <row r="70" spans="1:9" ht="30" customHeight="1" thickBot="1" x14ac:dyDescent="0.3">
      <c r="A70" s="165" t="s">
        <v>369</v>
      </c>
      <c r="B70" s="171" t="s">
        <v>89</v>
      </c>
      <c r="C70" s="167" t="s">
        <v>413</v>
      </c>
      <c r="D70" s="168" t="s">
        <v>15</v>
      </c>
      <c r="E70" s="169">
        <v>22</v>
      </c>
      <c r="F70" s="61">
        <v>0</v>
      </c>
      <c r="G70" s="170">
        <f t="shared" si="2"/>
        <v>0</v>
      </c>
      <c r="H70" s="30" t="s">
        <v>92</v>
      </c>
      <c r="I70" s="18">
        <f>ROUND(SUM(G53:G70),2)</f>
        <v>289938.34000000003</v>
      </c>
    </row>
    <row r="71" spans="1:9" ht="30" customHeight="1" x14ac:dyDescent="0.25">
      <c r="A71" s="90" t="s">
        <v>370</v>
      </c>
      <c r="B71" s="95" t="s">
        <v>94</v>
      </c>
      <c r="C71" s="209" t="s">
        <v>203</v>
      </c>
      <c r="D71" s="214" t="s">
        <v>155</v>
      </c>
      <c r="E71" s="215">
        <v>96</v>
      </c>
      <c r="F71" s="92">
        <v>26.4</v>
      </c>
      <c r="G71" s="93">
        <f t="shared" ref="G71:G109" si="3">ROUND((E71*F71),2)</f>
        <v>2534.4</v>
      </c>
      <c r="H71" s="232" t="s">
        <v>372</v>
      </c>
    </row>
    <row r="72" spans="1:9" ht="30" customHeight="1" x14ac:dyDescent="0.25">
      <c r="A72" s="39" t="s">
        <v>370</v>
      </c>
      <c r="B72" s="49" t="s">
        <v>96</v>
      </c>
      <c r="C72" s="51" t="s">
        <v>196</v>
      </c>
      <c r="D72" s="52" t="s">
        <v>197</v>
      </c>
      <c r="E72" s="129">
        <v>214</v>
      </c>
      <c r="F72" s="59">
        <v>14.3</v>
      </c>
      <c r="G72" s="58">
        <f t="shared" si="3"/>
        <v>3060.2</v>
      </c>
      <c r="H72" s="233"/>
    </row>
    <row r="73" spans="1:9" ht="30" customHeight="1" x14ac:dyDescent="0.25">
      <c r="A73" s="39" t="s">
        <v>370</v>
      </c>
      <c r="B73" s="49" t="s">
        <v>98</v>
      </c>
      <c r="C73" s="51" t="s">
        <v>204</v>
      </c>
      <c r="D73" s="52" t="s">
        <v>197</v>
      </c>
      <c r="E73" s="129">
        <v>246</v>
      </c>
      <c r="F73" s="59">
        <v>41.28</v>
      </c>
      <c r="G73" s="58">
        <f t="shared" si="3"/>
        <v>10154.879999999999</v>
      </c>
      <c r="H73" s="233"/>
    </row>
    <row r="74" spans="1:9" ht="30" customHeight="1" x14ac:dyDescent="0.25">
      <c r="A74" s="39" t="s">
        <v>370</v>
      </c>
      <c r="B74" s="49" t="s">
        <v>100</v>
      </c>
      <c r="C74" s="51" t="s">
        <v>199</v>
      </c>
      <c r="D74" s="52" t="s">
        <v>197</v>
      </c>
      <c r="E74" s="129">
        <v>246</v>
      </c>
      <c r="F74" s="59">
        <v>2.38</v>
      </c>
      <c r="G74" s="58">
        <f t="shared" si="3"/>
        <v>585.48</v>
      </c>
      <c r="H74" s="233"/>
    </row>
    <row r="75" spans="1:9" ht="30" customHeight="1" x14ac:dyDescent="0.25">
      <c r="A75" s="39" t="s">
        <v>370</v>
      </c>
      <c r="B75" s="49" t="s">
        <v>102</v>
      </c>
      <c r="C75" s="51" t="s">
        <v>205</v>
      </c>
      <c r="D75" s="52" t="s">
        <v>197</v>
      </c>
      <c r="E75" s="129">
        <v>447</v>
      </c>
      <c r="F75" s="59">
        <v>23.01</v>
      </c>
      <c r="G75" s="58">
        <f t="shared" si="3"/>
        <v>10285.469999999999</v>
      </c>
      <c r="H75" s="233"/>
    </row>
    <row r="76" spans="1:9" ht="30" customHeight="1" thickBot="1" x14ac:dyDescent="0.3">
      <c r="A76" s="165" t="s">
        <v>370</v>
      </c>
      <c r="B76" s="171" t="s">
        <v>103</v>
      </c>
      <c r="C76" s="167" t="s">
        <v>413</v>
      </c>
      <c r="D76" s="216" t="s">
        <v>15</v>
      </c>
      <c r="E76" s="169">
        <v>17</v>
      </c>
      <c r="F76" s="61">
        <v>3.81</v>
      </c>
      <c r="G76" s="208">
        <f t="shared" si="3"/>
        <v>64.77</v>
      </c>
      <c r="H76" s="233"/>
    </row>
    <row r="77" spans="1:9" ht="30" customHeight="1" x14ac:dyDescent="0.25">
      <c r="A77" s="90" t="s">
        <v>371</v>
      </c>
      <c r="B77" s="95" t="s">
        <v>94</v>
      </c>
      <c r="C77" s="47" t="s">
        <v>211</v>
      </c>
      <c r="D77" s="48" t="s">
        <v>155</v>
      </c>
      <c r="E77" s="128">
        <v>78</v>
      </c>
      <c r="F77" s="92">
        <v>0</v>
      </c>
      <c r="G77" s="93">
        <f t="shared" ref="G77:G88" si="4">ROUND((E77*F77),2)</f>
        <v>0</v>
      </c>
      <c r="H77" s="233"/>
    </row>
    <row r="78" spans="1:9" ht="30" customHeight="1" x14ac:dyDescent="0.25">
      <c r="A78" s="39" t="s">
        <v>371</v>
      </c>
      <c r="B78" s="49" t="s">
        <v>96</v>
      </c>
      <c r="C78" s="41" t="s">
        <v>212</v>
      </c>
      <c r="D78" s="42" t="s">
        <v>197</v>
      </c>
      <c r="E78" s="126">
        <v>214</v>
      </c>
      <c r="F78" s="59">
        <v>0</v>
      </c>
      <c r="G78" s="58">
        <f t="shared" si="4"/>
        <v>0</v>
      </c>
      <c r="H78" s="233"/>
    </row>
    <row r="79" spans="1:9" ht="30" customHeight="1" x14ac:dyDescent="0.25">
      <c r="A79" s="39" t="s">
        <v>371</v>
      </c>
      <c r="B79" s="49" t="s">
        <v>98</v>
      </c>
      <c r="C79" s="41" t="s">
        <v>204</v>
      </c>
      <c r="D79" s="42" t="s">
        <v>197</v>
      </c>
      <c r="E79" s="126">
        <v>246</v>
      </c>
      <c r="F79" s="59">
        <v>0</v>
      </c>
      <c r="G79" s="58">
        <f t="shared" si="4"/>
        <v>0</v>
      </c>
      <c r="H79" s="233"/>
    </row>
    <row r="80" spans="1:9" ht="30" customHeight="1" x14ac:dyDescent="0.25">
      <c r="A80" s="39" t="s">
        <v>371</v>
      </c>
      <c r="B80" s="49" t="s">
        <v>100</v>
      </c>
      <c r="C80" s="41" t="s">
        <v>199</v>
      </c>
      <c r="D80" s="42" t="s">
        <v>197</v>
      </c>
      <c r="E80" s="126">
        <v>246</v>
      </c>
      <c r="F80" s="59">
        <v>0</v>
      </c>
      <c r="G80" s="58">
        <f t="shared" si="4"/>
        <v>0</v>
      </c>
      <c r="H80" s="233"/>
    </row>
    <row r="81" spans="1:9" ht="30" customHeight="1" thickBot="1" x14ac:dyDescent="0.3">
      <c r="A81" s="39" t="s">
        <v>371</v>
      </c>
      <c r="B81" s="49" t="s">
        <v>102</v>
      </c>
      <c r="C81" s="41" t="s">
        <v>205</v>
      </c>
      <c r="D81" s="42" t="s">
        <v>197</v>
      </c>
      <c r="E81" s="126">
        <v>447</v>
      </c>
      <c r="F81" s="59">
        <v>0</v>
      </c>
      <c r="G81" s="58">
        <f t="shared" si="4"/>
        <v>0</v>
      </c>
      <c r="H81" s="234"/>
    </row>
    <row r="82" spans="1:9" ht="30" customHeight="1" thickBot="1" x14ac:dyDescent="0.3">
      <c r="A82" s="165" t="s">
        <v>371</v>
      </c>
      <c r="B82" s="171" t="s">
        <v>103</v>
      </c>
      <c r="C82" s="167" t="s">
        <v>413</v>
      </c>
      <c r="D82" s="168" t="s">
        <v>15</v>
      </c>
      <c r="E82" s="169">
        <v>17</v>
      </c>
      <c r="F82" s="61">
        <v>0</v>
      </c>
      <c r="G82" s="208">
        <f t="shared" si="4"/>
        <v>0</v>
      </c>
      <c r="H82" s="30" t="s">
        <v>126</v>
      </c>
      <c r="I82" s="18">
        <f>ROUND(SUM(G71:G82),2)</f>
        <v>26685.200000000001</v>
      </c>
    </row>
    <row r="83" spans="1:9" ht="30" customHeight="1" x14ac:dyDescent="0.25">
      <c r="A83" s="90" t="s">
        <v>373</v>
      </c>
      <c r="B83" s="95" t="s">
        <v>128</v>
      </c>
      <c r="C83" s="104" t="s">
        <v>206</v>
      </c>
      <c r="D83" s="212" t="s">
        <v>155</v>
      </c>
      <c r="E83" s="213">
        <v>24</v>
      </c>
      <c r="F83" s="92">
        <v>0</v>
      </c>
      <c r="G83" s="93">
        <f t="shared" si="4"/>
        <v>0</v>
      </c>
      <c r="H83" s="232" t="s">
        <v>372</v>
      </c>
    </row>
    <row r="84" spans="1:9" ht="30" customHeight="1" x14ac:dyDescent="0.25">
      <c r="A84" s="39" t="s">
        <v>373</v>
      </c>
      <c r="B84" s="49" t="s">
        <v>218</v>
      </c>
      <c r="C84" s="54" t="s">
        <v>196</v>
      </c>
      <c r="D84" s="53" t="s">
        <v>197</v>
      </c>
      <c r="E84" s="131">
        <v>127</v>
      </c>
      <c r="F84" s="59">
        <v>0</v>
      </c>
      <c r="G84" s="58">
        <f t="shared" si="4"/>
        <v>0</v>
      </c>
      <c r="H84" s="233"/>
    </row>
    <row r="85" spans="1:9" ht="30" customHeight="1" thickBot="1" x14ac:dyDescent="0.3">
      <c r="A85" s="43" t="s">
        <v>373</v>
      </c>
      <c r="B85" s="50" t="s">
        <v>219</v>
      </c>
      <c r="C85" s="56" t="s">
        <v>207</v>
      </c>
      <c r="D85" s="82" t="s">
        <v>197</v>
      </c>
      <c r="E85" s="130">
        <v>127</v>
      </c>
      <c r="F85" s="61">
        <v>0</v>
      </c>
      <c r="G85" s="208">
        <f t="shared" si="4"/>
        <v>0</v>
      </c>
      <c r="H85" s="233"/>
    </row>
    <row r="86" spans="1:9" ht="30" customHeight="1" x14ac:dyDescent="0.25">
      <c r="A86" s="90" t="s">
        <v>374</v>
      </c>
      <c r="B86" s="95" t="s">
        <v>128</v>
      </c>
      <c r="C86" s="47" t="s">
        <v>206</v>
      </c>
      <c r="D86" s="48" t="s">
        <v>155</v>
      </c>
      <c r="E86" s="128">
        <v>24</v>
      </c>
      <c r="F86" s="92">
        <v>25.3</v>
      </c>
      <c r="G86" s="93">
        <f t="shared" si="4"/>
        <v>607.20000000000005</v>
      </c>
      <c r="H86" s="233"/>
    </row>
    <row r="87" spans="1:9" ht="30" customHeight="1" thickBot="1" x14ac:dyDescent="0.3">
      <c r="A87" s="39" t="s">
        <v>374</v>
      </c>
      <c r="B87" s="49" t="s">
        <v>218</v>
      </c>
      <c r="C87" s="41" t="s">
        <v>213</v>
      </c>
      <c r="D87" s="42" t="s">
        <v>197</v>
      </c>
      <c r="E87" s="126">
        <v>127</v>
      </c>
      <c r="F87" s="59">
        <v>14.3</v>
      </c>
      <c r="G87" s="58">
        <f t="shared" si="4"/>
        <v>1816.1</v>
      </c>
      <c r="H87" s="234"/>
    </row>
    <row r="88" spans="1:9" ht="30" customHeight="1" thickBot="1" x14ac:dyDescent="0.3">
      <c r="A88" s="43" t="s">
        <v>374</v>
      </c>
      <c r="B88" s="50" t="s">
        <v>219</v>
      </c>
      <c r="C88" s="44" t="s">
        <v>207</v>
      </c>
      <c r="D88" s="45" t="s">
        <v>197</v>
      </c>
      <c r="E88" s="127">
        <v>127</v>
      </c>
      <c r="F88" s="61">
        <v>30.17</v>
      </c>
      <c r="G88" s="208">
        <f t="shared" si="4"/>
        <v>3831.59</v>
      </c>
      <c r="H88" s="30" t="s">
        <v>130</v>
      </c>
      <c r="I88" s="18">
        <f>ROUND(SUM(G83:G88),2)</f>
        <v>6254.89</v>
      </c>
    </row>
    <row r="89" spans="1:9" ht="30" customHeight="1" thickBot="1" x14ac:dyDescent="0.3">
      <c r="A89" s="90" t="s">
        <v>375</v>
      </c>
      <c r="B89" s="95" t="s">
        <v>225</v>
      </c>
      <c r="C89" s="47" t="s">
        <v>214</v>
      </c>
      <c r="D89" s="48" t="s">
        <v>197</v>
      </c>
      <c r="E89" s="128">
        <v>1070</v>
      </c>
      <c r="F89" s="92">
        <v>11</v>
      </c>
      <c r="G89" s="93">
        <f t="shared" si="3"/>
        <v>11770</v>
      </c>
    </row>
    <row r="90" spans="1:9" ht="30" customHeight="1" thickBot="1" x14ac:dyDescent="0.3">
      <c r="A90" s="43" t="s">
        <v>375</v>
      </c>
      <c r="B90" s="50" t="s">
        <v>227</v>
      </c>
      <c r="C90" s="44" t="s">
        <v>215</v>
      </c>
      <c r="D90" s="45" t="s">
        <v>216</v>
      </c>
      <c r="E90" s="127">
        <v>398</v>
      </c>
      <c r="F90" s="61">
        <v>49.5</v>
      </c>
      <c r="G90" s="208">
        <f t="shared" si="3"/>
        <v>19701</v>
      </c>
      <c r="H90" s="30" t="s">
        <v>235</v>
      </c>
      <c r="I90" s="18">
        <f>ROUND(SUM(G89:G90),2)</f>
        <v>31471</v>
      </c>
    </row>
    <row r="91" spans="1:9" ht="30" customHeight="1" x14ac:dyDescent="0.25">
      <c r="A91" s="90" t="s">
        <v>377</v>
      </c>
      <c r="B91" s="95" t="s">
        <v>380</v>
      </c>
      <c r="C91" s="47" t="s">
        <v>217</v>
      </c>
      <c r="D91" s="138" t="s">
        <v>155</v>
      </c>
      <c r="E91" s="139">
        <v>33</v>
      </c>
      <c r="F91" s="92">
        <v>27.5</v>
      </c>
      <c r="G91" s="93">
        <f t="shared" si="3"/>
        <v>907.5</v>
      </c>
      <c r="H91" s="232" t="s">
        <v>372</v>
      </c>
    </row>
    <row r="92" spans="1:9" ht="30" customHeight="1" x14ac:dyDescent="0.25">
      <c r="A92" s="39" t="s">
        <v>377</v>
      </c>
      <c r="B92" s="49" t="s">
        <v>381</v>
      </c>
      <c r="C92" s="51" t="s">
        <v>196</v>
      </c>
      <c r="D92" s="132" t="s">
        <v>197</v>
      </c>
      <c r="E92" s="133">
        <v>59</v>
      </c>
      <c r="F92" s="59">
        <v>14.3</v>
      </c>
      <c r="G92" s="58">
        <f t="shared" si="3"/>
        <v>843.7</v>
      </c>
      <c r="H92" s="233"/>
    </row>
    <row r="93" spans="1:9" ht="30" customHeight="1" x14ac:dyDescent="0.25">
      <c r="A93" s="39" t="s">
        <v>377</v>
      </c>
      <c r="B93" s="49" t="s">
        <v>382</v>
      </c>
      <c r="C93" s="51" t="s">
        <v>220</v>
      </c>
      <c r="D93" s="132" t="s">
        <v>197</v>
      </c>
      <c r="E93" s="133">
        <v>34</v>
      </c>
      <c r="F93" s="59">
        <v>30.17</v>
      </c>
      <c r="G93" s="58">
        <f t="shared" si="3"/>
        <v>1025.78</v>
      </c>
      <c r="H93" s="233"/>
    </row>
    <row r="94" spans="1:9" ht="30" customHeight="1" x14ac:dyDescent="0.25">
      <c r="A94" s="39" t="s">
        <v>377</v>
      </c>
      <c r="B94" s="49" t="s">
        <v>383</v>
      </c>
      <c r="C94" s="51" t="s">
        <v>221</v>
      </c>
      <c r="D94" s="132" t="s">
        <v>197</v>
      </c>
      <c r="E94" s="133">
        <v>10</v>
      </c>
      <c r="F94" s="59">
        <v>97.67</v>
      </c>
      <c r="G94" s="58">
        <f t="shared" si="3"/>
        <v>976.7</v>
      </c>
      <c r="H94" s="233"/>
    </row>
    <row r="95" spans="1:9" ht="30" customHeight="1" thickBot="1" x14ac:dyDescent="0.3">
      <c r="A95" s="43" t="s">
        <v>377</v>
      </c>
      <c r="B95" s="50" t="s">
        <v>384</v>
      </c>
      <c r="C95" s="140" t="s">
        <v>222</v>
      </c>
      <c r="D95" s="141" t="s">
        <v>15</v>
      </c>
      <c r="E95" s="142">
        <v>2</v>
      </c>
      <c r="F95" s="61">
        <v>3.81</v>
      </c>
      <c r="G95" s="208">
        <f t="shared" si="3"/>
        <v>7.62</v>
      </c>
      <c r="H95" s="233"/>
    </row>
    <row r="96" spans="1:9" ht="30" customHeight="1" x14ac:dyDescent="0.25">
      <c r="A96" s="90" t="s">
        <v>378</v>
      </c>
      <c r="B96" s="95" t="s">
        <v>380</v>
      </c>
      <c r="C96" s="209" t="s">
        <v>223</v>
      </c>
      <c r="D96" s="210" t="s">
        <v>155</v>
      </c>
      <c r="E96" s="211">
        <v>33</v>
      </c>
      <c r="F96" s="92">
        <v>0</v>
      </c>
      <c r="G96" s="93">
        <f t="shared" si="3"/>
        <v>0</v>
      </c>
      <c r="H96" s="233"/>
    </row>
    <row r="97" spans="1:9" ht="30" customHeight="1" x14ac:dyDescent="0.25">
      <c r="A97" s="39" t="s">
        <v>378</v>
      </c>
      <c r="B97" s="49" t="s">
        <v>381</v>
      </c>
      <c r="C97" s="51" t="s">
        <v>212</v>
      </c>
      <c r="D97" s="132" t="s">
        <v>197</v>
      </c>
      <c r="E97" s="133">
        <v>58</v>
      </c>
      <c r="F97" s="59">
        <v>0</v>
      </c>
      <c r="G97" s="58">
        <f t="shared" si="3"/>
        <v>0</v>
      </c>
      <c r="H97" s="233"/>
    </row>
    <row r="98" spans="1:9" ht="30" customHeight="1" thickBot="1" x14ac:dyDescent="0.3">
      <c r="A98" s="39" t="s">
        <v>378</v>
      </c>
      <c r="B98" s="49" t="s">
        <v>382</v>
      </c>
      <c r="C98" s="54" t="s">
        <v>224</v>
      </c>
      <c r="D98" s="134" t="s">
        <v>197</v>
      </c>
      <c r="E98" s="135">
        <v>43</v>
      </c>
      <c r="F98" s="59">
        <v>0</v>
      </c>
      <c r="G98" s="58">
        <f t="shared" si="3"/>
        <v>0</v>
      </c>
      <c r="H98" s="234"/>
    </row>
    <row r="99" spans="1:9" ht="30" customHeight="1" thickBot="1" x14ac:dyDescent="0.3">
      <c r="A99" s="43" t="s">
        <v>378</v>
      </c>
      <c r="B99" s="50" t="s">
        <v>383</v>
      </c>
      <c r="C99" s="56" t="s">
        <v>222</v>
      </c>
      <c r="D99" s="136" t="s">
        <v>15</v>
      </c>
      <c r="E99" s="137">
        <v>1.6</v>
      </c>
      <c r="F99" s="61">
        <v>0</v>
      </c>
      <c r="G99" s="208">
        <f t="shared" si="3"/>
        <v>0</v>
      </c>
      <c r="H99" s="30" t="s">
        <v>376</v>
      </c>
      <c r="I99" s="18">
        <f>ROUND(SUM(G91:G99),2)</f>
        <v>3761.3</v>
      </c>
    </row>
    <row r="100" spans="1:9" ht="30" customHeight="1" x14ac:dyDescent="0.25">
      <c r="A100" s="90" t="s">
        <v>379</v>
      </c>
      <c r="B100" s="95" t="s">
        <v>386</v>
      </c>
      <c r="C100" s="104" t="s">
        <v>226</v>
      </c>
      <c r="D100" s="179" t="s">
        <v>116</v>
      </c>
      <c r="E100" s="177">
        <v>4</v>
      </c>
      <c r="F100" s="92">
        <v>81.97</v>
      </c>
      <c r="G100" s="93">
        <f t="shared" si="3"/>
        <v>327.88</v>
      </c>
    </row>
    <row r="101" spans="1:9" ht="30" customHeight="1" x14ac:dyDescent="0.25">
      <c r="A101" s="39" t="s">
        <v>379</v>
      </c>
      <c r="B101" s="49" t="s">
        <v>387</v>
      </c>
      <c r="C101" s="54" t="s">
        <v>228</v>
      </c>
      <c r="D101" s="55" t="s">
        <v>24</v>
      </c>
      <c r="E101" s="178">
        <v>9</v>
      </c>
      <c r="F101" s="59">
        <v>55.84</v>
      </c>
      <c r="G101" s="58">
        <f t="shared" si="3"/>
        <v>502.56</v>
      </c>
    </row>
    <row r="102" spans="1:9" ht="30" customHeight="1" x14ac:dyDescent="0.25">
      <c r="A102" s="39" t="s">
        <v>379</v>
      </c>
      <c r="B102" s="49" t="s">
        <v>388</v>
      </c>
      <c r="C102" s="54" t="s">
        <v>229</v>
      </c>
      <c r="D102" s="55" t="s">
        <v>24</v>
      </c>
      <c r="E102" s="178">
        <v>10</v>
      </c>
      <c r="F102" s="59">
        <v>20.309999999999999</v>
      </c>
      <c r="G102" s="58">
        <f t="shared" si="3"/>
        <v>203.1</v>
      </c>
    </row>
    <row r="103" spans="1:9" ht="30" customHeight="1" x14ac:dyDescent="0.25">
      <c r="A103" s="39" t="s">
        <v>379</v>
      </c>
      <c r="B103" s="49" t="s">
        <v>389</v>
      </c>
      <c r="C103" s="54" t="s">
        <v>396</v>
      </c>
      <c r="D103" s="55" t="s">
        <v>15</v>
      </c>
      <c r="E103" s="131">
        <v>1301</v>
      </c>
      <c r="F103" s="59">
        <v>2.1</v>
      </c>
      <c r="G103" s="58">
        <f t="shared" si="3"/>
        <v>2732.1</v>
      </c>
    </row>
    <row r="104" spans="1:9" ht="30" customHeight="1" x14ac:dyDescent="0.25">
      <c r="A104" s="39" t="s">
        <v>379</v>
      </c>
      <c r="B104" s="49" t="s">
        <v>390</v>
      </c>
      <c r="C104" s="54" t="s">
        <v>397</v>
      </c>
      <c r="D104" s="55" t="s">
        <v>15</v>
      </c>
      <c r="E104" s="131">
        <v>94</v>
      </c>
      <c r="F104" s="59">
        <v>0.56999999999999995</v>
      </c>
      <c r="G104" s="58">
        <f t="shared" si="3"/>
        <v>53.58</v>
      </c>
    </row>
    <row r="105" spans="1:9" ht="30" customHeight="1" x14ac:dyDescent="0.25">
      <c r="A105" s="39" t="s">
        <v>379</v>
      </c>
      <c r="B105" s="49" t="s">
        <v>391</v>
      </c>
      <c r="C105" s="54" t="s">
        <v>230</v>
      </c>
      <c r="D105" s="55" t="s">
        <v>15</v>
      </c>
      <c r="E105" s="131">
        <v>74</v>
      </c>
      <c r="F105" s="59">
        <v>60.29</v>
      </c>
      <c r="G105" s="58">
        <f t="shared" si="3"/>
        <v>4461.46</v>
      </c>
    </row>
    <row r="106" spans="1:9" ht="30" customHeight="1" x14ac:dyDescent="0.25">
      <c r="A106" s="39" t="s">
        <v>379</v>
      </c>
      <c r="B106" s="49" t="s">
        <v>392</v>
      </c>
      <c r="C106" s="54" t="s">
        <v>231</v>
      </c>
      <c r="D106" s="55" t="s">
        <v>15</v>
      </c>
      <c r="E106" s="131">
        <v>36</v>
      </c>
      <c r="F106" s="59">
        <v>110.99</v>
      </c>
      <c r="G106" s="58">
        <f t="shared" si="3"/>
        <v>3995.64</v>
      </c>
    </row>
    <row r="107" spans="1:9" ht="30" customHeight="1" x14ac:dyDescent="0.25">
      <c r="A107" s="39" t="s">
        <v>379</v>
      </c>
      <c r="B107" s="49" t="s">
        <v>393</v>
      </c>
      <c r="C107" s="54" t="s">
        <v>232</v>
      </c>
      <c r="D107" s="55" t="s">
        <v>15</v>
      </c>
      <c r="E107" s="131">
        <v>12</v>
      </c>
      <c r="F107" s="59">
        <v>79.8</v>
      </c>
      <c r="G107" s="58">
        <f t="shared" si="3"/>
        <v>957.6</v>
      </c>
    </row>
    <row r="108" spans="1:9" ht="30" customHeight="1" thickBot="1" x14ac:dyDescent="0.3">
      <c r="A108" s="39" t="s">
        <v>379</v>
      </c>
      <c r="B108" s="49" t="s">
        <v>394</v>
      </c>
      <c r="C108" s="54" t="s">
        <v>233</v>
      </c>
      <c r="D108" s="55" t="s">
        <v>15</v>
      </c>
      <c r="E108" s="131">
        <v>296</v>
      </c>
      <c r="F108" s="59">
        <v>85.79</v>
      </c>
      <c r="G108" s="58">
        <f t="shared" si="3"/>
        <v>25393.84</v>
      </c>
    </row>
    <row r="109" spans="1:9" ht="30" customHeight="1" thickBot="1" x14ac:dyDescent="0.3">
      <c r="A109" s="43" t="s">
        <v>379</v>
      </c>
      <c r="B109" s="50" t="s">
        <v>395</v>
      </c>
      <c r="C109" s="56" t="s">
        <v>234</v>
      </c>
      <c r="D109" s="82" t="s">
        <v>15</v>
      </c>
      <c r="E109" s="130">
        <v>95</v>
      </c>
      <c r="F109" s="61">
        <v>42.04</v>
      </c>
      <c r="G109" s="208">
        <f t="shared" si="3"/>
        <v>3993.8</v>
      </c>
      <c r="H109" s="30" t="s">
        <v>385</v>
      </c>
      <c r="I109" s="18">
        <f>ROUND(SUM(G100:G109),2)</f>
        <v>42621.56</v>
      </c>
    </row>
    <row r="110" spans="1:9" ht="45" customHeight="1" thickBot="1" x14ac:dyDescent="0.3">
      <c r="F110" s="24" t="s">
        <v>236</v>
      </c>
      <c r="G110" s="29">
        <f>SUM(G4:G109)</f>
        <v>596706.40999999992</v>
      </c>
    </row>
    <row r="114" spans="1:9" x14ac:dyDescent="0.25">
      <c r="A114"/>
      <c r="B114"/>
      <c r="C114"/>
      <c r="D114"/>
      <c r="E114"/>
      <c r="F114"/>
      <c r="G114"/>
      <c r="H114"/>
      <c r="I114"/>
    </row>
    <row r="115" spans="1:9" x14ac:dyDescent="0.25">
      <c r="A115"/>
      <c r="B115"/>
      <c r="C115"/>
      <c r="D115"/>
      <c r="E115"/>
      <c r="F115"/>
      <c r="G115"/>
      <c r="H115"/>
      <c r="I115"/>
    </row>
    <row r="116" spans="1:9" x14ac:dyDescent="0.25">
      <c r="A116"/>
      <c r="B116"/>
      <c r="C116"/>
      <c r="D116"/>
      <c r="E116"/>
      <c r="F116"/>
      <c r="G116"/>
      <c r="H116"/>
      <c r="I116"/>
    </row>
    <row r="117" spans="1:9" x14ac:dyDescent="0.25">
      <c r="A117"/>
      <c r="B117"/>
      <c r="C117"/>
      <c r="D117"/>
      <c r="E117"/>
      <c r="F117"/>
      <c r="G117"/>
      <c r="H117"/>
      <c r="I117"/>
    </row>
    <row r="118" spans="1:9" x14ac:dyDescent="0.25">
      <c r="A118"/>
      <c r="B118"/>
      <c r="C118"/>
      <c r="D118"/>
      <c r="E118"/>
      <c r="F118"/>
      <c r="G118"/>
      <c r="H118"/>
      <c r="I118"/>
    </row>
    <row r="119" spans="1:9" x14ac:dyDescent="0.25">
      <c r="A119"/>
      <c r="B119"/>
      <c r="C119"/>
      <c r="D119"/>
      <c r="E119"/>
      <c r="F119"/>
      <c r="G119"/>
      <c r="H119"/>
      <c r="I119"/>
    </row>
    <row r="120" spans="1:9" x14ac:dyDescent="0.25">
      <c r="A120"/>
      <c r="B120"/>
      <c r="C120"/>
      <c r="D120"/>
      <c r="E120"/>
      <c r="F120"/>
      <c r="G120"/>
      <c r="H120"/>
      <c r="I120"/>
    </row>
    <row r="121" spans="1:9" x14ac:dyDescent="0.25">
      <c r="A121"/>
      <c r="B121"/>
      <c r="C121"/>
      <c r="D121"/>
      <c r="E121"/>
      <c r="F121"/>
      <c r="G121"/>
      <c r="H121"/>
      <c r="I121"/>
    </row>
    <row r="122" spans="1:9" x14ac:dyDescent="0.25">
      <c r="A122"/>
      <c r="B122"/>
      <c r="C122"/>
      <c r="D122"/>
      <c r="E122"/>
      <c r="F122"/>
      <c r="G122"/>
      <c r="H122"/>
      <c r="I122"/>
    </row>
    <row r="123" spans="1:9" x14ac:dyDescent="0.25">
      <c r="A123"/>
      <c r="B123"/>
      <c r="C123"/>
      <c r="D123"/>
      <c r="E123"/>
      <c r="F123"/>
      <c r="G123"/>
      <c r="H123"/>
      <c r="I123"/>
    </row>
    <row r="124" spans="1:9" x14ac:dyDescent="0.25">
      <c r="A124"/>
      <c r="B124"/>
      <c r="C124"/>
      <c r="D124"/>
      <c r="E124"/>
      <c r="F124"/>
      <c r="G124"/>
      <c r="H124"/>
      <c r="I124"/>
    </row>
    <row r="125" spans="1:9" x14ac:dyDescent="0.25">
      <c r="A125"/>
      <c r="B125"/>
      <c r="C125"/>
      <c r="D125"/>
      <c r="E125"/>
      <c r="F125"/>
      <c r="G125"/>
      <c r="H125"/>
      <c r="I125"/>
    </row>
    <row r="126" spans="1:9" x14ac:dyDescent="0.25">
      <c r="A126"/>
      <c r="B126"/>
      <c r="C126"/>
      <c r="D126"/>
      <c r="E126"/>
      <c r="F126"/>
      <c r="G126"/>
      <c r="H126"/>
      <c r="I126"/>
    </row>
    <row r="127" spans="1:9" x14ac:dyDescent="0.25">
      <c r="A127"/>
      <c r="B127"/>
      <c r="C127"/>
      <c r="D127"/>
      <c r="E127"/>
      <c r="F127"/>
      <c r="G127"/>
      <c r="H127"/>
      <c r="I127"/>
    </row>
    <row r="128" spans="1:9" x14ac:dyDescent="0.25">
      <c r="A128"/>
      <c r="B128"/>
      <c r="C128"/>
      <c r="D128"/>
      <c r="E128"/>
      <c r="F128"/>
      <c r="G128"/>
      <c r="H128"/>
      <c r="I128"/>
    </row>
    <row r="129" spans="1:9" x14ac:dyDescent="0.25">
      <c r="A129"/>
      <c r="B129"/>
      <c r="C129"/>
      <c r="D129"/>
      <c r="E129"/>
      <c r="F129"/>
      <c r="G129"/>
      <c r="H129"/>
      <c r="I129"/>
    </row>
    <row r="130" spans="1:9" x14ac:dyDescent="0.25">
      <c r="A130"/>
      <c r="B130"/>
      <c r="C130"/>
      <c r="D130"/>
      <c r="E130"/>
      <c r="F130"/>
      <c r="G130"/>
      <c r="H130"/>
      <c r="I130"/>
    </row>
    <row r="131" spans="1:9" x14ac:dyDescent="0.25">
      <c r="A131"/>
      <c r="B131"/>
      <c r="C131"/>
      <c r="D131"/>
      <c r="E131"/>
      <c r="F131"/>
      <c r="G131"/>
      <c r="H131"/>
      <c r="I131"/>
    </row>
    <row r="132" spans="1:9" x14ac:dyDescent="0.25">
      <c r="A132"/>
      <c r="B132"/>
      <c r="C132"/>
      <c r="D132"/>
      <c r="E132"/>
      <c r="F132"/>
      <c r="G132"/>
      <c r="H132"/>
      <c r="I132"/>
    </row>
    <row r="133" spans="1:9" x14ac:dyDescent="0.25">
      <c r="A133"/>
      <c r="B133"/>
      <c r="C133"/>
      <c r="D133"/>
      <c r="E133"/>
      <c r="F133"/>
      <c r="G133"/>
      <c r="H133"/>
      <c r="I133"/>
    </row>
    <row r="134" spans="1:9" x14ac:dyDescent="0.25">
      <c r="A134"/>
      <c r="B134"/>
      <c r="C134"/>
      <c r="D134"/>
      <c r="E134"/>
      <c r="F134"/>
      <c r="G134"/>
      <c r="H134"/>
      <c r="I134"/>
    </row>
    <row r="135" spans="1:9" x14ac:dyDescent="0.25">
      <c r="A135"/>
      <c r="B135"/>
      <c r="C135"/>
      <c r="D135"/>
      <c r="E135"/>
      <c r="F135"/>
      <c r="G135"/>
      <c r="H135"/>
      <c r="I135"/>
    </row>
    <row r="136" spans="1:9" x14ac:dyDescent="0.25">
      <c r="A136"/>
      <c r="B136"/>
      <c r="C136"/>
      <c r="D136"/>
      <c r="E136"/>
      <c r="F136"/>
      <c r="G136"/>
      <c r="H136"/>
      <c r="I136"/>
    </row>
    <row r="137" spans="1:9" x14ac:dyDescent="0.25">
      <c r="A137"/>
      <c r="B137"/>
      <c r="C137"/>
      <c r="D137"/>
      <c r="E137"/>
      <c r="F137"/>
      <c r="G137"/>
      <c r="H137"/>
      <c r="I137"/>
    </row>
    <row r="138" spans="1:9" x14ac:dyDescent="0.25">
      <c r="A138"/>
      <c r="B138"/>
      <c r="C138"/>
      <c r="D138"/>
      <c r="E138"/>
      <c r="F138"/>
      <c r="G138"/>
      <c r="H138"/>
      <c r="I138"/>
    </row>
    <row r="139" spans="1:9" x14ac:dyDescent="0.25">
      <c r="A139"/>
      <c r="B139"/>
      <c r="C139"/>
      <c r="D139"/>
      <c r="E139"/>
      <c r="F139"/>
      <c r="G139"/>
      <c r="H139"/>
      <c r="I139"/>
    </row>
    <row r="140" spans="1:9" x14ac:dyDescent="0.25">
      <c r="A140"/>
      <c r="B140"/>
      <c r="C140"/>
      <c r="D140"/>
      <c r="E140"/>
      <c r="F140"/>
      <c r="G140"/>
      <c r="H140"/>
      <c r="I140"/>
    </row>
    <row r="141" spans="1:9" x14ac:dyDescent="0.25">
      <c r="A141"/>
      <c r="B141"/>
      <c r="C141"/>
      <c r="D141"/>
      <c r="E141"/>
      <c r="F141"/>
      <c r="G141"/>
      <c r="H141"/>
      <c r="I141"/>
    </row>
    <row r="142" spans="1:9" x14ac:dyDescent="0.25">
      <c r="A142"/>
      <c r="B142"/>
      <c r="C142"/>
      <c r="D142"/>
      <c r="E142"/>
      <c r="F142"/>
      <c r="G142"/>
      <c r="H142"/>
      <c r="I142"/>
    </row>
    <row r="143" spans="1:9" x14ac:dyDescent="0.25">
      <c r="A143"/>
      <c r="B143"/>
      <c r="C143"/>
      <c r="D143"/>
      <c r="E143"/>
      <c r="F143"/>
      <c r="G143"/>
      <c r="H143"/>
      <c r="I143"/>
    </row>
    <row r="144" spans="1:9" x14ac:dyDescent="0.25">
      <c r="A144"/>
      <c r="B144"/>
      <c r="C144"/>
      <c r="D144"/>
      <c r="E144"/>
      <c r="F144"/>
      <c r="G144"/>
      <c r="H144"/>
      <c r="I144"/>
    </row>
    <row r="145" spans="1:9" x14ac:dyDescent="0.25">
      <c r="A145"/>
      <c r="B145"/>
      <c r="C145"/>
      <c r="D145"/>
      <c r="E145"/>
      <c r="F145"/>
      <c r="G145"/>
      <c r="H145"/>
      <c r="I145"/>
    </row>
    <row r="146" spans="1:9" x14ac:dyDescent="0.25">
      <c r="A146"/>
      <c r="B146"/>
      <c r="C146"/>
      <c r="D146"/>
      <c r="E146"/>
      <c r="F146"/>
      <c r="G146"/>
      <c r="H146"/>
      <c r="I146"/>
    </row>
    <row r="147" spans="1:9" x14ac:dyDescent="0.25">
      <c r="A147"/>
      <c r="B147"/>
      <c r="C147"/>
      <c r="D147"/>
      <c r="E147"/>
      <c r="F147"/>
      <c r="G147"/>
      <c r="H147"/>
      <c r="I147"/>
    </row>
    <row r="148" spans="1:9" x14ac:dyDescent="0.25">
      <c r="A148"/>
      <c r="B148"/>
      <c r="C148"/>
      <c r="D148"/>
      <c r="E148"/>
      <c r="F148"/>
      <c r="G148"/>
      <c r="H148"/>
      <c r="I148"/>
    </row>
    <row r="149" spans="1:9" x14ac:dyDescent="0.25">
      <c r="A149"/>
      <c r="B149"/>
      <c r="C149"/>
      <c r="D149"/>
      <c r="E149"/>
      <c r="F149"/>
      <c r="G149"/>
      <c r="H149"/>
      <c r="I149"/>
    </row>
    <row r="150" spans="1:9" x14ac:dyDescent="0.25">
      <c r="A150"/>
      <c r="B150"/>
      <c r="C150"/>
      <c r="D150"/>
      <c r="E150"/>
      <c r="F150"/>
      <c r="G150"/>
      <c r="H150"/>
      <c r="I150"/>
    </row>
    <row r="151" spans="1:9" x14ac:dyDescent="0.25">
      <c r="A151"/>
      <c r="B151"/>
      <c r="C151"/>
      <c r="D151"/>
      <c r="E151"/>
      <c r="F151"/>
      <c r="G151"/>
      <c r="H151"/>
      <c r="I151"/>
    </row>
    <row r="152" spans="1:9" x14ac:dyDescent="0.25">
      <c r="A152"/>
      <c r="B152"/>
      <c r="C152"/>
      <c r="D152"/>
      <c r="E152"/>
      <c r="F152"/>
      <c r="G152"/>
      <c r="H152"/>
      <c r="I152"/>
    </row>
    <row r="153" spans="1:9" x14ac:dyDescent="0.25">
      <c r="A153"/>
      <c r="B153"/>
      <c r="C153"/>
      <c r="D153"/>
      <c r="E153"/>
      <c r="F153"/>
      <c r="G153"/>
      <c r="H153"/>
      <c r="I153"/>
    </row>
    <row r="154" spans="1:9" x14ac:dyDescent="0.25">
      <c r="A154"/>
      <c r="B154"/>
      <c r="C154"/>
      <c r="D154"/>
      <c r="E154"/>
      <c r="F154"/>
      <c r="G154"/>
      <c r="H154"/>
      <c r="I154"/>
    </row>
    <row r="155" spans="1:9" x14ac:dyDescent="0.25">
      <c r="A155"/>
      <c r="B155"/>
      <c r="C155"/>
      <c r="D155"/>
      <c r="E155"/>
      <c r="F155"/>
      <c r="G155"/>
      <c r="H155"/>
      <c r="I155"/>
    </row>
    <row r="156" spans="1:9" x14ac:dyDescent="0.25">
      <c r="A156"/>
      <c r="B156"/>
      <c r="C156"/>
      <c r="D156"/>
      <c r="E156"/>
      <c r="F156"/>
      <c r="G156"/>
      <c r="H156"/>
      <c r="I156"/>
    </row>
    <row r="157" spans="1:9" x14ac:dyDescent="0.25">
      <c r="A157"/>
      <c r="B157"/>
      <c r="C157"/>
      <c r="D157"/>
      <c r="E157"/>
      <c r="F157"/>
      <c r="G157"/>
      <c r="H157"/>
      <c r="I157"/>
    </row>
    <row r="158" spans="1:9" x14ac:dyDescent="0.25">
      <c r="A158"/>
      <c r="B158"/>
      <c r="C158"/>
      <c r="D158"/>
      <c r="E158"/>
      <c r="F158"/>
      <c r="G158"/>
      <c r="H158"/>
      <c r="I158"/>
    </row>
    <row r="159" spans="1:9" x14ac:dyDescent="0.25">
      <c r="A159"/>
      <c r="B159"/>
      <c r="C159"/>
      <c r="D159"/>
      <c r="E159"/>
      <c r="F159"/>
      <c r="G159"/>
      <c r="H159"/>
      <c r="I159"/>
    </row>
    <row r="160" spans="1:9" x14ac:dyDescent="0.25">
      <c r="A160"/>
      <c r="B160"/>
      <c r="C160"/>
      <c r="D160"/>
      <c r="E160"/>
      <c r="F160"/>
      <c r="G160"/>
      <c r="H160"/>
      <c r="I160"/>
    </row>
    <row r="161" spans="1:9" x14ac:dyDescent="0.25">
      <c r="A161"/>
      <c r="B161"/>
      <c r="C161"/>
      <c r="D161"/>
      <c r="E161"/>
      <c r="F161"/>
      <c r="G161"/>
      <c r="H161"/>
      <c r="I161"/>
    </row>
    <row r="162" spans="1:9" x14ac:dyDescent="0.25">
      <c r="A162"/>
      <c r="B162"/>
      <c r="C162"/>
      <c r="D162"/>
      <c r="E162"/>
      <c r="F162"/>
      <c r="G162"/>
      <c r="H162"/>
      <c r="I162"/>
    </row>
    <row r="163" spans="1:9" x14ac:dyDescent="0.25">
      <c r="A163"/>
      <c r="B163"/>
      <c r="C163"/>
      <c r="D163"/>
      <c r="E163"/>
      <c r="F163"/>
      <c r="G163"/>
      <c r="H163"/>
      <c r="I163"/>
    </row>
    <row r="164" spans="1:9" x14ac:dyDescent="0.25">
      <c r="A164"/>
      <c r="B164"/>
      <c r="C164"/>
      <c r="D164"/>
      <c r="E164"/>
      <c r="F164"/>
      <c r="G164"/>
      <c r="H164"/>
      <c r="I164"/>
    </row>
    <row r="165" spans="1:9" x14ac:dyDescent="0.25">
      <c r="A165"/>
      <c r="B165"/>
      <c r="C165"/>
      <c r="D165"/>
      <c r="E165"/>
      <c r="F165"/>
      <c r="G165"/>
      <c r="H165"/>
      <c r="I165"/>
    </row>
    <row r="166" spans="1:9" x14ac:dyDescent="0.25">
      <c r="A166"/>
      <c r="B166"/>
      <c r="C166"/>
      <c r="D166"/>
      <c r="E166"/>
      <c r="F166"/>
      <c r="G166"/>
      <c r="H166"/>
      <c r="I166"/>
    </row>
    <row r="167" spans="1:9" x14ac:dyDescent="0.25">
      <c r="A167"/>
      <c r="B167"/>
      <c r="C167"/>
      <c r="D167"/>
      <c r="E167"/>
      <c r="F167"/>
      <c r="G167"/>
      <c r="H167"/>
      <c r="I167"/>
    </row>
    <row r="168" spans="1:9" x14ac:dyDescent="0.25">
      <c r="A168"/>
      <c r="B168"/>
      <c r="C168"/>
      <c r="D168"/>
      <c r="E168"/>
      <c r="F168"/>
      <c r="G168"/>
      <c r="H168"/>
      <c r="I168"/>
    </row>
    <row r="169" spans="1:9" x14ac:dyDescent="0.25">
      <c r="A169"/>
      <c r="B169"/>
      <c r="C169"/>
      <c r="D169"/>
      <c r="E169"/>
      <c r="F169"/>
      <c r="G169"/>
      <c r="H169"/>
      <c r="I169"/>
    </row>
    <row r="170" spans="1:9" x14ac:dyDescent="0.25">
      <c r="A170"/>
      <c r="B170"/>
      <c r="C170"/>
      <c r="D170"/>
      <c r="E170"/>
      <c r="F170"/>
      <c r="G170"/>
      <c r="H170"/>
      <c r="I170"/>
    </row>
    <row r="171" spans="1:9" x14ac:dyDescent="0.25">
      <c r="A171"/>
      <c r="B171"/>
      <c r="C171"/>
      <c r="D171"/>
      <c r="E171"/>
      <c r="F171"/>
      <c r="G171"/>
      <c r="H171"/>
      <c r="I171"/>
    </row>
    <row r="172" spans="1:9" x14ac:dyDescent="0.25">
      <c r="A172"/>
      <c r="B172"/>
      <c r="C172"/>
      <c r="D172"/>
      <c r="E172"/>
      <c r="F172"/>
      <c r="G172"/>
      <c r="H172"/>
      <c r="I172"/>
    </row>
    <row r="173" spans="1:9" x14ac:dyDescent="0.25">
      <c r="A173"/>
      <c r="B173"/>
      <c r="C173"/>
      <c r="D173"/>
      <c r="E173"/>
      <c r="F173"/>
      <c r="G173"/>
      <c r="H173"/>
      <c r="I173"/>
    </row>
    <row r="174" spans="1:9" x14ac:dyDescent="0.25">
      <c r="A174"/>
      <c r="B174"/>
      <c r="C174"/>
      <c r="D174"/>
      <c r="E174"/>
      <c r="F174"/>
      <c r="G174"/>
      <c r="H174"/>
      <c r="I174"/>
    </row>
    <row r="175" spans="1:9" x14ac:dyDescent="0.25">
      <c r="A175"/>
      <c r="B175"/>
      <c r="C175"/>
      <c r="D175"/>
      <c r="E175"/>
      <c r="F175"/>
      <c r="G175"/>
      <c r="H175"/>
      <c r="I175"/>
    </row>
    <row r="176" spans="1:9" x14ac:dyDescent="0.25">
      <c r="A176"/>
      <c r="B176"/>
      <c r="C176"/>
      <c r="D176"/>
      <c r="E176"/>
      <c r="F176"/>
      <c r="G176"/>
      <c r="H176"/>
      <c r="I176"/>
    </row>
    <row r="177" spans="1:9" x14ac:dyDescent="0.25">
      <c r="A177"/>
      <c r="B177"/>
      <c r="C177"/>
      <c r="D177"/>
      <c r="E177"/>
      <c r="F177"/>
      <c r="G177"/>
      <c r="H177"/>
      <c r="I177"/>
    </row>
    <row r="178" spans="1:9" x14ac:dyDescent="0.25">
      <c r="A178"/>
      <c r="B178"/>
      <c r="C178"/>
      <c r="D178"/>
      <c r="E178"/>
      <c r="F178"/>
      <c r="G178"/>
      <c r="H178"/>
      <c r="I178"/>
    </row>
    <row r="179" spans="1:9" x14ac:dyDescent="0.25">
      <c r="A179"/>
      <c r="B179"/>
      <c r="C179"/>
      <c r="D179"/>
      <c r="E179"/>
      <c r="F179"/>
      <c r="G179"/>
      <c r="H179"/>
      <c r="I179"/>
    </row>
    <row r="180" spans="1:9" x14ac:dyDescent="0.25">
      <c r="A180"/>
      <c r="B180"/>
      <c r="C180"/>
      <c r="D180"/>
      <c r="E180"/>
      <c r="F180"/>
      <c r="G180"/>
      <c r="H180"/>
      <c r="I180"/>
    </row>
    <row r="181" spans="1:9" x14ac:dyDescent="0.25">
      <c r="A181"/>
      <c r="B181"/>
      <c r="C181"/>
      <c r="D181"/>
      <c r="E181"/>
      <c r="F181"/>
      <c r="G181"/>
      <c r="H181"/>
      <c r="I181"/>
    </row>
    <row r="182" spans="1:9" x14ac:dyDescent="0.25">
      <c r="A182"/>
      <c r="B182"/>
      <c r="C182"/>
      <c r="D182"/>
      <c r="E182"/>
      <c r="F182"/>
      <c r="G182"/>
      <c r="H182"/>
      <c r="I182"/>
    </row>
    <row r="183" spans="1:9" x14ac:dyDescent="0.25">
      <c r="A183"/>
      <c r="B183"/>
      <c r="C183"/>
      <c r="D183"/>
      <c r="E183"/>
      <c r="F183"/>
      <c r="G183"/>
      <c r="H183"/>
      <c r="I183"/>
    </row>
    <row r="184" spans="1:9" x14ac:dyDescent="0.25">
      <c r="A184"/>
      <c r="B184"/>
      <c r="C184"/>
      <c r="D184"/>
      <c r="E184"/>
      <c r="F184"/>
      <c r="G184"/>
      <c r="H184"/>
      <c r="I184"/>
    </row>
    <row r="185" spans="1:9" x14ac:dyDescent="0.25">
      <c r="A185"/>
      <c r="B185"/>
      <c r="C185"/>
      <c r="D185"/>
      <c r="E185"/>
      <c r="F185"/>
      <c r="G185"/>
      <c r="H185"/>
      <c r="I185"/>
    </row>
    <row r="186" spans="1:9" x14ac:dyDescent="0.25">
      <c r="A186"/>
      <c r="B186"/>
      <c r="C186"/>
      <c r="D186"/>
      <c r="E186"/>
      <c r="F186"/>
      <c r="G186"/>
      <c r="H186"/>
      <c r="I186"/>
    </row>
    <row r="187" spans="1:9" x14ac:dyDescent="0.25">
      <c r="A187"/>
      <c r="B187"/>
      <c r="C187"/>
      <c r="D187"/>
      <c r="E187"/>
      <c r="F187"/>
      <c r="G187"/>
      <c r="H187"/>
      <c r="I187"/>
    </row>
    <row r="188" spans="1:9" x14ac:dyDescent="0.25">
      <c r="A188"/>
      <c r="B188"/>
      <c r="C188"/>
      <c r="D188"/>
      <c r="E188"/>
      <c r="F188"/>
      <c r="G188"/>
      <c r="H188"/>
      <c r="I188"/>
    </row>
    <row r="189" spans="1:9" x14ac:dyDescent="0.25">
      <c r="A189"/>
      <c r="B189"/>
      <c r="C189"/>
      <c r="D189"/>
      <c r="E189"/>
      <c r="F189"/>
      <c r="G189"/>
      <c r="H189"/>
      <c r="I189"/>
    </row>
    <row r="190" spans="1:9" x14ac:dyDescent="0.25">
      <c r="A190"/>
      <c r="B190"/>
      <c r="C190"/>
      <c r="D190"/>
      <c r="E190"/>
      <c r="F190"/>
      <c r="G190"/>
      <c r="H190"/>
      <c r="I190"/>
    </row>
    <row r="191" spans="1:9" x14ac:dyDescent="0.25">
      <c r="A191"/>
      <c r="B191"/>
      <c r="C191"/>
      <c r="D191"/>
      <c r="E191"/>
      <c r="F191"/>
      <c r="G191"/>
      <c r="H191"/>
      <c r="I191"/>
    </row>
    <row r="192" spans="1:9" x14ac:dyDescent="0.25">
      <c r="A192"/>
      <c r="B192"/>
      <c r="C192"/>
      <c r="D192"/>
      <c r="E192"/>
      <c r="F192"/>
      <c r="G192"/>
      <c r="H192"/>
      <c r="I192"/>
    </row>
    <row r="193" spans="1:9" x14ac:dyDescent="0.25">
      <c r="A193"/>
      <c r="B193"/>
      <c r="C193"/>
      <c r="D193"/>
      <c r="E193"/>
      <c r="F193"/>
      <c r="G193"/>
      <c r="H193"/>
      <c r="I193"/>
    </row>
    <row r="194" spans="1:9" x14ac:dyDescent="0.25">
      <c r="A194"/>
      <c r="B194"/>
      <c r="C194"/>
      <c r="D194"/>
      <c r="E194"/>
      <c r="F194"/>
      <c r="G194"/>
      <c r="H194"/>
      <c r="I194"/>
    </row>
    <row r="195" spans="1:9" x14ac:dyDescent="0.25">
      <c r="A195"/>
      <c r="B195"/>
      <c r="C195"/>
      <c r="D195"/>
      <c r="E195"/>
      <c r="F195"/>
      <c r="G195"/>
      <c r="H195"/>
      <c r="I195"/>
    </row>
    <row r="196" spans="1:9" x14ac:dyDescent="0.25">
      <c r="A196"/>
      <c r="B196"/>
      <c r="C196"/>
      <c r="D196"/>
      <c r="E196"/>
      <c r="F196"/>
      <c r="G196"/>
      <c r="H196"/>
      <c r="I196"/>
    </row>
    <row r="197" spans="1:9" x14ac:dyDescent="0.25">
      <c r="A197"/>
      <c r="B197"/>
      <c r="C197"/>
      <c r="D197"/>
      <c r="E197"/>
      <c r="F197"/>
      <c r="G197"/>
      <c r="H197"/>
      <c r="I197"/>
    </row>
    <row r="198" spans="1:9" x14ac:dyDescent="0.25">
      <c r="A198"/>
      <c r="B198"/>
      <c r="C198"/>
      <c r="D198"/>
      <c r="E198"/>
      <c r="F198"/>
      <c r="G198"/>
      <c r="H198"/>
      <c r="I198"/>
    </row>
    <row r="199" spans="1:9" x14ac:dyDescent="0.25">
      <c r="A199"/>
      <c r="B199"/>
      <c r="C199"/>
      <c r="D199"/>
      <c r="E199"/>
      <c r="F199"/>
      <c r="G199"/>
      <c r="H199"/>
      <c r="I199"/>
    </row>
    <row r="200" spans="1:9" x14ac:dyDescent="0.25">
      <c r="A200"/>
      <c r="B200"/>
      <c r="C200"/>
      <c r="D200"/>
      <c r="E200"/>
      <c r="F200"/>
      <c r="G200"/>
      <c r="H200"/>
      <c r="I200"/>
    </row>
    <row r="201" spans="1:9" x14ac:dyDescent="0.25">
      <c r="A201"/>
      <c r="B201"/>
      <c r="C201"/>
      <c r="D201"/>
      <c r="E201"/>
      <c r="F201"/>
      <c r="G201"/>
      <c r="H201"/>
      <c r="I201"/>
    </row>
    <row r="202" spans="1:9" x14ac:dyDescent="0.25">
      <c r="A202"/>
      <c r="B202"/>
      <c r="C202"/>
      <c r="D202"/>
      <c r="E202"/>
      <c r="F202"/>
      <c r="G202"/>
      <c r="H202"/>
      <c r="I202"/>
    </row>
    <row r="203" spans="1:9" x14ac:dyDescent="0.25">
      <c r="A203"/>
      <c r="B203"/>
      <c r="C203"/>
      <c r="D203"/>
      <c r="E203"/>
      <c r="F203"/>
      <c r="G203"/>
      <c r="H203"/>
      <c r="I203"/>
    </row>
    <row r="204" spans="1:9" x14ac:dyDescent="0.25">
      <c r="A204"/>
      <c r="B204"/>
      <c r="C204"/>
      <c r="D204"/>
      <c r="E204"/>
      <c r="F204"/>
      <c r="G204"/>
      <c r="H204"/>
      <c r="I204"/>
    </row>
    <row r="205" spans="1:9" x14ac:dyDescent="0.25">
      <c r="A205"/>
      <c r="B205"/>
      <c r="C205"/>
      <c r="D205"/>
      <c r="E205"/>
      <c r="F205"/>
      <c r="G205"/>
      <c r="H205"/>
      <c r="I205"/>
    </row>
  </sheetData>
  <mergeCells count="6">
    <mergeCell ref="H83:H87"/>
    <mergeCell ref="H91:H98"/>
    <mergeCell ref="A2:G2"/>
    <mergeCell ref="A1:G1"/>
    <mergeCell ref="H53:H69"/>
    <mergeCell ref="H71:H81"/>
  </mergeCells>
  <phoneticPr fontId="10" type="noConversion"/>
  <pageMargins left="0.7" right="0.7" top="0.75" bottom="0.75" header="0.3" footer="0.3"/>
  <pageSetup paperSize="9" scale="3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7"/>
  <sheetViews>
    <sheetView topLeftCell="A6" zoomScale="80" zoomScaleNormal="80" workbookViewId="0">
      <selection activeCell="I11" sqref="I11"/>
    </sheetView>
  </sheetViews>
  <sheetFormatPr defaultColWidth="9.140625" defaultRowHeight="15" x14ac:dyDescent="0.25"/>
  <cols>
    <col min="1" max="1" width="30.28515625" style="6" customWidth="1"/>
    <col min="2" max="2" width="10.5703125" style="9" customWidth="1"/>
    <col min="3" max="3" width="71.7109375" style="10" customWidth="1"/>
    <col min="4" max="4" width="9.140625" style="9"/>
    <col min="5" max="5" width="16.28515625" style="9" customWidth="1"/>
    <col min="6" max="6" width="26.5703125" style="11" customWidth="1"/>
    <col min="7" max="7" width="14.7109375" style="9" customWidth="1"/>
    <col min="8" max="8" width="21.5703125" style="12" customWidth="1"/>
    <col min="9" max="9" width="16.140625" style="6" customWidth="1"/>
    <col min="10" max="16384" width="9.140625" style="6"/>
  </cols>
  <sheetData>
    <row r="1" spans="1:9" ht="36" customHeight="1" thickBot="1" x14ac:dyDescent="0.3">
      <c r="A1" s="238" t="s">
        <v>333</v>
      </c>
      <c r="B1" s="239"/>
      <c r="C1" s="239"/>
      <c r="D1" s="239"/>
      <c r="E1" s="239"/>
      <c r="F1" s="239"/>
      <c r="G1" s="240"/>
    </row>
    <row r="2" spans="1:9" ht="22.5" customHeight="1" x14ac:dyDescent="0.25">
      <c r="A2" s="241" t="s">
        <v>237</v>
      </c>
      <c r="B2" s="242"/>
      <c r="C2" s="242"/>
      <c r="D2" s="242"/>
      <c r="E2" s="242"/>
      <c r="F2" s="242"/>
      <c r="G2" s="243"/>
      <c r="H2"/>
    </row>
    <row r="3" spans="1:9" ht="45" customHeight="1" thickBot="1" x14ac:dyDescent="0.3">
      <c r="A3" s="89" t="s">
        <v>1</v>
      </c>
      <c r="B3" s="33" t="s">
        <v>2</v>
      </c>
      <c r="C3" s="33" t="s">
        <v>3</v>
      </c>
      <c r="D3" s="33" t="s">
        <v>4</v>
      </c>
      <c r="E3" s="34" t="s">
        <v>5</v>
      </c>
      <c r="F3" s="35" t="s">
        <v>6</v>
      </c>
      <c r="G3" s="36" t="s">
        <v>7</v>
      </c>
    </row>
    <row r="4" spans="1:9" ht="30" customHeight="1" x14ac:dyDescent="0.25">
      <c r="A4" s="90" t="s">
        <v>238</v>
      </c>
      <c r="B4" s="106" t="s">
        <v>9</v>
      </c>
      <c r="C4" s="47" t="s">
        <v>239</v>
      </c>
      <c r="D4" s="48" t="s">
        <v>216</v>
      </c>
      <c r="E4" s="128">
        <v>108</v>
      </c>
      <c r="F4" s="105">
        <v>5.5</v>
      </c>
      <c r="G4" s="222">
        <f t="shared" ref="G4:G21" si="0">ROUND((E4*F4),2)</f>
        <v>594</v>
      </c>
    </row>
    <row r="5" spans="1:9" ht="30" customHeight="1" x14ac:dyDescent="0.25">
      <c r="A5" s="39" t="s">
        <v>238</v>
      </c>
      <c r="B5" s="22" t="s">
        <v>11</v>
      </c>
      <c r="C5" s="41" t="s">
        <v>240</v>
      </c>
      <c r="D5" s="42" t="s">
        <v>216</v>
      </c>
      <c r="E5" s="126">
        <v>11</v>
      </c>
      <c r="F5" s="1">
        <v>25.3</v>
      </c>
      <c r="G5" s="15">
        <f t="shared" si="0"/>
        <v>278.3</v>
      </c>
    </row>
    <row r="6" spans="1:9" ht="30" customHeight="1" thickBot="1" x14ac:dyDescent="0.3">
      <c r="A6" s="39" t="s">
        <v>238</v>
      </c>
      <c r="B6" s="22" t="s">
        <v>13</v>
      </c>
      <c r="C6" s="41" t="s">
        <v>241</v>
      </c>
      <c r="D6" s="42" t="s">
        <v>216</v>
      </c>
      <c r="E6" s="126">
        <v>69</v>
      </c>
      <c r="F6" s="1">
        <v>4.4000000000000004</v>
      </c>
      <c r="G6" s="15">
        <f t="shared" si="0"/>
        <v>303.60000000000002</v>
      </c>
    </row>
    <row r="7" spans="1:9" ht="30" customHeight="1" thickBot="1" x14ac:dyDescent="0.3">
      <c r="A7" s="43" t="s">
        <v>238</v>
      </c>
      <c r="B7" s="23" t="s">
        <v>14</v>
      </c>
      <c r="C7" s="44" t="s">
        <v>242</v>
      </c>
      <c r="D7" s="45" t="s">
        <v>216</v>
      </c>
      <c r="E7" s="127">
        <v>114</v>
      </c>
      <c r="F7" s="66">
        <v>18.7</v>
      </c>
      <c r="G7" s="223">
        <f t="shared" si="0"/>
        <v>2131.8000000000002</v>
      </c>
      <c r="H7" s="30" t="s">
        <v>152</v>
      </c>
      <c r="I7" s="18">
        <f>ROUND(SUM(G4:G7),2)</f>
        <v>3307.7</v>
      </c>
    </row>
    <row r="8" spans="1:9" ht="45" customHeight="1" x14ac:dyDescent="0.25">
      <c r="A8" s="99" t="s">
        <v>243</v>
      </c>
      <c r="B8" s="106" t="s">
        <v>19</v>
      </c>
      <c r="C8" s="47" t="s">
        <v>244</v>
      </c>
      <c r="D8" s="48" t="s">
        <v>245</v>
      </c>
      <c r="E8" s="176">
        <v>8</v>
      </c>
      <c r="F8" s="105">
        <v>1265</v>
      </c>
      <c r="G8" s="222">
        <f t="shared" si="0"/>
        <v>10120</v>
      </c>
    </row>
    <row r="9" spans="1:9" ht="45" customHeight="1" x14ac:dyDescent="0.25">
      <c r="A9" s="62" t="s">
        <v>243</v>
      </c>
      <c r="B9" s="22" t="s">
        <v>20</v>
      </c>
      <c r="C9" s="41" t="s">
        <v>246</v>
      </c>
      <c r="D9" s="42" t="s">
        <v>125</v>
      </c>
      <c r="E9" s="149">
        <v>1</v>
      </c>
      <c r="F9" s="1">
        <v>2035</v>
      </c>
      <c r="G9" s="15">
        <f t="shared" si="0"/>
        <v>2035</v>
      </c>
      <c r="H9" s="25"/>
      <c r="I9" s="19"/>
    </row>
    <row r="10" spans="1:9" s="7" customFormat="1" ht="30" customHeight="1" x14ac:dyDescent="0.25">
      <c r="A10" s="62" t="s">
        <v>243</v>
      </c>
      <c r="B10" s="22" t="s">
        <v>247</v>
      </c>
      <c r="C10" s="41" t="s">
        <v>248</v>
      </c>
      <c r="D10" s="42" t="s">
        <v>125</v>
      </c>
      <c r="E10" s="149">
        <v>6</v>
      </c>
      <c r="F10" s="5">
        <v>935</v>
      </c>
      <c r="G10" s="15">
        <f t="shared" si="0"/>
        <v>5610</v>
      </c>
      <c r="H10" s="8"/>
    </row>
    <row r="11" spans="1:9" s="7" customFormat="1" ht="30" customHeight="1" x14ac:dyDescent="0.25">
      <c r="A11" s="62" t="s">
        <v>243</v>
      </c>
      <c r="B11" s="22" t="s">
        <v>249</v>
      </c>
      <c r="C11" s="41" t="s">
        <v>250</v>
      </c>
      <c r="D11" s="42" t="s">
        <v>24</v>
      </c>
      <c r="E11" s="149">
        <v>4</v>
      </c>
      <c r="F11" s="5">
        <v>165</v>
      </c>
      <c r="G11" s="15">
        <f t="shared" si="0"/>
        <v>660</v>
      </c>
      <c r="H11" s="8"/>
    </row>
    <row r="12" spans="1:9" s="7" customFormat="1" ht="30" customHeight="1" x14ac:dyDescent="0.25">
      <c r="A12" s="62" t="s">
        <v>243</v>
      </c>
      <c r="B12" s="22" t="s">
        <v>251</v>
      </c>
      <c r="C12" s="41" t="s">
        <v>252</v>
      </c>
      <c r="D12" s="42" t="s">
        <v>24</v>
      </c>
      <c r="E12" s="149">
        <v>20</v>
      </c>
      <c r="F12" s="5">
        <v>385</v>
      </c>
      <c r="G12" s="15">
        <f t="shared" si="0"/>
        <v>7700</v>
      </c>
      <c r="H12" s="8"/>
    </row>
    <row r="13" spans="1:9" s="7" customFormat="1" ht="30" customHeight="1" x14ac:dyDescent="0.25">
      <c r="A13" s="62" t="s">
        <v>243</v>
      </c>
      <c r="B13" s="22" t="s">
        <v>253</v>
      </c>
      <c r="C13" s="41" t="s">
        <v>398</v>
      </c>
      <c r="D13" s="42" t="s">
        <v>254</v>
      </c>
      <c r="E13" s="126">
        <v>28</v>
      </c>
      <c r="F13" s="5">
        <v>27.5</v>
      </c>
      <c r="G13" s="15">
        <f t="shared" si="0"/>
        <v>770</v>
      </c>
      <c r="H13" s="8"/>
    </row>
    <row r="14" spans="1:9" s="7" customFormat="1" ht="30" customHeight="1" x14ac:dyDescent="0.25">
      <c r="A14" s="62" t="s">
        <v>243</v>
      </c>
      <c r="B14" s="22" t="s">
        <v>255</v>
      </c>
      <c r="C14" s="41" t="s">
        <v>399</v>
      </c>
      <c r="D14" s="42" t="s">
        <v>15</v>
      </c>
      <c r="E14" s="126">
        <v>108</v>
      </c>
      <c r="F14" s="5">
        <v>71.5</v>
      </c>
      <c r="G14" s="15">
        <f t="shared" si="0"/>
        <v>7722</v>
      </c>
      <c r="H14" s="17"/>
    </row>
    <row r="15" spans="1:9" s="7" customFormat="1" ht="30" customHeight="1" x14ac:dyDescent="0.25">
      <c r="A15" s="62" t="s">
        <v>243</v>
      </c>
      <c r="B15" s="22" t="s">
        <v>256</v>
      </c>
      <c r="C15" s="41" t="s">
        <v>257</v>
      </c>
      <c r="D15" s="42" t="s">
        <v>125</v>
      </c>
      <c r="E15" s="149">
        <v>1</v>
      </c>
      <c r="F15" s="13">
        <v>1650</v>
      </c>
      <c r="G15" s="15">
        <f t="shared" si="0"/>
        <v>1650</v>
      </c>
      <c r="H15" s="8"/>
    </row>
    <row r="16" spans="1:9" s="7" customFormat="1" ht="30" customHeight="1" x14ac:dyDescent="0.25">
      <c r="A16" s="62" t="s">
        <v>243</v>
      </c>
      <c r="B16" s="22" t="s">
        <v>258</v>
      </c>
      <c r="C16" s="41" t="s">
        <v>259</v>
      </c>
      <c r="D16" s="42" t="s">
        <v>15</v>
      </c>
      <c r="E16" s="126">
        <v>136</v>
      </c>
      <c r="F16" s="13">
        <v>4.4000000000000004</v>
      </c>
      <c r="G16" s="15">
        <f t="shared" si="0"/>
        <v>598.4</v>
      </c>
      <c r="H16" s="8"/>
    </row>
    <row r="17" spans="1:10" s="7" customFormat="1" ht="30" customHeight="1" x14ac:dyDescent="0.25">
      <c r="A17" s="62" t="s">
        <v>243</v>
      </c>
      <c r="B17" s="22" t="s">
        <v>260</v>
      </c>
      <c r="C17" s="41" t="s">
        <v>261</v>
      </c>
      <c r="D17" s="42" t="s">
        <v>15</v>
      </c>
      <c r="E17" s="126">
        <v>136</v>
      </c>
      <c r="F17" s="13">
        <v>4.4000000000000004</v>
      </c>
      <c r="G17" s="15">
        <f t="shared" si="0"/>
        <v>598.4</v>
      </c>
      <c r="H17" s="8"/>
    </row>
    <row r="18" spans="1:10" s="7" customFormat="1" ht="30" customHeight="1" x14ac:dyDescent="0.25">
      <c r="A18" s="62" t="s">
        <v>243</v>
      </c>
      <c r="B18" s="22" t="s">
        <v>262</v>
      </c>
      <c r="C18" s="64" t="s">
        <v>263</v>
      </c>
      <c r="D18" s="49" t="s">
        <v>15</v>
      </c>
      <c r="E18" s="143">
        <v>108</v>
      </c>
      <c r="F18" s="13">
        <v>4.4000000000000004</v>
      </c>
      <c r="G18" s="15">
        <f t="shared" si="0"/>
        <v>475.2</v>
      </c>
      <c r="H18" s="17"/>
    </row>
    <row r="19" spans="1:10" s="7" customFormat="1" ht="30" customHeight="1" x14ac:dyDescent="0.25">
      <c r="A19" s="62" t="s">
        <v>243</v>
      </c>
      <c r="B19" s="22" t="s">
        <v>264</v>
      </c>
      <c r="C19" s="65" t="s">
        <v>265</v>
      </c>
      <c r="D19" s="63" t="s">
        <v>24</v>
      </c>
      <c r="E19" s="181">
        <v>9</v>
      </c>
      <c r="F19" s="13">
        <v>60.5</v>
      </c>
      <c r="G19" s="15">
        <f t="shared" si="0"/>
        <v>544.5</v>
      </c>
      <c r="H19"/>
      <c r="I19"/>
      <c r="J19"/>
    </row>
    <row r="20" spans="1:10" s="7" customFormat="1" ht="30" customHeight="1" thickBot="1" x14ac:dyDescent="0.3">
      <c r="A20" s="62" t="s">
        <v>243</v>
      </c>
      <c r="B20" s="22" t="s">
        <v>266</v>
      </c>
      <c r="C20" s="65" t="s">
        <v>267</v>
      </c>
      <c r="D20" s="63" t="s">
        <v>254</v>
      </c>
      <c r="E20" s="144">
        <v>27</v>
      </c>
      <c r="F20" s="13">
        <v>19.8</v>
      </c>
      <c r="G20" s="15">
        <f t="shared" si="0"/>
        <v>534.6</v>
      </c>
      <c r="H20"/>
      <c r="I20"/>
      <c r="J20"/>
    </row>
    <row r="21" spans="1:10" s="7" customFormat="1" ht="30" customHeight="1" thickBot="1" x14ac:dyDescent="0.3">
      <c r="A21" s="43" t="s">
        <v>243</v>
      </c>
      <c r="B21" s="23" t="s">
        <v>268</v>
      </c>
      <c r="C21" s="67" t="s">
        <v>269</v>
      </c>
      <c r="D21" s="68" t="s">
        <v>125</v>
      </c>
      <c r="E21" s="180">
        <v>1</v>
      </c>
      <c r="F21" s="16">
        <v>2750</v>
      </c>
      <c r="G21" s="223">
        <f t="shared" si="0"/>
        <v>2750</v>
      </c>
      <c r="H21" s="30" t="s">
        <v>17</v>
      </c>
      <c r="I21" s="18">
        <f>ROUND(SUM(G8:G21),2)</f>
        <v>41768.1</v>
      </c>
      <c r="J21"/>
    </row>
    <row r="22" spans="1:10" s="7" customFormat="1" ht="41.25" customHeight="1" thickBot="1" x14ac:dyDescent="0.3">
      <c r="B22"/>
      <c r="C22"/>
      <c r="D22"/>
      <c r="E22"/>
      <c r="F22" s="24" t="s">
        <v>270</v>
      </c>
      <c r="G22" s="29">
        <f>SUM(G4:G21)</f>
        <v>45075.799999999996</v>
      </c>
      <c r="H22"/>
      <c r="I22"/>
      <c r="J22"/>
    </row>
    <row r="23" spans="1:10" s="7" customFormat="1" ht="33.75" customHeight="1" x14ac:dyDescent="0.3">
      <c r="B23"/>
      <c r="C23"/>
      <c r="D23"/>
      <c r="E23"/>
      <c r="F23"/>
      <c r="G23"/>
      <c r="H23"/>
      <c r="I23"/>
      <c r="J23"/>
    </row>
    <row r="24" spans="1:10" s="7" customFormat="1" ht="36.75" customHeight="1" x14ac:dyDescent="0.3">
      <c r="B24"/>
      <c r="C24"/>
      <c r="D24"/>
      <c r="E24"/>
      <c r="F24"/>
      <c r="G24"/>
      <c r="H24"/>
      <c r="I24"/>
      <c r="J24"/>
    </row>
    <row r="25" spans="1:10" s="7" customFormat="1" ht="36.75" customHeight="1" x14ac:dyDescent="0.3">
      <c r="B25"/>
      <c r="C25"/>
      <c r="D25"/>
      <c r="E25"/>
      <c r="F25"/>
      <c r="G25"/>
      <c r="H25"/>
      <c r="I25"/>
      <c r="J25"/>
    </row>
    <row r="26" spans="1:10" s="7" customFormat="1" ht="36.75" customHeight="1" x14ac:dyDescent="0.3">
      <c r="B26"/>
      <c r="C26"/>
      <c r="D26"/>
      <c r="E26"/>
      <c r="F26"/>
      <c r="G26"/>
      <c r="H26"/>
      <c r="I26"/>
      <c r="J26"/>
    </row>
    <row r="27" spans="1:10" s="7" customFormat="1" ht="36.75" customHeight="1" x14ac:dyDescent="0.3">
      <c r="B27"/>
      <c r="C27"/>
      <c r="D27"/>
      <c r="E27"/>
      <c r="F27"/>
      <c r="G27"/>
      <c r="H27"/>
      <c r="I27"/>
      <c r="J27"/>
    </row>
    <row r="28" spans="1:10" s="7" customFormat="1" ht="36.75" customHeight="1" x14ac:dyDescent="0.25">
      <c r="B28"/>
      <c r="C28"/>
      <c r="D28"/>
      <c r="E28"/>
      <c r="F28"/>
      <c r="G28"/>
      <c r="H28"/>
      <c r="I28"/>
      <c r="J28"/>
    </row>
    <row r="29" spans="1:10" s="7" customFormat="1" x14ac:dyDescent="0.25">
      <c r="B29"/>
      <c r="C29"/>
      <c r="D29"/>
      <c r="E29"/>
      <c r="F29"/>
      <c r="G29"/>
      <c r="H29"/>
      <c r="I29"/>
      <c r="J29"/>
    </row>
    <row r="30" spans="1:10" s="7" customFormat="1" x14ac:dyDescent="0.25">
      <c r="B30"/>
      <c r="C30"/>
      <c r="D30"/>
      <c r="E30"/>
      <c r="F30"/>
      <c r="G30"/>
      <c r="H30"/>
      <c r="I30"/>
      <c r="J30"/>
    </row>
    <row r="31" spans="1:10" s="7" customFormat="1" x14ac:dyDescent="0.25">
      <c r="B31"/>
      <c r="C31"/>
      <c r="D31"/>
      <c r="E31"/>
      <c r="F31"/>
      <c r="G31"/>
      <c r="H31"/>
      <c r="I31"/>
      <c r="J31"/>
    </row>
    <row r="32" spans="1:10" s="7" customFormat="1" x14ac:dyDescent="0.25">
      <c r="B32"/>
      <c r="C32"/>
      <c r="D32"/>
      <c r="E32"/>
      <c r="F32"/>
      <c r="G32"/>
      <c r="H32"/>
      <c r="I32"/>
      <c r="J32"/>
    </row>
    <row r="33" spans="2:10" s="7" customFormat="1" x14ac:dyDescent="0.25">
      <c r="B33"/>
      <c r="C33"/>
      <c r="D33"/>
      <c r="E33"/>
      <c r="F33"/>
      <c r="G33"/>
      <c r="H33"/>
      <c r="I33"/>
      <c r="J33"/>
    </row>
    <row r="34" spans="2:10" s="7" customFormat="1" x14ac:dyDescent="0.25">
      <c r="B34"/>
      <c r="C34"/>
      <c r="D34"/>
      <c r="E34"/>
      <c r="F34"/>
      <c r="G34"/>
      <c r="H34"/>
      <c r="I34"/>
      <c r="J34"/>
    </row>
    <row r="35" spans="2:10" s="7" customFormat="1" x14ac:dyDescent="0.25">
      <c r="B35"/>
      <c r="C35"/>
      <c r="D35"/>
      <c r="E35"/>
      <c r="F35"/>
      <c r="G35"/>
      <c r="H35"/>
      <c r="I35"/>
      <c r="J35"/>
    </row>
    <row r="36" spans="2:10" s="7" customFormat="1" x14ac:dyDescent="0.25">
      <c r="B36"/>
      <c r="C36"/>
      <c r="D36"/>
      <c r="E36"/>
      <c r="F36"/>
      <c r="G36"/>
      <c r="H36"/>
      <c r="I36"/>
      <c r="J36"/>
    </row>
    <row r="37" spans="2:10" s="7" customFormat="1" x14ac:dyDescent="0.25">
      <c r="B37"/>
      <c r="C37"/>
      <c r="D37"/>
      <c r="E37"/>
      <c r="F37"/>
      <c r="G37"/>
      <c r="H37"/>
      <c r="I37"/>
      <c r="J37"/>
    </row>
    <row r="38" spans="2:10" s="7" customFormat="1" x14ac:dyDescent="0.25">
      <c r="B38"/>
      <c r="C38"/>
      <c r="D38"/>
      <c r="E38"/>
      <c r="F38"/>
      <c r="G38"/>
      <c r="H38"/>
      <c r="I38"/>
      <c r="J38"/>
    </row>
    <row r="39" spans="2:10" s="7" customFormat="1" x14ac:dyDescent="0.25">
      <c r="B39"/>
      <c r="C39"/>
      <c r="D39"/>
      <c r="E39"/>
      <c r="F39"/>
      <c r="G39"/>
      <c r="H39"/>
      <c r="I39"/>
      <c r="J39"/>
    </row>
    <row r="40" spans="2:10" s="7" customFormat="1" x14ac:dyDescent="0.25">
      <c r="B40"/>
      <c r="C40"/>
      <c r="D40"/>
      <c r="E40"/>
      <c r="F40"/>
      <c r="G40"/>
      <c r="H40"/>
      <c r="I40"/>
      <c r="J40"/>
    </row>
    <row r="41" spans="2:10" s="7" customFormat="1" x14ac:dyDescent="0.25">
      <c r="B41"/>
      <c r="C41"/>
      <c r="D41"/>
      <c r="E41"/>
      <c r="F41"/>
      <c r="G41"/>
      <c r="H41"/>
      <c r="I41"/>
      <c r="J41"/>
    </row>
    <row r="42" spans="2:10" s="7" customFormat="1" x14ac:dyDescent="0.25">
      <c r="B42"/>
      <c r="C42"/>
      <c r="D42"/>
      <c r="E42"/>
      <c r="F42"/>
      <c r="G42"/>
      <c r="H42"/>
      <c r="I42"/>
      <c r="J42"/>
    </row>
    <row r="43" spans="2:10" s="7" customFormat="1" x14ac:dyDescent="0.25">
      <c r="B43"/>
      <c r="C43"/>
      <c r="D43"/>
      <c r="E43"/>
      <c r="F43"/>
      <c r="G43"/>
      <c r="H43"/>
      <c r="I43"/>
      <c r="J43"/>
    </row>
    <row r="44" spans="2:10" s="7" customFormat="1" x14ac:dyDescent="0.25">
      <c r="B44"/>
      <c r="C44"/>
      <c r="D44"/>
      <c r="E44"/>
      <c r="F44"/>
      <c r="G44"/>
      <c r="H44"/>
      <c r="I44"/>
      <c r="J44"/>
    </row>
    <row r="45" spans="2:10" s="7" customFormat="1" x14ac:dyDescent="0.25">
      <c r="B45"/>
      <c r="C45"/>
      <c r="D45"/>
      <c r="E45"/>
      <c r="F45"/>
      <c r="G45"/>
      <c r="H45"/>
      <c r="I45"/>
      <c r="J45"/>
    </row>
    <row r="46" spans="2:10" s="7" customFormat="1" x14ac:dyDescent="0.25">
      <c r="B46"/>
      <c r="C46"/>
      <c r="D46"/>
      <c r="E46"/>
      <c r="F46"/>
      <c r="G46"/>
      <c r="H46"/>
      <c r="I46"/>
      <c r="J46"/>
    </row>
    <row r="47" spans="2:10" s="7" customFormat="1" x14ac:dyDescent="0.25">
      <c r="B47"/>
      <c r="C47"/>
      <c r="D47"/>
      <c r="E47"/>
      <c r="F47"/>
      <c r="G47"/>
      <c r="H47"/>
      <c r="I47"/>
      <c r="J47"/>
    </row>
    <row r="48" spans="2:10" s="7" customFormat="1" ht="21" customHeight="1" x14ac:dyDescent="0.25">
      <c r="B48"/>
      <c r="C48"/>
      <c r="D48"/>
      <c r="E48"/>
      <c r="F48"/>
      <c r="G48"/>
      <c r="H48"/>
      <c r="I48"/>
      <c r="J48"/>
    </row>
    <row r="49" spans="2:12" s="7" customFormat="1" x14ac:dyDescent="0.25">
      <c r="B49"/>
      <c r="C49"/>
      <c r="D49"/>
      <c r="E49"/>
      <c r="F49"/>
      <c r="G49"/>
      <c r="H49"/>
      <c r="I49"/>
      <c r="J49"/>
    </row>
    <row r="50" spans="2:12" s="7" customFormat="1" x14ac:dyDescent="0.25">
      <c r="B50"/>
      <c r="C50"/>
      <c r="D50"/>
      <c r="E50"/>
      <c r="F50"/>
      <c r="G50"/>
      <c r="H50"/>
      <c r="I50"/>
      <c r="J50"/>
    </row>
    <row r="51" spans="2:12" s="7" customFormat="1" x14ac:dyDescent="0.25">
      <c r="B51"/>
      <c r="C51"/>
      <c r="D51"/>
      <c r="E51"/>
      <c r="F51"/>
      <c r="G51"/>
      <c r="H51"/>
      <c r="I51"/>
      <c r="J51"/>
    </row>
    <row r="52" spans="2:12" s="7" customFormat="1" x14ac:dyDescent="0.25">
      <c r="B52"/>
      <c r="C52"/>
      <c r="D52"/>
      <c r="E52"/>
      <c r="F52"/>
      <c r="G52"/>
      <c r="H52"/>
      <c r="I52"/>
      <c r="J52"/>
    </row>
    <row r="53" spans="2:12" s="7" customFormat="1" x14ac:dyDescent="0.25">
      <c r="B53"/>
      <c r="C53"/>
      <c r="D53"/>
      <c r="E53"/>
      <c r="F53"/>
      <c r="G53"/>
      <c r="H53"/>
      <c r="I53"/>
      <c r="J53"/>
    </row>
    <row r="54" spans="2:12" s="7" customFormat="1" x14ac:dyDescent="0.25">
      <c r="B54"/>
      <c r="C54"/>
      <c r="D54"/>
      <c r="E54"/>
      <c r="F54"/>
      <c r="G54"/>
      <c r="H54"/>
      <c r="I54"/>
      <c r="J54"/>
    </row>
    <row r="55" spans="2:12" s="7" customFormat="1" x14ac:dyDescent="0.25">
      <c r="B55"/>
      <c r="C55"/>
      <c r="D55"/>
      <c r="E55"/>
      <c r="F55"/>
      <c r="G55"/>
      <c r="H55"/>
      <c r="I55"/>
      <c r="J55"/>
    </row>
    <row r="56" spans="2:12" s="7" customFormat="1" x14ac:dyDescent="0.25">
      <c r="B56"/>
      <c r="C56"/>
      <c r="D56"/>
      <c r="E56"/>
      <c r="F56"/>
      <c r="G56"/>
      <c r="H56"/>
      <c r="I56"/>
      <c r="J56"/>
    </row>
    <row r="57" spans="2:12" s="7" customFormat="1" x14ac:dyDescent="0.25">
      <c r="B57"/>
      <c r="C57"/>
      <c r="D57"/>
      <c r="E57"/>
      <c r="F57"/>
      <c r="G57"/>
      <c r="H57"/>
      <c r="I57"/>
      <c r="J57"/>
      <c r="K57"/>
      <c r="L57"/>
    </row>
    <row r="58" spans="2:12" s="7" customFormat="1" x14ac:dyDescent="0.25">
      <c r="B58"/>
      <c r="C58"/>
      <c r="D58"/>
      <c r="E58"/>
      <c r="F58"/>
      <c r="G58"/>
      <c r="H58"/>
      <c r="I58"/>
      <c r="J58"/>
      <c r="K58"/>
      <c r="L58"/>
    </row>
    <row r="59" spans="2:12" s="7" customFormat="1" x14ac:dyDescent="0.25">
      <c r="B59"/>
      <c r="C59"/>
      <c r="D59"/>
      <c r="E59"/>
      <c r="F59"/>
      <c r="G59"/>
      <c r="H59"/>
      <c r="I59"/>
      <c r="J59"/>
      <c r="K59"/>
      <c r="L59"/>
    </row>
    <row r="60" spans="2:12" s="7" customFormat="1" x14ac:dyDescent="0.25">
      <c r="B60"/>
      <c r="C60"/>
      <c r="D60"/>
      <c r="E60"/>
      <c r="F60"/>
      <c r="G60"/>
      <c r="H60"/>
      <c r="I60"/>
      <c r="J60"/>
      <c r="K60"/>
      <c r="L60"/>
    </row>
    <row r="61" spans="2:12" s="7" customFormat="1" x14ac:dyDescent="0.25">
      <c r="B61"/>
      <c r="C61"/>
      <c r="D61"/>
      <c r="E61"/>
      <c r="F61"/>
      <c r="G61"/>
      <c r="H61"/>
      <c r="I61"/>
      <c r="J61"/>
      <c r="K61"/>
      <c r="L61"/>
    </row>
    <row r="62" spans="2:12" s="7" customFormat="1" x14ac:dyDescent="0.25">
      <c r="B62"/>
      <c r="C62"/>
      <c r="D62"/>
      <c r="E62"/>
      <c r="F62"/>
      <c r="G62"/>
      <c r="H62"/>
      <c r="I62"/>
      <c r="J62"/>
      <c r="K62"/>
      <c r="L62"/>
    </row>
    <row r="63" spans="2:12" s="7" customFormat="1" x14ac:dyDescent="0.25">
      <c r="B63"/>
      <c r="C63"/>
      <c r="D63"/>
      <c r="E63"/>
      <c r="F63"/>
      <c r="G63"/>
      <c r="H63"/>
      <c r="I63"/>
      <c r="J63"/>
      <c r="K63"/>
      <c r="L63"/>
    </row>
    <row r="64" spans="2:12" s="7" customFormat="1" x14ac:dyDescent="0.25">
      <c r="B64" s="21"/>
      <c r="C64"/>
      <c r="D64"/>
      <c r="E64"/>
      <c r="F64"/>
      <c r="G64"/>
      <c r="H64"/>
      <c r="I64"/>
      <c r="J64"/>
      <c r="K64"/>
      <c r="L64"/>
    </row>
    <row r="65" spans="1:12" s="7" customFormat="1" x14ac:dyDescent="0.25">
      <c r="B65" s="21"/>
      <c r="C65"/>
      <c r="D65"/>
      <c r="E65"/>
      <c r="F65"/>
      <c r="G65"/>
      <c r="H65"/>
      <c r="I65"/>
      <c r="J65"/>
      <c r="K65"/>
      <c r="L65"/>
    </row>
    <row r="66" spans="1:12" s="7" customFormat="1" x14ac:dyDescent="0.25">
      <c r="B66" s="21"/>
      <c r="C66"/>
      <c r="D66"/>
      <c r="E66"/>
      <c r="F66"/>
      <c r="G66"/>
      <c r="H66"/>
      <c r="I66"/>
      <c r="J66"/>
      <c r="K66"/>
      <c r="L66"/>
    </row>
    <row r="67" spans="1:12" s="7" customFormat="1" x14ac:dyDescent="0.25">
      <c r="B67" s="21"/>
      <c r="C67"/>
      <c r="D67"/>
      <c r="E67"/>
      <c r="F67"/>
      <c r="G67"/>
      <c r="H67"/>
      <c r="I67"/>
      <c r="J67"/>
      <c r="K67"/>
      <c r="L67"/>
    </row>
    <row r="68" spans="1:12" s="7" customFormat="1" x14ac:dyDescent="0.25">
      <c r="B68" s="21"/>
      <c r="C68"/>
      <c r="D68"/>
      <c r="E68"/>
      <c r="F68"/>
      <c r="G68"/>
      <c r="H68"/>
      <c r="I68"/>
      <c r="J68"/>
      <c r="K68"/>
      <c r="L68"/>
    </row>
    <row r="69" spans="1:12" s="7" customFormat="1" x14ac:dyDescent="0.25">
      <c r="B69" s="21"/>
      <c r="C69"/>
      <c r="D69"/>
      <c r="E69"/>
      <c r="F69"/>
      <c r="G69"/>
      <c r="H69"/>
      <c r="I69"/>
      <c r="J69"/>
      <c r="K69"/>
      <c r="L69"/>
    </row>
    <row r="70" spans="1:12" s="7" customFormat="1" x14ac:dyDescent="0.25">
      <c r="B70" s="21"/>
      <c r="C70"/>
      <c r="D70"/>
      <c r="E70"/>
      <c r="F70"/>
      <c r="G70"/>
      <c r="H70"/>
      <c r="I70"/>
      <c r="J70"/>
      <c r="K70"/>
      <c r="L70"/>
    </row>
    <row r="71" spans="1:12" s="7" customFormat="1" x14ac:dyDescent="0.25">
      <c r="B71" s="21"/>
      <c r="C71"/>
      <c r="D71"/>
      <c r="E71"/>
      <c r="F71"/>
      <c r="G71"/>
      <c r="H71"/>
      <c r="I71"/>
      <c r="J71"/>
      <c r="K71"/>
      <c r="L71"/>
    </row>
    <row r="72" spans="1:12" s="7" customFormat="1" x14ac:dyDescent="0.25">
      <c r="B72" s="21"/>
      <c r="C72"/>
      <c r="D72"/>
      <c r="E72"/>
      <c r="F72"/>
      <c r="G72"/>
      <c r="H72"/>
      <c r="I72"/>
      <c r="J72"/>
      <c r="K72"/>
      <c r="L72"/>
    </row>
    <row r="73" spans="1:12" s="7" customFormat="1" x14ac:dyDescent="0.25">
      <c r="B73" s="21"/>
      <c r="C73"/>
      <c r="D73"/>
      <c r="E73"/>
      <c r="F73"/>
      <c r="G73"/>
      <c r="H73"/>
      <c r="I73"/>
      <c r="J73"/>
      <c r="K73"/>
      <c r="L73"/>
    </row>
    <row r="74" spans="1:12" s="7" customFormat="1" x14ac:dyDescent="0.25">
      <c r="B74" s="21"/>
      <c r="C74"/>
      <c r="D74"/>
      <c r="E74"/>
      <c r="F74"/>
      <c r="G74"/>
      <c r="H74"/>
      <c r="I74"/>
      <c r="J74"/>
      <c r="K74"/>
      <c r="L74"/>
    </row>
    <row r="75" spans="1:12" s="7" customFormat="1" x14ac:dyDescent="0.25">
      <c r="B75" s="21"/>
      <c r="C75"/>
      <c r="D75"/>
      <c r="E75"/>
      <c r="F75"/>
      <c r="G75"/>
      <c r="H75"/>
      <c r="I75"/>
      <c r="J75"/>
      <c r="K75"/>
      <c r="L75"/>
    </row>
    <row r="76" spans="1:12" s="7" customFormat="1" x14ac:dyDescent="0.25">
      <c r="B76" s="21"/>
      <c r="C76"/>
      <c r="D76"/>
      <c r="E76"/>
      <c r="F76"/>
      <c r="G76"/>
      <c r="H76"/>
      <c r="I76"/>
      <c r="J76"/>
      <c r="K76"/>
      <c r="L76"/>
    </row>
    <row r="77" spans="1:12" s="7" customFormat="1" x14ac:dyDescent="0.25">
      <c r="B77" s="21"/>
      <c r="C77"/>
      <c r="D77"/>
      <c r="E77"/>
      <c r="F77"/>
      <c r="G77"/>
      <c r="H77"/>
      <c r="I77"/>
      <c r="J77"/>
      <c r="K77"/>
      <c r="L77"/>
    </row>
    <row r="78" spans="1:12" s="7" customFormat="1" x14ac:dyDescent="0.25">
      <c r="B78" s="21"/>
      <c r="C78"/>
      <c r="D78"/>
      <c r="E78"/>
      <c r="F78"/>
      <c r="G78"/>
      <c r="H78"/>
      <c r="I78"/>
      <c r="J78"/>
      <c r="K78"/>
      <c r="L78"/>
    </row>
    <row r="79" spans="1:12" s="7" customFormat="1" ht="75" customHeight="1" x14ac:dyDescent="0.25">
      <c r="B79" s="21"/>
      <c r="C79"/>
      <c r="D79"/>
      <c r="E79"/>
      <c r="F79"/>
      <c r="G79"/>
      <c r="H79"/>
      <c r="I79"/>
      <c r="J79"/>
      <c r="K79"/>
      <c r="L79"/>
    </row>
    <row r="80" spans="1:12" ht="44.25" customHeight="1" x14ac:dyDescent="0.25">
      <c r="A80" s="7"/>
      <c r="B80" s="28"/>
      <c r="C80"/>
      <c r="D80"/>
      <c r="E80"/>
      <c r="F80"/>
      <c r="G80"/>
      <c r="H80"/>
      <c r="I80"/>
      <c r="J80"/>
      <c r="K80"/>
      <c r="L80"/>
    </row>
    <row r="81" spans="2:12" ht="20.25" customHeight="1" x14ac:dyDescent="0.25">
      <c r="B81" s="2"/>
      <c r="C81"/>
      <c r="D81"/>
      <c r="E81"/>
      <c r="F81"/>
      <c r="G81"/>
      <c r="H81"/>
      <c r="I81"/>
      <c r="J81"/>
      <c r="K81"/>
      <c r="L81"/>
    </row>
    <row r="82" spans="2:12" x14ac:dyDescent="0.25">
      <c r="B82" s="20"/>
      <c r="C82"/>
      <c r="D82"/>
      <c r="E82"/>
      <c r="F82"/>
      <c r="G82"/>
      <c r="H82"/>
      <c r="I82"/>
      <c r="J82"/>
      <c r="K82"/>
      <c r="L82"/>
    </row>
    <row r="83" spans="2:12" x14ac:dyDescent="0.25">
      <c r="B83" s="2"/>
      <c r="C83"/>
      <c r="D83"/>
      <c r="E83"/>
      <c r="F83"/>
      <c r="G83"/>
      <c r="H83"/>
      <c r="I83"/>
      <c r="J83"/>
      <c r="K83"/>
      <c r="L83"/>
    </row>
    <row r="84" spans="2:12" x14ac:dyDescent="0.25">
      <c r="B84" s="2"/>
      <c r="C84"/>
      <c r="D84"/>
      <c r="E84"/>
      <c r="F84"/>
      <c r="G84"/>
      <c r="H84"/>
      <c r="I84"/>
      <c r="J84"/>
      <c r="K84"/>
      <c r="L84"/>
    </row>
    <row r="85" spans="2:12" x14ac:dyDescent="0.25">
      <c r="C85"/>
      <c r="D85"/>
      <c r="E85"/>
      <c r="F85"/>
      <c r="G85"/>
      <c r="H85"/>
      <c r="I85"/>
      <c r="J85"/>
      <c r="K85"/>
      <c r="L85"/>
    </row>
    <row r="86" spans="2:12" ht="26.25" customHeight="1" x14ac:dyDescent="0.25">
      <c r="B86" s="3"/>
      <c r="C86"/>
      <c r="D86"/>
      <c r="E86"/>
      <c r="F86"/>
      <c r="G86"/>
      <c r="H86"/>
      <c r="I86"/>
      <c r="J86"/>
      <c r="K86"/>
      <c r="L86"/>
    </row>
    <row r="87" spans="2:12" x14ac:dyDescent="0.25">
      <c r="B87" s="4"/>
      <c r="C87"/>
      <c r="D87"/>
      <c r="E87"/>
      <c r="F87"/>
      <c r="G87"/>
      <c r="H87"/>
      <c r="I87"/>
    </row>
  </sheetData>
  <mergeCells count="2">
    <mergeCell ref="A1:G1"/>
    <mergeCell ref="A2:G2"/>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I19"/>
  <sheetViews>
    <sheetView tabSelected="1" topLeftCell="B1" workbookViewId="0">
      <selection activeCell="H9" sqref="H9"/>
    </sheetView>
  </sheetViews>
  <sheetFormatPr defaultRowHeight="15" x14ac:dyDescent="0.25"/>
  <cols>
    <col min="2" max="2" width="19" customWidth="1"/>
    <col min="3" max="3" width="82.140625" customWidth="1"/>
    <col min="4" max="4" width="16.85546875" customWidth="1"/>
  </cols>
  <sheetData>
    <row r="3" spans="2:9" x14ac:dyDescent="0.25">
      <c r="B3" s="246" t="s">
        <v>271</v>
      </c>
      <c r="C3" s="246"/>
      <c r="D3" s="246"/>
    </row>
    <row r="4" spans="2:9" x14ac:dyDescent="0.25">
      <c r="B4" s="76" t="s">
        <v>272</v>
      </c>
      <c r="C4" s="76" t="s">
        <v>273</v>
      </c>
      <c r="D4" s="76" t="s">
        <v>274</v>
      </c>
    </row>
    <row r="5" spans="2:9" x14ac:dyDescent="0.25">
      <c r="B5" s="77">
        <v>1</v>
      </c>
      <c r="C5" s="78" t="s">
        <v>0</v>
      </c>
      <c r="D5" s="79">
        <f>SK!G98</f>
        <v>1632043.5399999998</v>
      </c>
    </row>
    <row r="6" spans="2:9" x14ac:dyDescent="0.25">
      <c r="B6" s="77">
        <v>2</v>
      </c>
      <c r="C6" s="78" t="s">
        <v>132</v>
      </c>
      <c r="D6" s="79">
        <f>S!G110</f>
        <v>596706.40999999992</v>
      </c>
    </row>
    <row r="7" spans="2:9" x14ac:dyDescent="0.25">
      <c r="B7" s="77">
        <v>3</v>
      </c>
      <c r="C7" s="78" t="s">
        <v>237</v>
      </c>
      <c r="D7" s="79">
        <f>NŠ!G22</f>
        <v>45075.799999999996</v>
      </c>
    </row>
    <row r="8" spans="2:9" ht="25.5" x14ac:dyDescent="0.25">
      <c r="B8" s="76" t="s">
        <v>275</v>
      </c>
      <c r="C8" s="80" t="s">
        <v>276</v>
      </c>
      <c r="D8" s="81">
        <f>SUM(D5:D7)</f>
        <v>2273825.7499999995</v>
      </c>
    </row>
    <row r="10" spans="2:9" ht="64.5" customHeight="1" x14ac:dyDescent="0.25">
      <c r="B10" s="247" t="s">
        <v>277</v>
      </c>
      <c r="C10" s="247"/>
      <c r="D10" s="247"/>
    </row>
    <row r="12" spans="2:9" x14ac:dyDescent="0.25">
      <c r="B12" s="145"/>
      <c r="C12" s="145"/>
      <c r="D12" s="146" t="s">
        <v>278</v>
      </c>
    </row>
    <row r="13" spans="2:9" ht="17.45" customHeight="1" x14ac:dyDescent="0.25">
      <c r="B13" s="145"/>
      <c r="C13" s="145"/>
      <c r="D13" s="145"/>
      <c r="E13" s="112"/>
      <c r="F13" s="112"/>
      <c r="G13" s="112"/>
      <c r="H13" s="112"/>
      <c r="I13" s="112"/>
    </row>
    <row r="14" spans="2:9" ht="226.5" customHeight="1" x14ac:dyDescent="0.25">
      <c r="B14" s="244" t="s">
        <v>400</v>
      </c>
      <c r="C14" s="245"/>
      <c r="D14" s="245"/>
      <c r="E14" s="112"/>
      <c r="F14" s="112"/>
      <c r="G14" s="112"/>
      <c r="H14" s="112"/>
      <c r="I14" s="112"/>
    </row>
    <row r="15" spans="2:9" ht="114.95" customHeight="1" x14ac:dyDescent="0.25">
      <c r="B15" s="248" t="s">
        <v>404</v>
      </c>
      <c r="C15" s="249"/>
      <c r="D15" s="249"/>
      <c r="E15" s="112"/>
      <c r="F15" s="112"/>
      <c r="G15" s="112"/>
      <c r="H15" s="112"/>
      <c r="I15" s="112"/>
    </row>
    <row r="16" spans="2:9" ht="68.099999999999994" customHeight="1" x14ac:dyDescent="0.25">
      <c r="B16" s="244" t="s">
        <v>401</v>
      </c>
      <c r="C16" s="245"/>
      <c r="D16" s="245"/>
      <c r="E16" s="113"/>
      <c r="F16" s="113"/>
      <c r="G16" s="113"/>
      <c r="H16" s="113"/>
      <c r="I16" s="113"/>
    </row>
    <row r="17" spans="2:9" x14ac:dyDescent="0.25">
      <c r="B17" s="150" t="s">
        <v>406</v>
      </c>
      <c r="C17" s="113"/>
      <c r="D17" s="113"/>
      <c r="E17" s="113"/>
      <c r="F17" s="113"/>
      <c r="G17" s="113"/>
      <c r="H17" s="113"/>
      <c r="I17" s="113"/>
    </row>
    <row r="18" spans="2:9" x14ac:dyDescent="0.25">
      <c r="B18" s="113"/>
      <c r="C18" s="113"/>
      <c r="D18" s="113"/>
      <c r="E18" s="113"/>
      <c r="F18" s="113"/>
      <c r="G18" s="113"/>
      <c r="H18" s="113"/>
      <c r="I18" s="113"/>
    </row>
    <row r="19" spans="2:9" x14ac:dyDescent="0.25">
      <c r="B19" s="113"/>
      <c r="C19" s="113"/>
      <c r="D19" s="113"/>
      <c r="E19" s="113"/>
      <c r="F19" s="113"/>
      <c r="G19" s="113"/>
      <c r="H19" s="113"/>
      <c r="I19" s="113"/>
    </row>
  </sheetData>
  <mergeCells count="5">
    <mergeCell ref="B16:D16"/>
    <mergeCell ref="B3:D3"/>
    <mergeCell ref="B10:D10"/>
    <mergeCell ref="B14:D14"/>
    <mergeCell ref="B15:D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90cdd6-07a9-441e-9dcf-c038f999323a">
      <Terms xmlns="http://schemas.microsoft.com/office/infopath/2007/PartnerControls"/>
    </lcf76f155ced4ddcb4097134ff3c332f>
    <TaxCatchAll xmlns="a931e33f-e39b-46a4-bdb0-0fdf918434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7B76E265C8C984EB64E26C844CB9C43" ma:contentTypeVersion="14" ma:contentTypeDescription="Kurkite naują dokumentą." ma:contentTypeScope="" ma:versionID="b58e82d6a3f6cfb29477680fe71df54c">
  <xsd:schema xmlns:xsd="http://www.w3.org/2001/XMLSchema" xmlns:xs="http://www.w3.org/2001/XMLSchema" xmlns:p="http://schemas.microsoft.com/office/2006/metadata/properties" xmlns:ns2="d490cdd6-07a9-441e-9dcf-c038f999323a" xmlns:ns3="a931e33f-e39b-46a4-bdb0-0fdf918434ff" targetNamespace="http://schemas.microsoft.com/office/2006/metadata/properties" ma:root="true" ma:fieldsID="d61eb0627adc51a68ec5c7261076e17f" ns2:_="" ns3:_="">
    <xsd:import namespace="d490cdd6-07a9-441e-9dcf-c038f999323a"/>
    <xsd:import namespace="a931e33f-e39b-46a4-bdb0-0fdf918434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0cdd6-07a9-441e-9dcf-c038f99932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31e33f-e39b-46a4-bdb0-0fdf918434f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499cb1c-e1ae-4232-a1d4-cf0f61083ecf}" ma:internalName="TaxCatchAll" ma:showField="CatchAllData" ma:web="a931e33f-e39b-46a4-bdb0-0fdf918434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36AB4-7362-4C75-9C99-0A1B1FBDF5F8}">
  <ds:schemaRefs>
    <ds:schemaRef ds:uri="http://schemas.microsoft.com/office/infopath/2007/PartnerControls"/>
    <ds:schemaRef ds:uri="a931e33f-e39b-46a4-bdb0-0fdf918434ff"/>
    <ds:schemaRef ds:uri="http://purl.org/dc/terms/"/>
    <ds:schemaRef ds:uri="http://purl.org/dc/elements/1.1/"/>
    <ds:schemaRef ds:uri="http://schemas.microsoft.com/office/2006/metadata/properties"/>
    <ds:schemaRef ds:uri="d490cdd6-07a9-441e-9dcf-c038f999323a"/>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2DCFF0B-F4BF-49C8-96B6-AE87FFEB9A7B}">
  <ds:schemaRefs>
    <ds:schemaRef ds:uri="http://schemas.microsoft.com/sharepoint/v3/contenttype/forms"/>
  </ds:schemaRefs>
</ds:datastoreItem>
</file>

<file path=customXml/itemProps3.xml><?xml version="1.0" encoding="utf-8"?>
<ds:datastoreItem xmlns:ds="http://schemas.openxmlformats.org/officeDocument/2006/customXml" ds:itemID="{E5865B50-469D-4E63-B173-F7BD75E4F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0cdd6-07a9-441e-9dcf-c038f999323a"/>
    <ds:schemaRef ds:uri="a931e33f-e39b-46a4-bdb0-0fdf918434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SK</vt:lpstr>
      <vt:lpstr>S</vt:lpstr>
      <vt:lpstr>NŠ</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Antanas Narbutas</cp:lastModifiedBy>
  <cp:revision/>
  <cp:lastPrinted>2025-05-13T07:46:14Z</cp:lastPrinted>
  <dcterms:created xsi:type="dcterms:W3CDTF">2020-10-05T14:48:34Z</dcterms:created>
  <dcterms:modified xsi:type="dcterms:W3CDTF">2025-07-29T05:27:59Z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0x01010057B76E265C8C984EB64E26C844CB9C43</vt:lpwstr>
  </property>
  <property fmtid="{D5CDD505-2E9C-101B-9397-08002B2CF9AE}" pid="3" name="MediaServiceImageTags">
    <vt:lpwstr/>
  </property>
</Properties>
</file>