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ltviln-001sv001\Vartotoju grupes\01 Rinkotyra\KONKURSAI\2021\LAKD Kelio Nr. 3513 Padubysys-Juodaičiai-Griciai 11-30\Ziniarasciai\"/>
    </mc:Choice>
  </mc:AlternateContent>
  <xr:revisionPtr revIDLastSave="0" documentId="13_ncr:1_{6103229C-16BE-40AB-89DE-A29DB7D85517}" xr6:coauthVersionLast="46" xr6:coauthVersionMax="47" xr10:uidLastSave="{00000000-0000-0000-0000-000000000000}"/>
  <bookViews>
    <workbookView xWindow="-108" yWindow="-108" windowWidth="23256" windowHeight="12576" activeTab="1" xr2:uid="{00000000-000D-0000-FFFF-FFFF00000000}"/>
  </bookViews>
  <sheets>
    <sheet name="DKŽ_1" sheetId="1" r:id="rId1"/>
    <sheet name="santrauk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29" i="1"/>
  <c r="G32" i="1"/>
  <c r="G9" i="1"/>
  <c r="G10" i="1"/>
  <c r="G11" i="1"/>
  <c r="G12" i="1"/>
  <c r="G13" i="1"/>
  <c r="G15" i="1"/>
  <c r="G16" i="1"/>
  <c r="G17" i="1"/>
  <c r="G18" i="1"/>
  <c r="G19" i="1"/>
  <c r="G20" i="1"/>
  <c r="G21" i="1"/>
  <c r="G22" i="1"/>
  <c r="G23" i="1"/>
  <c r="G24" i="1"/>
  <c r="G25" i="1"/>
  <c r="G26" i="1"/>
  <c r="G27" i="1"/>
  <c r="G28" i="1"/>
  <c r="G30" i="1"/>
  <c r="G31" i="1"/>
  <c r="G5" i="1"/>
  <c r="G7" i="1"/>
  <c r="G125" i="1"/>
  <c r="I125" i="1" s="1"/>
  <c r="G124" i="1"/>
  <c r="G108" i="1"/>
  <c r="G109" i="1"/>
  <c r="G110" i="1"/>
  <c r="G111" i="1"/>
  <c r="G112" i="1"/>
  <c r="G113" i="1"/>
  <c r="G114" i="1"/>
  <c r="G107" i="1"/>
  <c r="I114" i="1" s="1"/>
  <c r="G78" i="1" l="1"/>
  <c r="G79" i="1"/>
  <c r="G80" i="1"/>
  <c r="G81" i="1"/>
  <c r="G82" i="1"/>
  <c r="G83" i="1"/>
  <c r="G84" i="1"/>
  <c r="G85" i="1"/>
  <c r="G86" i="1"/>
  <c r="G87" i="1"/>
  <c r="G88" i="1"/>
  <c r="G77" i="1"/>
  <c r="G69" i="1"/>
  <c r="G70" i="1"/>
  <c r="G71" i="1"/>
  <c r="G72" i="1"/>
  <c r="G73" i="1"/>
  <c r="G74" i="1"/>
  <c r="G75" i="1"/>
  <c r="G76" i="1"/>
  <c r="G53" i="1"/>
  <c r="G54" i="1"/>
  <c r="G55" i="1"/>
  <c r="G56" i="1"/>
  <c r="G57" i="1"/>
  <c r="G58" i="1"/>
  <c r="G59" i="1"/>
  <c r="G60" i="1"/>
  <c r="G61" i="1"/>
  <c r="G62" i="1"/>
  <c r="G63" i="1"/>
  <c r="G64" i="1"/>
  <c r="G42" i="1"/>
  <c r="G43" i="1"/>
  <c r="G44" i="1"/>
  <c r="G45" i="1"/>
  <c r="G46" i="1"/>
  <c r="G47" i="1"/>
  <c r="G48" i="1"/>
  <c r="G49" i="1"/>
  <c r="G50" i="1"/>
  <c r="G51" i="1"/>
  <c r="G37" i="1"/>
  <c r="G38" i="1"/>
  <c r="G36" i="1"/>
  <c r="G106" i="1"/>
  <c r="G100" i="1"/>
  <c r="G91" i="1"/>
  <c r="G92" i="1"/>
  <c r="G93" i="1"/>
  <c r="G94" i="1"/>
  <c r="G95" i="1"/>
  <c r="G96" i="1"/>
  <c r="G97" i="1"/>
  <c r="G98" i="1"/>
  <c r="G99" i="1"/>
  <c r="G101" i="1"/>
  <c r="G102" i="1"/>
  <c r="G103" i="1"/>
  <c r="G104" i="1"/>
  <c r="G105" i="1"/>
  <c r="G35" i="1"/>
  <c r="G34" i="1"/>
  <c r="G8" i="1"/>
  <c r="G123" i="1" l="1"/>
  <c r="G122" i="1"/>
  <c r="G121" i="1"/>
  <c r="G120" i="1"/>
  <c r="G119" i="1"/>
  <c r="G118" i="1"/>
  <c r="G117" i="1"/>
  <c r="G116" i="1"/>
  <c r="G89" i="1"/>
  <c r="G68" i="1"/>
  <c r="G67" i="1"/>
  <c r="G66" i="1"/>
  <c r="G52" i="1" l="1"/>
  <c r="G41" i="1"/>
  <c r="G40" i="1"/>
  <c r="G115" i="1"/>
  <c r="I124" i="1" s="1"/>
  <c r="G90" i="1"/>
  <c r="I106" i="1" s="1"/>
  <c r="G65" i="1"/>
  <c r="I89" i="1" s="1"/>
  <c r="G39" i="1"/>
  <c r="G33" i="1"/>
  <c r="I38" i="1" s="1"/>
  <c r="G6" i="1"/>
  <c r="I32" i="1" l="1"/>
  <c r="G126" i="1"/>
  <c r="C4" i="2" s="1"/>
  <c r="C5" i="2" s="1"/>
  <c r="I64" i="1"/>
</calcChain>
</file>

<file path=xl/sharedStrings.xml><?xml version="1.0" encoding="utf-8"?>
<sst xmlns="http://schemas.openxmlformats.org/spreadsheetml/2006/main" count="517" uniqueCount="229">
  <si>
    <t>Eilės Nr.</t>
  </si>
  <si>
    <t>Darbo pavadinimas, aprašymas</t>
  </si>
  <si>
    <t>Mato vnt.</t>
  </si>
  <si>
    <t>Kiekis</t>
  </si>
  <si>
    <t>Iš viso, Eur be PVM</t>
  </si>
  <si>
    <t>1. Paruošiamieji darbai</t>
  </si>
  <si>
    <t>kompl.</t>
  </si>
  <si>
    <t>m2</t>
  </si>
  <si>
    <t>m3</t>
  </si>
  <si>
    <t>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</si>
  <si>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</si>
  <si>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</si>
  <si>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</si>
  <si>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</si>
  <si>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1.4</t>
  </si>
  <si>
    <t>1.5</t>
  </si>
  <si>
    <t>1.6</t>
  </si>
  <si>
    <t>1.8</t>
  </si>
  <si>
    <t>vnt.</t>
  </si>
  <si>
    <t>2.1</t>
  </si>
  <si>
    <t>2.2</t>
  </si>
  <si>
    <t>2.3</t>
  </si>
  <si>
    <t>2.4</t>
  </si>
  <si>
    <t>2.5</t>
  </si>
  <si>
    <t>2.6</t>
  </si>
  <si>
    <t>4.1</t>
  </si>
  <si>
    <t>4.2</t>
  </si>
  <si>
    <t>4.3</t>
  </si>
  <si>
    <t>4.4</t>
  </si>
  <si>
    <t>5.1</t>
  </si>
  <si>
    <t>5.2</t>
  </si>
  <si>
    <t>5.3</t>
  </si>
  <si>
    <t>5.4</t>
  </si>
  <si>
    <t>5.5</t>
  </si>
  <si>
    <t>5.6</t>
  </si>
  <si>
    <t>6.2</t>
  </si>
  <si>
    <t>6.3</t>
  </si>
  <si>
    <t>6.4</t>
  </si>
  <si>
    <t>6.5</t>
  </si>
  <si>
    <t>3.1</t>
  </si>
  <si>
    <t>3.2</t>
  </si>
  <si>
    <t>3.3</t>
  </si>
  <si>
    <t>3.4</t>
  </si>
  <si>
    <t>4.5</t>
  </si>
  <si>
    <t>Skyrius</t>
  </si>
  <si>
    <t>Iš viso skyriuje 1, Eur be PVM</t>
  </si>
  <si>
    <t>Iš viso skyriuje 2, Eur be PVM</t>
  </si>
  <si>
    <t>Iš viso skyriuje 3, Eur be PVM</t>
  </si>
  <si>
    <t>Iš viso skyriuje 4, Eur be PVM</t>
  </si>
  <si>
    <t>Iš viso skyriuje 5, Eur be PVM</t>
  </si>
  <si>
    <t>Iš viso skyriuje 7, Eur be PVM</t>
  </si>
  <si>
    <t>IŠ VISO ŽINIARAŠTYJE 1, EUR BE PVM</t>
  </si>
  <si>
    <t>km</t>
  </si>
  <si>
    <t>2. Žemės darbai</t>
  </si>
  <si>
    <t>1.11</t>
  </si>
  <si>
    <t>1.13</t>
  </si>
  <si>
    <t>1.14</t>
  </si>
  <si>
    <t>1.16</t>
  </si>
  <si>
    <t>1.17</t>
  </si>
  <si>
    <t>1.18</t>
  </si>
  <si>
    <t>1.19</t>
  </si>
  <si>
    <t>1.20</t>
  </si>
  <si>
    <t>1.21</t>
  </si>
  <si>
    <t>1.22</t>
  </si>
  <si>
    <t>1.23</t>
  </si>
  <si>
    <t>1.24</t>
  </si>
  <si>
    <t>4.6</t>
  </si>
  <si>
    <t>4.7</t>
  </si>
  <si>
    <t>5.7</t>
  </si>
  <si>
    <t>5.8</t>
  </si>
  <si>
    <t>DARBŲ KIEKIŲ ŽINIARAŠTIS NR. 1 – SUSISIEKIMO DALIS</t>
  </si>
  <si>
    <t>DARBŲ KIEKIŲ ŽINIARAŠČIŲ SANTRAUKA</t>
  </si>
  <si>
    <t>Darbų kiekių žin. nr.</t>
  </si>
  <si>
    <t>Žiniaraščio pavadinimas</t>
  </si>
  <si>
    <t>Vertė, EUR be PVM</t>
  </si>
  <si>
    <t>SUSISIEKIMO DALIS</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</si>
  <si>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</si>
  <si>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</si>
  <si>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</si>
  <si>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</si>
  <si>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</si>
  <si>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</si>
  <si>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</si>
  <si>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5.9</t>
  </si>
  <si>
    <t>6.6</t>
  </si>
  <si>
    <t>6.7</t>
  </si>
  <si>
    <t>6.8</t>
  </si>
  <si>
    <t>Iš viso skyriuje 6, Eur be PVM</t>
  </si>
  <si>
    <t>1.9</t>
  </si>
  <si>
    <t>1.10</t>
  </si>
  <si>
    <t>1.12</t>
  </si>
  <si>
    <t>1.15</t>
  </si>
  <si>
    <t>ha</t>
  </si>
  <si>
    <t>5. Vandens nuvedimo įrengimas</t>
  </si>
  <si>
    <t>6. Eismo organizavimas</t>
  </si>
  <si>
    <t>Medžių kelmų rovimas, pakrovimas į autosavivarčius ir išvežimas rangovo pasirinktu atstumu utilizavimui</t>
  </si>
  <si>
    <t>Medžių mažiau nei 12 cm skersmens kirtimas</t>
  </si>
  <si>
    <t>Medžių 25-32 cm skersmens kirtimas</t>
  </si>
  <si>
    <t>3. Kelio dangos konstrukcija (I konstrukcijos variantas)</t>
  </si>
  <si>
    <t>Pastaba: Rangovas pildo pasirinktinai I arba II konstrukcijos variantą</t>
  </si>
  <si>
    <t>5.10</t>
  </si>
  <si>
    <t>5.11</t>
  </si>
  <si>
    <t>5.12</t>
  </si>
  <si>
    <t>5.13</t>
  </si>
  <si>
    <t>6.9</t>
  </si>
  <si>
    <t>6.10</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</si>
  <si>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</si>
  <si>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(78 vnt.)</t>
  </si>
  <si>
    <t>3. Kelio dangos konstrukcija (II konstrukcijos variantas)</t>
  </si>
  <si>
    <t>Vieneto kaina, Eur be PVM  (pildo Tiekėjas)</t>
  </si>
  <si>
    <t xml:space="preserve">Valstybinės reikšmės rajoninio kelio Nr. 3513 Padubysys-Juodaičiai-Griciai ruožo nuo 5,570 iki 7,401 km kapitalinis remontas </t>
  </si>
  <si>
    <t>Trasos nužymėjimas</t>
  </si>
  <si>
    <t>Nufrezuoto asfalto pakrovimas ir išvežimas į rangovo sandėliavimo aikštelę bei sandėliavimas. Vėliau atvežimas iš sandėliavimo aikštelės ir panaudojimas rengiant nuovažų ir sankryžų šalutinių kelių skaldos pagrindo sluoksnį</t>
  </si>
  <si>
    <t>Esamos asfaltbetonio dangos frezavimas (2,4 m3)</t>
  </si>
  <si>
    <t>Krūmų šalinimas, kelmų rovimas, pakrovimas į autosavivarčius ir išvežimas utilizavimui</t>
  </si>
  <si>
    <t>Miško kirtimas, kelmų rovimas, išvežimas</t>
  </si>
  <si>
    <t>Kelio ženklų skydų demontavimas nuo vienstiebių atramų</t>
  </si>
  <si>
    <t>vnt</t>
  </si>
  <si>
    <t>Kelio ženklų vienstiebių metalinių atramų ant monolitinių pamatų išardymas</t>
  </si>
  <si>
    <t>Kelio ženklų skydų demontavimas nuo dvistiebių atramų</t>
  </si>
  <si>
    <t>Kelio ženklų dvistiebių metalinių atramų ant monolitinių pamatų išardymas</t>
  </si>
  <si>
    <t>G/b perdangos demontavimas</t>
  </si>
  <si>
    <t>m³</t>
  </si>
  <si>
    <t>G/b pralaidų antgalių demontavimas</t>
  </si>
  <si>
    <t>Plastikinių signalinių stulpelių demontavimas</t>
  </si>
  <si>
    <t>Išardytų betono ir gelžbetonio gaminių pakrovimas į autosavivarčius ir išvežimas (žr. žiniaraščio priedą dėl išvežimo)</t>
  </si>
  <si>
    <t>t</t>
  </si>
  <si>
    <t>Esamų g/b pralaidų d300 demontavimas (21,2 m)</t>
  </si>
  <si>
    <t>Esamų g/b pralaidų d500 demontavimas (10,2 m)</t>
  </si>
  <si>
    <t>Esamų g/b pralaidų d600 demontavimas (13,1 m)</t>
  </si>
  <si>
    <t>G/b šulinių demontavimas (3 vnt)</t>
  </si>
  <si>
    <t>Esamų plastikinių pralaidų d400 demontavimas (121,1 m)</t>
  </si>
  <si>
    <t>Keramikinių drenažo vamzdžių d125 demontavimas (15,7 m)</t>
  </si>
  <si>
    <t>Keramikinių drenažo vamzdžių d200 demontavimas (15 m)</t>
  </si>
  <si>
    <t>Išardytų metalo gaminių pakrovimas į autosavivarčius ir išvežimas (žr. žiniaraščio priedą dėl išvežimo)</t>
  </si>
  <si>
    <t>Išardytų plastiko gaminių pakrovimas į autosavivarčius ir išvežimas (žr. žiniaraščio priedą dėl išvežimo)</t>
  </si>
  <si>
    <t>Išardytų keramikos gaminių pakrovimas į autosavivarčius ir išvežimas (žr. žiniaraščio priedą dėl išvežimo)</t>
  </si>
  <si>
    <t>Grįžtamoji medžiaga žvyras</t>
  </si>
  <si>
    <t>Augalinio grunto kasimas, pakrovimas į autosavivarčius,pervežimas iki 2 km ir sandėliavimas</t>
  </si>
  <si>
    <t>II gr. grunto kasimas, pakrovimas į autosavivarčius, pervežimas iki 2 km ir sandėliavimas</t>
  </si>
  <si>
    <t>II gr. grunto kasimas, pakrovimas į autosavivarčius, vežiojimas iki 2 km atstumu, paskleidimas (sankasai)</t>
  </si>
  <si>
    <t>II gr. grunto kasimas, pakrovimas į autosavivarčius ir išvežimas rangovo pasirinktu atstumu</t>
  </si>
  <si>
    <t>Augalinio grunto kasimas, pakrovimas į autosavivarčius ir išvežimas rangovo pasirinktu atstumu</t>
  </si>
  <si>
    <t>Tranšėjų kasimas</t>
  </si>
  <si>
    <t>15 cm storio smėlio pasluoksnio įrengimas</t>
  </si>
  <si>
    <t>AŠAS įrengimas</t>
  </si>
  <si>
    <t>Geotekstilės paklojimas</t>
  </si>
  <si>
    <t>m²</t>
  </si>
  <si>
    <t>Geomembranos įrengimas</t>
  </si>
  <si>
    <t>10 cm storio pagrindo įrengimas iš skaldos fr. 22/32</t>
  </si>
  <si>
    <t>2 cm storio cementinio skiedinio sluoksnio įrengimas</t>
  </si>
  <si>
    <t>Pralaidų galų tvirtinimas P-1 blokais</t>
  </si>
  <si>
    <t>P-1 blokų tvirtinimas betonu C12/15</t>
  </si>
  <si>
    <t>G/b pralaidų remontas cementiniu remontiniu mišiniu</t>
  </si>
  <si>
    <t>Plastikinių šulinių PE ŠP-40 įrengimas</t>
  </si>
  <si>
    <t>Plastikinių šulinių PN-42 įrengimas</t>
  </si>
  <si>
    <t>Plastikinių drenažo vamzdžių d160 įrengimas</t>
  </si>
  <si>
    <t>Plastikinių drenažo vamzdžių d250 įrengimas</t>
  </si>
  <si>
    <t>Tranšėjų užpylimas</t>
  </si>
  <si>
    <t>Metalinių pralaidų d1000 įrengimas (1 vnt.)</t>
  </si>
  <si>
    <t>G/b pralaidų valymas (1 vnt.)</t>
  </si>
  <si>
    <t>5.14</t>
  </si>
  <si>
    <t>5.15</t>
  </si>
  <si>
    <t>5.16</t>
  </si>
  <si>
    <t>5.17</t>
  </si>
  <si>
    <t>3.5</t>
  </si>
  <si>
    <t>3.6</t>
  </si>
  <si>
    <t>3.7</t>
  </si>
  <si>
    <t>3.8</t>
  </si>
  <si>
    <t>3.9</t>
  </si>
  <si>
    <t>3.10</t>
  </si>
  <si>
    <t>3.11</t>
  </si>
  <si>
    <t>3.12</t>
  </si>
  <si>
    <t>3.13</t>
  </si>
  <si>
    <t>Sankasos planiravimas</t>
  </si>
  <si>
    <t>Sankasos tankinimas mechanizuotu būdu</t>
  </si>
  <si>
    <t>20 cm storio skaldos pagrindo sluoksnio įrengimas iš nesurištojo mišinio fr. 0/45</t>
  </si>
  <si>
    <t>8 cm storio asfalto pagrindo sluoksnio iš mišinio AC 32 PN įrengimas</t>
  </si>
  <si>
    <t>4 cm storio asfalto viršutinio sluoksnio iš mišinio AC 11 VN įrengimas</t>
  </si>
  <si>
    <t>Tarpsluoksnių tepimas bitumu</t>
  </si>
  <si>
    <t>Siūlių įrengimas panaudojant sandariklio masę</t>
  </si>
  <si>
    <t>Asfalto kraštų sandarinimas bitumu viražuose</t>
  </si>
  <si>
    <t>9 cm storio kelkraščių įrengimas iš skaldos fr. 11/22 ir 15% dirvožemio, apsėtas žole</t>
  </si>
  <si>
    <t>Griovių ir šlaitų planiravimas mechanizuotai</t>
  </si>
  <si>
    <t>Šlaitų ir griovių tvirtinimas 6 cm dirvožemio sluoksniu ir žolės sėjimas</t>
  </si>
  <si>
    <t>10 cm storio griovių dugno tvirtinimas žvyru fr. 16/32</t>
  </si>
  <si>
    <t>25 cm storio žvyro pagrindo sluoksnio įrengimas iš nesurištojo mišinio fr. 0/45</t>
  </si>
  <si>
    <t>4. Nuovažų, sankryžų, autobusų stotelių ir kt. įrengimas (I konstrukcijos variantas)</t>
  </si>
  <si>
    <t>4.8</t>
  </si>
  <si>
    <t>4.9</t>
  </si>
  <si>
    <t>4.10</t>
  </si>
  <si>
    <t>4.11</t>
  </si>
  <si>
    <t>4.12</t>
  </si>
  <si>
    <t>4. Nuovažų, sankryžų, autobusų stotelių ir kt. įrengimas (II konstrukcijos variantas)</t>
  </si>
  <si>
    <t>4.13</t>
  </si>
  <si>
    <t>Pralaidų antgalių PA-4 įrengimas</t>
  </si>
  <si>
    <t>20 cm storio skaldos pagrindo sluoksnio įrengimas iš nesurištojo mišinio fr. 0/45 su iki 30 % frezuoto asfalto granulėmis</t>
  </si>
  <si>
    <t>6 cm storio asfalto pagrindo-dangos sluoksnio iš mišinio AC 16 PD įrengimas</t>
  </si>
  <si>
    <t>2,5 cm storio kelkraščių įrengimas iš dirvožemio</t>
  </si>
  <si>
    <t>Pažvyravimas suvedimui</t>
  </si>
  <si>
    <t>Plastikinių pralaidų d400 įrengimas ant 15 cm storio smėlio pasluoksnio (19 vnt.)</t>
  </si>
  <si>
    <t>25 cm storio žvyro pagrindo sluoksnio įrengimas iš nesurištojo mišinio fr. 0/45 su iki 30% frezuoto asfalto granulėmis</t>
  </si>
  <si>
    <t>20 cm storio skaldos pagrindo sluoksnio įrengimas iš nesurištojo mišinio fr. 0/45 su iki 30% frezuoto asfalto granulėmis</t>
  </si>
  <si>
    <t>6. Kiti kelio apstatymo ir dangų įrengimo darbai</t>
  </si>
  <si>
    <t>4 cm storio asfalto apatinio sluoksnio iš mišinio AC 11 AN įrengimas</t>
  </si>
  <si>
    <t>Skaldos pagrindo sluoksnio įrengimas iš nesurištojo mišinio fr. 0/45</t>
  </si>
  <si>
    <t>Granitinių kelio bortų 100x22x15 ant 20 cm storio betono sluoksnio įrengimas</t>
  </si>
  <si>
    <t>Granitinių vejos bortų 100x25x8 ant 20 cm storio betono sluoksnio įrengimas</t>
  </si>
  <si>
    <t>3 cm storio išlyginamojo sluoksnio iš smėlio įrengimas</t>
  </si>
  <si>
    <t>Granitinių trinkelių 10x10x10 dangos įrengimas</t>
  </si>
  <si>
    <t>Siūlių sandarinimas elastine juostele</t>
  </si>
  <si>
    <t>8. Kitos paslaugos</t>
  </si>
  <si>
    <t>8.1</t>
  </si>
  <si>
    <t>Kelio horizontalus ženklinimas termoplastu. Linija 1.1</t>
  </si>
  <si>
    <t>Kelio horizontalus ženklinimas termoplastu. Linija 1.12</t>
  </si>
  <si>
    <t>Kelio horizontalus ženklinimas termoplastu. Linija 1.5</t>
  </si>
  <si>
    <t>Kelio horizontalus ženklinimas termoplastu. Linija 1.6</t>
  </si>
  <si>
    <t>Kelio horizontalus ženklinimas termoplastu. Linija 1.7</t>
  </si>
  <si>
    <t>Plastikinių signalinių stulpelių pastatymas</t>
  </si>
  <si>
    <t>Vienstiebių metalinių kelio ženklų atramų įrengimas (47,1 m)</t>
  </si>
  <si>
    <t>Kelio ženklų skydų įrengimas ant vienstiebių metalinių atramų (4,9 m2)</t>
  </si>
  <si>
    <t>Dvistiebių metalinių kelio ženklų atramų įrengimas (53,6 m)</t>
  </si>
  <si>
    <t>Kelio ženklų skydų įrengimas ant dvistiebių metalinių atramų (12,65 m2)</t>
  </si>
  <si>
    <t>1.25</t>
  </si>
  <si>
    <t>1.26</t>
  </si>
  <si>
    <t>1.27</t>
  </si>
  <si>
    <t>1.28</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</si>
  <si>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Raseinių kelių tarnybos Pagrybio meistrija, Aušrinės g. 2, Iždonų k., Kaltinėnų sen., Šilalės r.</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</si>
  <si>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t>m</t>
    </r>
    <r>
      <rPr>
        <vertAlign val="superscript"/>
        <sz val="11"/>
        <rFont val="Times New Roman"/>
        <family val="1"/>
        <charset val="186"/>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</si>
</sst>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7" x14ac:knownFonts="1">
    <font>
      <sz val="11"/>
      <color theme="1"/>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i/>
      <sz val="1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b/>
      <sz val="12"/>
      <name val="Times New Roman"/>
      <family val="1"/>
      <charset val="186"/>
    </font>
    <font>
      <vertAlign val="superscript"/>
      <sz val="11"/>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90">
    <xf numFmtId="0" fontId="0" fillId="0" borderId="0" xfId="0"/>
    <xf numFmtId="4" fontId="2" fillId="4" borderId="1" xfId="3" applyNumberFormat="1" applyFont="1" applyFill="1" applyBorder="1" applyAlignment="1" applyProtection="1">
      <alignment horizontal="center" vertical="center" wrapText="1"/>
      <protection locked="0"/>
    </xf>
    <xf numFmtId="0" fontId="5" fillId="0" borderId="0" xfId="0" applyFont="1" applyProtection="1">
      <protection locked="0"/>
    </xf>
    <xf numFmtId="0" fontId="5" fillId="0" borderId="0" xfId="0" applyFont="1" applyAlignment="1" applyProtection="1">
      <alignment wrapText="1"/>
      <protection locked="0"/>
    </xf>
    <xf numFmtId="0" fontId="5" fillId="0" borderId="0" xfId="0" applyFont="1" applyAlignment="1" applyProtection="1">
      <alignment horizontal="center" vertical="center"/>
      <protection locked="0"/>
    </xf>
    <xf numFmtId="4" fontId="2" fillId="4" borderId="3" xfId="3" applyNumberFormat="1" applyFont="1" applyFill="1" applyBorder="1" applyAlignment="1" applyProtection="1">
      <alignment horizontal="center" vertical="center" wrapText="1"/>
      <protection locked="0"/>
    </xf>
    <xf numFmtId="4" fontId="2" fillId="4" borderId="8" xfId="3" applyNumberFormat="1" applyFont="1" applyFill="1" applyBorder="1" applyAlignment="1" applyProtection="1">
      <alignment horizontal="center" vertical="center" wrapText="1"/>
      <protection locked="0"/>
    </xf>
    <xf numFmtId="0" fontId="9" fillId="0" borderId="0" xfId="0" applyFont="1"/>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4" fontId="11" fillId="0" borderId="1" xfId="0" applyNumberFormat="1" applyFont="1" applyBorder="1" applyAlignment="1">
      <alignment horizontal="center" vertical="center"/>
    </xf>
    <xf numFmtId="0" fontId="10" fillId="0" borderId="1" xfId="0" applyFont="1" applyBorder="1" applyAlignment="1">
      <alignment horizontal="right" vertical="center"/>
    </xf>
    <xf numFmtId="0" fontId="12" fillId="0" borderId="0" xfId="0" applyFont="1" applyAlignment="1">
      <alignment horizontal="left" vertical="center"/>
    </xf>
    <xf numFmtId="0" fontId="12" fillId="0" borderId="0" xfId="0" applyFont="1"/>
    <xf numFmtId="4" fontId="2" fillId="4" borderId="19" xfId="3" applyNumberFormat="1" applyFont="1" applyFill="1" applyBorder="1" applyAlignment="1" applyProtection="1">
      <alignment horizontal="center" vertical="center" wrapText="1"/>
      <protection locked="0"/>
    </xf>
    <xf numFmtId="0" fontId="3" fillId="0" borderId="0" xfId="0" applyFont="1" applyAlignment="1" applyProtection="1">
      <alignment wrapText="1"/>
      <protection locked="0"/>
    </xf>
    <xf numFmtId="164" fontId="3" fillId="4" borderId="25" xfId="0" applyNumberFormat="1" applyFont="1" applyFill="1" applyBorder="1" applyAlignment="1" applyProtection="1">
      <alignment horizontal="center" vertical="center"/>
      <protection locked="0"/>
    </xf>
    <xf numFmtId="164" fontId="2" fillId="4" borderId="25" xfId="0" applyNumberFormat="1" applyFont="1" applyFill="1" applyBorder="1" applyAlignment="1" applyProtection="1">
      <alignment horizontal="center" vertical="center"/>
      <protection locked="0"/>
    </xf>
    <xf numFmtId="4" fontId="2" fillId="4" borderId="18" xfId="4" applyNumberFormat="1" applyFont="1" applyFill="1" applyBorder="1" applyAlignment="1" applyProtection="1">
      <alignment horizontal="center" vertical="center" wrapText="1"/>
      <protection locked="0"/>
    </xf>
    <xf numFmtId="4" fontId="2" fillId="4" borderId="19" xfId="4" applyNumberFormat="1" applyFont="1" applyFill="1" applyBorder="1" applyAlignment="1" applyProtection="1">
      <alignment horizontal="center" vertical="center" wrapText="1"/>
      <protection locked="0"/>
    </xf>
    <xf numFmtId="4" fontId="2" fillId="4" borderId="24" xfId="4" applyNumberFormat="1" applyFont="1" applyFill="1" applyBorder="1" applyAlignment="1" applyProtection="1">
      <alignment horizontal="center" vertical="center" wrapText="1"/>
      <protection locked="0"/>
    </xf>
    <xf numFmtId="4" fontId="2" fillId="4" borderId="20" xfId="4" applyNumberFormat="1" applyFont="1" applyFill="1" applyBorder="1" applyAlignment="1" applyProtection="1">
      <alignment horizontal="center" vertical="center" wrapText="1"/>
      <protection locked="0"/>
    </xf>
    <xf numFmtId="4" fontId="2" fillId="4" borderId="34" xfId="4" applyNumberFormat="1" applyFont="1" applyFill="1" applyBorder="1" applyAlignment="1" applyProtection="1">
      <alignment horizontal="center" vertical="center" wrapText="1"/>
      <protection locked="0"/>
    </xf>
    <xf numFmtId="4" fontId="3" fillId="4" borderId="47" xfId="4" applyNumberFormat="1" applyFont="1" applyFill="1" applyBorder="1" applyAlignment="1" applyProtection="1">
      <alignment horizontal="center" vertical="center" wrapText="1"/>
      <protection locked="0"/>
    </xf>
    <xf numFmtId="0" fontId="2" fillId="0" borderId="41" xfId="2" applyFont="1" applyBorder="1" applyAlignment="1" applyProtection="1">
      <alignment horizontal="center" vertical="center" wrapText="1"/>
    </xf>
    <xf numFmtId="0" fontId="2" fillId="0" borderId="24" xfId="2" applyFont="1" applyBorder="1" applyAlignment="1" applyProtection="1">
      <alignment horizontal="center" vertical="center" wrapText="1"/>
    </xf>
    <xf numFmtId="0" fontId="2" fillId="0" borderId="28" xfId="2" applyFont="1" applyBorder="1" applyAlignment="1" applyProtection="1">
      <alignment horizontal="center" vertical="center" wrapText="1"/>
    </xf>
    <xf numFmtId="0" fontId="2" fillId="0" borderId="28" xfId="2" applyNumberFormat="1" applyFont="1" applyBorder="1" applyAlignment="1" applyProtection="1">
      <alignment horizontal="center" vertical="center" wrapText="1"/>
    </xf>
    <xf numFmtId="0" fontId="2" fillId="0" borderId="28" xfId="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3" fillId="0" borderId="0" xfId="0" applyFont="1" applyProtection="1">
      <protection locked="0"/>
    </xf>
    <xf numFmtId="0" fontId="2" fillId="0" borderId="0" xfId="1" applyFont="1" applyAlignment="1" applyProtection="1">
      <alignment horizontal="center" vertical="center" wrapText="1"/>
    </xf>
    <xf numFmtId="0" fontId="2" fillId="0" borderId="0" xfId="1" applyNumberFormat="1" applyFont="1" applyAlignment="1" applyProtection="1">
      <alignment horizontal="center" vertical="center" wrapText="1"/>
    </xf>
    <xf numFmtId="164" fontId="3" fillId="4" borderId="28" xfId="0" applyNumberFormat="1" applyFont="1" applyFill="1" applyBorder="1" applyAlignment="1" applyProtection="1">
      <alignment horizontal="center" vertical="center"/>
      <protection locked="0"/>
    </xf>
    <xf numFmtId="4" fontId="2" fillId="4" borderId="8" xfId="4" applyNumberFormat="1" applyFont="1" applyFill="1" applyBorder="1" applyAlignment="1" applyProtection="1">
      <alignment horizontal="center" vertical="center" wrapText="1"/>
      <protection locked="0"/>
    </xf>
    <xf numFmtId="4" fontId="3" fillId="4" borderId="18" xfId="0" applyNumberFormat="1" applyFont="1" applyFill="1" applyBorder="1" applyAlignment="1" applyProtection="1">
      <alignment horizontal="center" vertical="center" wrapText="1"/>
      <protection locked="0"/>
    </xf>
    <xf numFmtId="4" fontId="3" fillId="4" borderId="19" xfId="0" applyNumberFormat="1" applyFont="1" applyFill="1" applyBorder="1" applyAlignment="1" applyProtection="1">
      <alignment horizontal="center" vertical="center" wrapText="1"/>
      <protection locked="0"/>
    </xf>
    <xf numFmtId="4" fontId="3" fillId="4" borderId="28" xfId="0" applyNumberFormat="1" applyFont="1" applyFill="1" applyBorder="1" applyAlignment="1" applyProtection="1">
      <alignment horizontal="center" vertical="center" wrapText="1"/>
      <protection locked="0"/>
    </xf>
    <xf numFmtId="4" fontId="2" fillId="4" borderId="30" xfId="4" applyNumberFormat="1" applyFont="1" applyFill="1" applyBorder="1" applyAlignment="1" applyProtection="1">
      <alignment horizontal="center" vertical="center" wrapText="1"/>
      <protection locked="0"/>
    </xf>
    <xf numFmtId="0" fontId="3" fillId="0" borderId="0" xfId="0" applyFont="1" applyBorder="1" applyProtection="1">
      <protection locked="0"/>
    </xf>
    <xf numFmtId="0" fontId="2" fillId="3" borderId="10" xfId="1" applyFont="1" applyFill="1" applyBorder="1" applyAlignment="1" applyProtection="1">
      <alignment vertical="center"/>
    </xf>
    <xf numFmtId="0" fontId="2" fillId="3" borderId="11" xfId="1" applyFont="1" applyFill="1" applyBorder="1" applyAlignment="1" applyProtection="1">
      <alignment vertical="center"/>
    </xf>
    <xf numFmtId="0" fontId="2" fillId="3" borderId="12" xfId="1" applyFont="1" applyFill="1" applyBorder="1" applyAlignment="1" applyProtection="1">
      <alignment vertical="center"/>
    </xf>
    <xf numFmtId="0" fontId="15" fillId="2" borderId="0" xfId="1" applyFont="1" applyFill="1" applyAlignment="1" applyProtection="1">
      <alignment vertical="center"/>
    </xf>
    <xf numFmtId="4" fontId="2" fillId="0" borderId="0" xfId="4" applyNumberFormat="1" applyFont="1" applyBorder="1" applyAlignment="1" applyProtection="1">
      <alignment horizontal="right" vertical="center"/>
      <protection locked="0"/>
    </xf>
    <xf numFmtId="0" fontId="2" fillId="0" borderId="0" xfId="4"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xf>
    <xf numFmtId="49" fontId="3" fillId="0" borderId="3" xfId="0" applyNumberFormat="1" applyFont="1" applyBorder="1" applyAlignment="1" applyProtection="1">
      <alignment horizontal="center" vertical="center"/>
    </xf>
    <xf numFmtId="49" fontId="3" fillId="0" borderId="3" xfId="0" applyNumberFormat="1" applyFont="1" applyBorder="1" applyAlignment="1" applyProtection="1">
      <alignment horizontal="left" vertical="center" wrapText="1"/>
    </xf>
    <xf numFmtId="49" fontId="3" fillId="0" borderId="3" xfId="0" applyNumberFormat="1" applyFont="1" applyBorder="1" applyAlignment="1" applyProtection="1">
      <alignment horizontal="center" vertical="center" wrapText="1"/>
    </xf>
    <xf numFmtId="165" fontId="3" fillId="0" borderId="49" xfId="0" applyNumberFormat="1" applyFont="1" applyBorder="1" applyAlignment="1" applyProtection="1">
      <alignment horizontal="center" vertical="center"/>
    </xf>
    <xf numFmtId="49" fontId="8" fillId="0" borderId="5"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xf>
    <xf numFmtId="49" fontId="3" fillId="0" borderId="1" xfId="0" applyNumberFormat="1" applyFont="1" applyFill="1" applyBorder="1" applyAlignment="1" applyProtection="1">
      <alignment horizontal="left" vertical="center" wrapText="1"/>
    </xf>
    <xf numFmtId="49" fontId="3" fillId="0" borderId="1" xfId="0" applyNumberFormat="1" applyFont="1" applyBorder="1" applyAlignment="1" applyProtection="1">
      <alignment horizontal="center" vertical="center" wrapText="1"/>
    </xf>
    <xf numFmtId="2" fontId="3" fillId="0" borderId="1" xfId="0" applyNumberFormat="1" applyFont="1" applyBorder="1" applyAlignment="1" applyProtection="1">
      <alignment horizontal="center" vertical="center"/>
    </xf>
    <xf numFmtId="49" fontId="3" fillId="0" borderId="1" xfId="0" applyNumberFormat="1" applyFont="1" applyBorder="1" applyAlignment="1" applyProtection="1">
      <alignment horizontal="left" vertical="center" wrapText="1"/>
    </xf>
    <xf numFmtId="2" fontId="3" fillId="0" borderId="1" xfId="0" applyNumberFormat="1" applyFont="1" applyFill="1" applyBorder="1" applyAlignment="1" applyProtection="1">
      <alignment horizontal="center" vertical="center"/>
    </xf>
    <xf numFmtId="49" fontId="3" fillId="0" borderId="28" xfId="0" applyNumberFormat="1" applyFont="1" applyBorder="1" applyAlignment="1" applyProtection="1">
      <alignment horizontal="left" vertical="center" wrapText="1"/>
    </xf>
    <xf numFmtId="49" fontId="3" fillId="0" borderId="28" xfId="0" applyNumberFormat="1" applyFont="1" applyBorder="1" applyAlignment="1" applyProtection="1">
      <alignment horizontal="center" vertical="center" wrapText="1"/>
    </xf>
    <xf numFmtId="1" fontId="3" fillId="0" borderId="28" xfId="0" applyNumberFormat="1" applyFont="1" applyFill="1" applyBorder="1" applyAlignment="1" applyProtection="1">
      <alignment horizontal="center" vertical="center" wrapText="1"/>
    </xf>
    <xf numFmtId="2" fontId="3" fillId="0" borderId="1" xfId="0" applyNumberFormat="1" applyFont="1" applyBorder="1" applyAlignment="1" applyProtection="1">
      <alignment horizontal="center" vertical="center" wrapText="1"/>
    </xf>
    <xf numFmtId="2" fontId="3" fillId="0" borderId="28" xfId="0" applyNumberFormat="1" applyFont="1" applyBorder="1" applyAlignment="1" applyProtection="1">
      <alignment horizontal="center" vertical="center" wrapText="1"/>
    </xf>
    <xf numFmtId="49" fontId="8" fillId="0" borderId="29" xfId="0" applyNumberFormat="1" applyFont="1" applyBorder="1" applyAlignment="1" applyProtection="1">
      <alignment horizontal="center" vertical="center" wrapText="1"/>
    </xf>
    <xf numFmtId="49" fontId="8" fillId="0" borderId="7" xfId="0" applyNumberFormat="1" applyFont="1" applyBorder="1" applyAlignment="1" applyProtection="1">
      <alignment horizontal="center" vertical="center" wrapText="1"/>
    </xf>
    <xf numFmtId="49" fontId="3" fillId="0" borderId="8" xfId="0" applyNumberFormat="1" applyFont="1" applyBorder="1" applyAlignment="1" applyProtection="1">
      <alignment horizontal="center" vertical="center"/>
    </xf>
    <xf numFmtId="49" fontId="3" fillId="0" borderId="8" xfId="0" applyNumberFormat="1" applyFont="1" applyBorder="1" applyAlignment="1" applyProtection="1">
      <alignment horizontal="left" vertical="center" wrapText="1"/>
    </xf>
    <xf numFmtId="49" fontId="3" fillId="0" borderId="8" xfId="0" applyNumberFormat="1" applyFont="1" applyBorder="1" applyAlignment="1" applyProtection="1">
      <alignment horizontal="center" vertical="center" wrapText="1"/>
    </xf>
    <xf numFmtId="2" fontId="3" fillId="0" borderId="8" xfId="0" applyNumberFormat="1" applyFont="1" applyBorder="1" applyAlignment="1" applyProtection="1">
      <alignment horizontal="center" vertical="center" wrapText="1"/>
    </xf>
    <xf numFmtId="49" fontId="8" fillId="0" borderId="16" xfId="0" applyNumberFormat="1" applyFont="1" applyBorder="1" applyAlignment="1" applyProtection="1">
      <alignment horizontal="center" vertical="center" wrapText="1"/>
    </xf>
    <xf numFmtId="49" fontId="3" fillId="0" borderId="34" xfId="0" applyNumberFormat="1" applyFont="1" applyBorder="1" applyAlignment="1" applyProtection="1">
      <alignment horizontal="center" vertical="center"/>
    </xf>
    <xf numFmtId="49" fontId="3" fillId="0" borderId="42" xfId="0" applyNumberFormat="1" applyFont="1" applyBorder="1" applyAlignment="1" applyProtection="1">
      <alignment horizontal="left" vertical="center" wrapText="1"/>
    </xf>
    <xf numFmtId="49" fontId="3" fillId="0" borderId="42" xfId="0" applyNumberFormat="1" applyFont="1" applyBorder="1" applyAlignment="1" applyProtection="1">
      <alignment horizontal="center" vertical="center" wrapText="1"/>
    </xf>
    <xf numFmtId="2" fontId="3" fillId="0" borderId="25" xfId="0" applyNumberFormat="1" applyFont="1" applyBorder="1" applyAlignment="1" applyProtection="1">
      <alignment horizontal="center" vertical="center"/>
    </xf>
    <xf numFmtId="49" fontId="8" fillId="0" borderId="1" xfId="0" applyNumberFormat="1" applyFont="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2" fontId="3" fillId="0" borderId="25" xfId="0" applyNumberFormat="1" applyFont="1" applyFill="1" applyBorder="1" applyAlignment="1" applyProtection="1">
      <alignment horizontal="center" vertical="center"/>
    </xf>
    <xf numFmtId="49" fontId="8" fillId="0" borderId="28" xfId="0" applyNumberFormat="1" applyFont="1" applyBorder="1" applyAlignment="1" applyProtection="1">
      <alignment horizontal="center" vertical="center" wrapText="1"/>
    </xf>
    <xf numFmtId="49" fontId="3" fillId="0" borderId="28" xfId="0" applyNumberFormat="1" applyFont="1" applyBorder="1" applyAlignment="1" applyProtection="1">
      <alignment horizontal="center" vertical="center"/>
    </xf>
    <xf numFmtId="49" fontId="3" fillId="0" borderId="18" xfId="0" applyNumberFormat="1" applyFont="1" applyBorder="1" applyAlignment="1" applyProtection="1">
      <alignment horizontal="center" vertical="center"/>
    </xf>
    <xf numFmtId="2" fontId="3" fillId="0" borderId="3" xfId="0" applyNumberFormat="1" applyFont="1" applyBorder="1" applyAlignment="1" applyProtection="1">
      <alignment horizontal="center" vertical="center" wrapText="1"/>
    </xf>
    <xf numFmtId="49" fontId="3" fillId="0" borderId="19" xfId="0" applyNumberFormat="1" applyFont="1" applyBorder="1" applyAlignment="1" applyProtection="1">
      <alignment horizontal="center" vertical="center"/>
    </xf>
    <xf numFmtId="49" fontId="3" fillId="0" borderId="30" xfId="0" applyNumberFormat="1" applyFont="1" applyBorder="1" applyAlignment="1" applyProtection="1">
      <alignment horizontal="center" vertical="center"/>
    </xf>
    <xf numFmtId="49" fontId="3" fillId="0" borderId="18" xfId="0" applyNumberFormat="1" applyFont="1" applyBorder="1" applyAlignment="1" applyProtection="1">
      <alignment horizontal="center" vertical="center" wrapText="1"/>
    </xf>
    <xf numFmtId="0" fontId="3" fillId="0" borderId="3" xfId="0" applyFont="1" applyBorder="1" applyAlignment="1" applyProtection="1">
      <alignment vertical="center"/>
    </xf>
    <xf numFmtId="0" fontId="3" fillId="0" borderId="3" xfId="0" applyFont="1" applyBorder="1" applyAlignment="1" applyProtection="1">
      <alignment horizontal="center" vertical="center" wrapText="1"/>
    </xf>
    <xf numFmtId="2" fontId="3" fillId="0" borderId="3"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wrapText="1"/>
    </xf>
    <xf numFmtId="0" fontId="3" fillId="0" borderId="1" xfId="0" applyFont="1" applyBorder="1" applyAlignment="1" applyProtection="1">
      <alignment vertical="center"/>
    </xf>
    <xf numFmtId="0" fontId="3" fillId="0" borderId="1" xfId="0" applyFont="1" applyBorder="1" applyAlignment="1" applyProtection="1">
      <alignment horizontal="center" vertical="center"/>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49" fontId="8" fillId="0" borderId="41" xfId="0" applyNumberFormat="1" applyFont="1" applyBorder="1" applyAlignment="1" applyProtection="1">
      <alignment horizontal="center" vertical="center" wrapText="1"/>
    </xf>
    <xf numFmtId="49" fontId="3" fillId="0" borderId="34" xfId="0" applyNumberFormat="1" applyFont="1" applyBorder="1" applyAlignment="1" applyProtection="1">
      <alignment horizontal="center" vertical="center" wrapText="1"/>
    </xf>
    <xf numFmtId="0" fontId="3" fillId="0" borderId="28" xfId="0" applyFont="1" applyBorder="1" applyAlignment="1" applyProtection="1">
      <alignment vertical="center" wrapText="1"/>
    </xf>
    <xf numFmtId="0" fontId="3" fillId="0" borderId="28" xfId="0" applyFont="1" applyBorder="1" applyAlignment="1" applyProtection="1">
      <alignment horizontal="center" vertical="center" wrapText="1"/>
    </xf>
    <xf numFmtId="2" fontId="3" fillId="0" borderId="28" xfId="0" applyNumberFormat="1" applyFont="1" applyBorder="1" applyAlignment="1" applyProtection="1">
      <alignment horizontal="center" vertical="center"/>
    </xf>
    <xf numFmtId="49" fontId="3" fillId="0" borderId="36"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xf>
    <xf numFmtId="49" fontId="3" fillId="0" borderId="22" xfId="0" applyNumberFormat="1" applyFont="1" applyBorder="1" applyAlignment="1" applyProtection="1">
      <alignment horizontal="center" vertical="center" wrapText="1"/>
    </xf>
    <xf numFmtId="49" fontId="3" fillId="0" borderId="43" xfId="0" applyNumberFormat="1" applyFont="1" applyBorder="1" applyAlignment="1" applyProtection="1">
      <alignment horizontal="center" vertical="center" wrapText="1"/>
    </xf>
    <xf numFmtId="0" fontId="3" fillId="0" borderId="8" xfId="0" applyFont="1" applyBorder="1" applyAlignment="1" applyProtection="1">
      <alignment vertical="center" wrapText="1"/>
    </xf>
    <xf numFmtId="0" fontId="3" fillId="0" borderId="8" xfId="0" applyFont="1" applyBorder="1" applyAlignment="1" applyProtection="1">
      <alignment horizontal="center" vertical="center"/>
    </xf>
    <xf numFmtId="2" fontId="3" fillId="0" borderId="8" xfId="0" applyNumberFormat="1" applyFont="1" applyBorder="1" applyAlignment="1" applyProtection="1">
      <alignment horizontal="center" vertical="center"/>
    </xf>
    <xf numFmtId="49" fontId="3" fillId="0" borderId="44" xfId="0" applyNumberFormat="1" applyFont="1" applyBorder="1" applyAlignment="1" applyProtection="1">
      <alignment horizontal="center" vertical="center" wrapText="1"/>
    </xf>
    <xf numFmtId="0" fontId="3" fillId="0" borderId="25" xfId="0" applyFont="1" applyBorder="1" applyAlignment="1" applyProtection="1">
      <alignment vertical="center"/>
    </xf>
    <xf numFmtId="0" fontId="3" fillId="0" borderId="25" xfId="0" applyFont="1" applyBorder="1" applyAlignment="1" applyProtection="1">
      <alignment horizontal="center" vertical="center"/>
    </xf>
    <xf numFmtId="49" fontId="3" fillId="0" borderId="46" xfId="0" applyNumberFormat="1" applyFont="1" applyBorder="1" applyAlignment="1" applyProtection="1">
      <alignment horizontal="center" vertical="center" wrapText="1"/>
    </xf>
    <xf numFmtId="49" fontId="3" fillId="0" borderId="33" xfId="0" applyNumberFormat="1" applyFont="1" applyBorder="1" applyAlignment="1" applyProtection="1">
      <alignment horizontal="center" vertical="center" wrapText="1"/>
    </xf>
    <xf numFmtId="0" fontId="3" fillId="0" borderId="8" xfId="0" applyFont="1" applyBorder="1" applyAlignment="1" applyProtection="1">
      <alignment vertical="center"/>
    </xf>
    <xf numFmtId="0" fontId="3" fillId="0" borderId="8" xfId="0" applyFont="1" applyBorder="1" applyAlignment="1" applyProtection="1">
      <alignment horizontal="center" vertical="center" wrapText="1"/>
    </xf>
    <xf numFmtId="49" fontId="3" fillId="0" borderId="11" xfId="0" applyNumberFormat="1" applyFont="1" applyBorder="1" applyAlignment="1" applyProtection="1">
      <alignment horizontal="center" vertical="center" wrapText="1"/>
    </xf>
    <xf numFmtId="0" fontId="3" fillId="0" borderId="3" xfId="0" applyFont="1" applyBorder="1" applyAlignment="1" applyProtection="1">
      <alignment vertical="center" wrapText="1"/>
    </xf>
    <xf numFmtId="49" fontId="3" fillId="0" borderId="0" xfId="0" applyNumberFormat="1" applyFont="1" applyBorder="1" applyAlignment="1" applyProtection="1">
      <alignment horizontal="center" vertical="center" wrapText="1"/>
    </xf>
    <xf numFmtId="49" fontId="3" fillId="0" borderId="23" xfId="0" applyNumberFormat="1" applyFont="1" applyBorder="1" applyAlignment="1" applyProtection="1">
      <alignment horizontal="center" vertical="center" wrapText="1"/>
    </xf>
    <xf numFmtId="49" fontId="3" fillId="0" borderId="48" xfId="0" applyNumberFormat="1" applyFont="1" applyBorder="1" applyAlignment="1" applyProtection="1">
      <alignment horizontal="center" vertical="center" wrapText="1"/>
    </xf>
    <xf numFmtId="49" fontId="8" fillId="0" borderId="17" xfId="4" applyNumberFormat="1" applyFont="1" applyBorder="1" applyAlignment="1" applyProtection="1">
      <alignment horizontal="center" vertical="center" wrapText="1"/>
    </xf>
    <xf numFmtId="49" fontId="3" fillId="0" borderId="33" xfId="4" applyNumberFormat="1" applyFont="1" applyBorder="1" applyAlignment="1" applyProtection="1">
      <alignment horizontal="center" vertical="center" wrapText="1"/>
    </xf>
    <xf numFmtId="0" fontId="3" fillId="0" borderId="47" xfId="4" applyFont="1" applyBorder="1" applyAlignment="1" applyProtection="1">
      <alignment horizontal="left" vertical="center" wrapText="1"/>
    </xf>
    <xf numFmtId="0" fontId="3" fillId="0" borderId="47" xfId="0" applyFont="1" applyBorder="1" applyAlignment="1" applyProtection="1">
      <alignment horizontal="center" vertical="center" wrapText="1"/>
    </xf>
    <xf numFmtId="0" fontId="3" fillId="0" borderId="47" xfId="0" applyNumberFormat="1" applyFont="1" applyBorder="1" applyAlignment="1" applyProtection="1">
      <alignment horizontal="center" vertical="center" wrapText="1"/>
    </xf>
    <xf numFmtId="0" fontId="2" fillId="0" borderId="0" xfId="4" applyFont="1" applyBorder="1" applyAlignment="1" applyProtection="1">
      <alignment vertical="center" wrapText="1"/>
    </xf>
    <xf numFmtId="0" fontId="2" fillId="0" borderId="0" xfId="4" applyFont="1" applyBorder="1" applyAlignment="1" applyProtection="1">
      <alignment vertical="center"/>
    </xf>
    <xf numFmtId="0" fontId="2" fillId="0" borderId="0" xfId="4" applyNumberFormat="1" applyFont="1" applyBorder="1" applyAlignment="1" applyProtection="1">
      <alignment vertical="center"/>
    </xf>
    <xf numFmtId="4" fontId="2" fillId="0" borderId="0" xfId="4" applyNumberFormat="1" applyFont="1" applyBorder="1" applyAlignment="1" applyProtection="1">
      <alignment horizontal="right" vertical="center" wrapText="1"/>
    </xf>
    <xf numFmtId="4" fontId="2" fillId="0" borderId="0" xfId="4" applyNumberFormat="1" applyFont="1" applyBorder="1" applyAlignment="1" applyProtection="1">
      <alignment horizontal="right" vertical="center"/>
    </xf>
    <xf numFmtId="0" fontId="2" fillId="0" borderId="0" xfId="4" applyNumberFormat="1" applyFont="1" applyBorder="1" applyAlignment="1" applyProtection="1">
      <alignment horizontal="right" vertical="center"/>
    </xf>
    <xf numFmtId="0" fontId="2" fillId="0" borderId="0" xfId="4" applyFont="1" applyAlignment="1" applyProtection="1">
      <alignment vertical="center" wrapText="1"/>
    </xf>
    <xf numFmtId="0" fontId="2" fillId="0" borderId="0" xfId="4" applyFont="1" applyAlignment="1" applyProtection="1">
      <alignment vertical="center"/>
    </xf>
    <xf numFmtId="0" fontId="2" fillId="0" borderId="0" xfId="4" applyNumberFormat="1" applyFont="1" applyAlignment="1" applyProtection="1">
      <alignment vertical="center"/>
    </xf>
    <xf numFmtId="0" fontId="5" fillId="0" borderId="0" xfId="0" applyFont="1" applyAlignment="1" applyProtection="1">
      <alignment wrapText="1"/>
    </xf>
    <xf numFmtId="0" fontId="5" fillId="0" borderId="0" xfId="0" applyFont="1" applyProtection="1"/>
    <xf numFmtId="0" fontId="5" fillId="0" borderId="0" xfId="0" applyFont="1" applyAlignment="1" applyProtection="1">
      <alignment vertical="center" wrapText="1"/>
    </xf>
    <xf numFmtId="0" fontId="5" fillId="0" borderId="0" xfId="0" applyNumberFormat="1" applyFont="1" applyProtection="1"/>
    <xf numFmtId="0" fontId="6" fillId="0" borderId="0" xfId="0" applyFont="1" applyAlignment="1" applyProtection="1">
      <alignment vertical="center" wrapText="1"/>
    </xf>
    <xf numFmtId="0" fontId="6" fillId="0" borderId="0" xfId="0" applyFont="1" applyAlignment="1" applyProtection="1">
      <alignment vertical="center"/>
    </xf>
    <xf numFmtId="0" fontId="6" fillId="0" borderId="0" xfId="0" applyNumberFormat="1" applyFont="1" applyAlignment="1" applyProtection="1">
      <alignment vertical="center"/>
    </xf>
    <xf numFmtId="0" fontId="6" fillId="0" borderId="0" xfId="0" applyFont="1" applyAlignment="1" applyProtection="1">
      <alignment horizontal="left" vertical="center" wrapText="1"/>
    </xf>
    <xf numFmtId="0" fontId="6" fillId="0" borderId="0" xfId="0" applyNumberFormat="1" applyFont="1" applyAlignment="1" applyProtection="1">
      <alignment horizontal="left" vertical="center" wrapText="1"/>
    </xf>
    <xf numFmtId="0" fontId="3" fillId="0" borderId="0" xfId="0" applyFont="1" applyProtection="1"/>
    <xf numFmtId="4" fontId="3" fillId="0" borderId="4" xfId="0" applyNumberFormat="1" applyFont="1" applyBorder="1" applyAlignment="1" applyProtection="1">
      <alignment horizontal="center" vertical="center" wrapText="1"/>
    </xf>
    <xf numFmtId="4" fontId="3" fillId="0" borderId="6"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4" fontId="3" fillId="0" borderId="9" xfId="0" applyNumberFormat="1" applyFont="1" applyBorder="1" applyAlignment="1" applyProtection="1">
      <alignment horizontal="center" vertical="center" wrapText="1"/>
    </xf>
    <xf numFmtId="4" fontId="2" fillId="0" borderId="13" xfId="0" applyNumberFormat="1" applyFont="1" applyBorder="1" applyAlignment="1" applyProtection="1">
      <alignment horizontal="center" vertical="center" wrapText="1"/>
    </xf>
    <xf numFmtId="4" fontId="2" fillId="0" borderId="14" xfId="0" applyNumberFormat="1" applyFont="1" applyBorder="1" applyAlignment="1" applyProtection="1">
      <alignment horizontal="center" vertical="center"/>
    </xf>
    <xf numFmtId="4" fontId="3" fillId="0" borderId="31" xfId="0" applyNumberFormat="1" applyFont="1" applyBorder="1" applyAlignment="1" applyProtection="1">
      <alignment horizontal="center" vertical="center" wrapText="1"/>
    </xf>
    <xf numFmtId="0" fontId="3" fillId="0" borderId="0" xfId="0" applyFont="1" applyAlignment="1" applyProtection="1">
      <alignment wrapText="1"/>
    </xf>
    <xf numFmtId="4" fontId="3" fillId="0" borderId="31" xfId="0" applyNumberFormat="1" applyFont="1" applyFill="1" applyBorder="1" applyAlignment="1" applyProtection="1">
      <alignment horizontal="center" vertical="center" wrapText="1"/>
    </xf>
    <xf numFmtId="4" fontId="3" fillId="0" borderId="32" xfId="0" applyNumberFormat="1" applyFont="1" applyBorder="1" applyAlignment="1" applyProtection="1">
      <alignment horizontal="center" vertical="center" wrapText="1"/>
    </xf>
    <xf numFmtId="0" fontId="3" fillId="0" borderId="0" xfId="0" applyFont="1" applyBorder="1" applyAlignment="1" applyProtection="1">
      <alignment wrapText="1"/>
    </xf>
    <xf numFmtId="4" fontId="3" fillId="0" borderId="35" xfId="0" applyNumberFormat="1" applyFont="1" applyBorder="1" applyAlignment="1" applyProtection="1">
      <alignment horizontal="center" vertical="center" wrapText="1"/>
    </xf>
    <xf numFmtId="4" fontId="2" fillId="0" borderId="21" xfId="0" applyNumberFormat="1" applyFont="1" applyBorder="1" applyAlignment="1" applyProtection="1">
      <alignment horizontal="center" vertical="center" wrapText="1"/>
    </xf>
    <xf numFmtId="4" fontId="3" fillId="0" borderId="45" xfId="0" applyNumberFormat="1" applyFont="1" applyBorder="1" applyAlignment="1" applyProtection="1">
      <alignment horizontal="center" vertical="center" wrapText="1"/>
    </xf>
    <xf numFmtId="4" fontId="2" fillId="0" borderId="0" xfId="0" applyNumberFormat="1" applyFont="1" applyBorder="1" applyAlignment="1" applyProtection="1">
      <alignment horizontal="center" vertical="center" wrapText="1"/>
    </xf>
    <xf numFmtId="4" fontId="2" fillId="0" borderId="0" xfId="0" applyNumberFormat="1" applyFont="1" applyBorder="1" applyAlignment="1" applyProtection="1">
      <alignment horizontal="center" vertical="center"/>
    </xf>
    <xf numFmtId="4" fontId="3" fillId="0" borderId="26" xfId="0" applyNumberFormat="1" applyFont="1" applyBorder="1" applyAlignment="1" applyProtection="1">
      <alignment horizontal="center" vertical="center" wrapText="1"/>
    </xf>
    <xf numFmtId="4" fontId="2" fillId="0" borderId="14" xfId="3" applyNumberFormat="1" applyFont="1" applyBorder="1" applyAlignment="1" applyProtection="1">
      <alignment horizontal="center" vertical="center" wrapText="1"/>
    </xf>
    <xf numFmtId="4" fontId="2" fillId="0" borderId="0" xfId="3" applyNumberFormat="1" applyFont="1" applyBorder="1" applyAlignment="1" applyProtection="1">
      <alignment horizontal="center" vertical="center" wrapText="1"/>
    </xf>
    <xf numFmtId="4" fontId="2" fillId="0" borderId="0" xfId="3" applyNumberFormat="1" applyFont="1" applyAlignment="1" applyProtection="1">
      <alignment horizontal="center" vertical="center" wrapText="1"/>
    </xf>
    <xf numFmtId="0" fontId="4" fillId="0" borderId="0" xfId="0" applyFont="1" applyProtection="1"/>
    <xf numFmtId="0" fontId="2" fillId="0" borderId="15" xfId="3" applyFont="1" applyBorder="1" applyAlignment="1" applyProtection="1">
      <alignment horizontal="center" vertical="center" wrapText="1"/>
    </xf>
    <xf numFmtId="164" fontId="2" fillId="4" borderId="25" xfId="0" applyNumberFormat="1" applyFont="1" applyFill="1" applyBorder="1" applyAlignment="1" applyProtection="1">
      <alignment horizontal="center" vertical="center"/>
    </xf>
    <xf numFmtId="0" fontId="3" fillId="6" borderId="3"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2" fontId="3" fillId="6" borderId="1" xfId="0" applyNumberFormat="1" applyFont="1" applyFill="1" applyBorder="1" applyAlignment="1" applyProtection="1">
      <alignment horizontal="center" vertical="center"/>
    </xf>
    <xf numFmtId="0" fontId="3" fillId="6" borderId="1" xfId="0" applyFont="1" applyFill="1" applyBorder="1" applyAlignment="1" applyProtection="1">
      <alignment vertical="center" wrapText="1"/>
    </xf>
    <xf numFmtId="165" fontId="3" fillId="0" borderId="1" xfId="0" applyNumberFormat="1" applyFont="1" applyBorder="1" applyAlignment="1" applyProtection="1">
      <alignment horizontal="center" vertical="center"/>
    </xf>
    <xf numFmtId="0" fontId="12" fillId="0" borderId="0" xfId="0" applyFont="1" applyAlignment="1">
      <alignment horizontal="left" vertical="center" wrapText="1"/>
    </xf>
    <xf numFmtId="0" fontId="9" fillId="0" borderId="0" xfId="0" applyFont="1" applyAlignment="1">
      <alignment horizontal="left" vertical="center"/>
    </xf>
    <xf numFmtId="2" fontId="3" fillId="0" borderId="1" xfId="0" applyNumberFormat="1" applyFont="1" applyFill="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13" fillId="0" borderId="0" xfId="0" applyFont="1" applyAlignment="1">
      <alignment vertical="center" wrapText="1"/>
    </xf>
    <xf numFmtId="0" fontId="14" fillId="0" borderId="0" xfId="0" applyFont="1" applyAlignment="1">
      <alignment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19" xfId="0" applyFont="1" applyFill="1" applyBorder="1" applyAlignment="1">
      <alignment horizontal="center" vertical="center"/>
    </xf>
    <xf numFmtId="0" fontId="12"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2"/>
  <sheetViews>
    <sheetView topLeftCell="A16" zoomScale="69" zoomScaleNormal="69" zoomScaleSheetLayoutView="70" workbookViewId="0">
      <selection activeCell="F5" sqref="F5:F32"/>
    </sheetView>
  </sheetViews>
  <sheetFormatPr defaultColWidth="9.109375" defaultRowHeight="13.8" x14ac:dyDescent="0.25"/>
  <cols>
    <col min="1" max="1" width="39.6640625" style="133" customWidth="1"/>
    <col min="2" max="2" width="10.5546875" style="134" customWidth="1"/>
    <col min="3" max="3" width="71.6640625" style="135" customWidth="1"/>
    <col min="4" max="4" width="9.109375" style="134"/>
    <col min="5" max="5" width="16.33203125" style="136" customWidth="1"/>
    <col min="6" max="6" width="20.6640625" style="4" customWidth="1"/>
    <col min="7" max="7" width="14.6640625" style="134" customWidth="1"/>
    <col min="8" max="8" width="21.5546875" style="163" customWidth="1"/>
    <col min="9" max="9" width="16.109375" style="134" customWidth="1"/>
    <col min="10" max="16384" width="9.109375" style="2"/>
  </cols>
  <sheetData>
    <row r="1" spans="1:10" ht="39.9" customHeight="1" x14ac:dyDescent="0.25">
      <c r="A1" s="44" t="s">
        <v>110</v>
      </c>
      <c r="B1" s="44"/>
      <c r="C1" s="44"/>
      <c r="D1" s="44"/>
      <c r="E1" s="44"/>
      <c r="F1" s="44"/>
      <c r="G1" s="44"/>
      <c r="H1" s="142"/>
      <c r="I1" s="142"/>
      <c r="J1" s="31"/>
    </row>
    <row r="2" spans="1:10" ht="21.75" customHeight="1" thickBot="1" x14ac:dyDescent="0.3">
      <c r="A2" s="32"/>
      <c r="B2" s="32"/>
      <c r="C2" s="32"/>
      <c r="D2" s="32"/>
      <c r="E2" s="33"/>
      <c r="F2" s="32"/>
      <c r="G2" s="32"/>
      <c r="H2" s="142"/>
      <c r="I2" s="142"/>
      <c r="J2" s="31"/>
    </row>
    <row r="3" spans="1:10" ht="21.75" customHeight="1" x14ac:dyDescent="0.25">
      <c r="A3" s="41" t="s">
        <v>70</v>
      </c>
      <c r="B3" s="42"/>
      <c r="C3" s="42"/>
      <c r="D3" s="42"/>
      <c r="E3" s="42"/>
      <c r="F3" s="42"/>
      <c r="G3" s="43"/>
      <c r="H3" s="142"/>
      <c r="I3" s="142"/>
      <c r="J3" s="31"/>
    </row>
    <row r="4" spans="1:10" s="31" customFormat="1" ht="41.4" customHeight="1" thickBot="1" x14ac:dyDescent="0.3">
      <c r="A4" s="25" t="s">
        <v>44</v>
      </c>
      <c r="B4" s="26" t="s">
        <v>0</v>
      </c>
      <c r="C4" s="27" t="s">
        <v>1</v>
      </c>
      <c r="D4" s="27" t="s">
        <v>2</v>
      </c>
      <c r="E4" s="28" t="s">
        <v>3</v>
      </c>
      <c r="F4" s="29" t="s">
        <v>109</v>
      </c>
      <c r="G4" s="30" t="s">
        <v>4</v>
      </c>
      <c r="H4" s="142"/>
      <c r="I4" s="142"/>
    </row>
    <row r="5" spans="1:10" ht="29.25" customHeight="1" x14ac:dyDescent="0.25">
      <c r="A5" s="49" t="s">
        <v>5</v>
      </c>
      <c r="B5" s="50" t="s">
        <v>12</v>
      </c>
      <c r="C5" s="51" t="s">
        <v>111</v>
      </c>
      <c r="D5" s="52" t="s">
        <v>52</v>
      </c>
      <c r="E5" s="53">
        <v>1.833</v>
      </c>
      <c r="F5" s="5">
        <v>349.43</v>
      </c>
      <c r="G5" s="143">
        <f>ROUND((E5*F5),2)</f>
        <v>640.51</v>
      </c>
      <c r="H5" s="142"/>
      <c r="I5" s="142"/>
      <c r="J5" s="31"/>
    </row>
    <row r="6" spans="1:10" ht="29.25" customHeight="1" x14ac:dyDescent="0.25">
      <c r="A6" s="54" t="s">
        <v>5</v>
      </c>
      <c r="B6" s="55" t="s">
        <v>13</v>
      </c>
      <c r="C6" s="56" t="s">
        <v>113</v>
      </c>
      <c r="D6" s="57" t="s">
        <v>7</v>
      </c>
      <c r="E6" s="58">
        <v>20.100000000000001</v>
      </c>
      <c r="F6" s="1">
        <v>1.1599999999999999</v>
      </c>
      <c r="G6" s="144">
        <f t="shared" ref="G6:G31" si="0">ROUND((E6*F6),2)</f>
        <v>23.32</v>
      </c>
      <c r="H6" s="142"/>
      <c r="I6" s="142"/>
      <c r="J6" s="31"/>
    </row>
    <row r="7" spans="1:10" ht="43.95" customHeight="1" x14ac:dyDescent="0.25">
      <c r="A7" s="54" t="s">
        <v>5</v>
      </c>
      <c r="B7" s="55" t="s">
        <v>81</v>
      </c>
      <c r="C7" s="56" t="s">
        <v>112</v>
      </c>
      <c r="D7" s="57" t="s">
        <v>8</v>
      </c>
      <c r="E7" s="58">
        <v>2.4</v>
      </c>
      <c r="F7" s="1">
        <v>11.66</v>
      </c>
      <c r="G7" s="144">
        <f>ROUND((E7*F7),2)</f>
        <v>27.98</v>
      </c>
      <c r="H7" s="142"/>
      <c r="I7" s="142"/>
      <c r="J7" s="31"/>
    </row>
    <row r="8" spans="1:10" ht="31.5" customHeight="1" x14ac:dyDescent="0.25">
      <c r="A8" s="54" t="s">
        <v>5</v>
      </c>
      <c r="B8" s="55" t="s">
        <v>14</v>
      </c>
      <c r="C8" s="59" t="s">
        <v>96</v>
      </c>
      <c r="D8" s="57" t="s">
        <v>18</v>
      </c>
      <c r="E8" s="60">
        <v>2</v>
      </c>
      <c r="F8" s="1">
        <v>35</v>
      </c>
      <c r="G8" s="144">
        <f t="shared" si="0"/>
        <v>70</v>
      </c>
      <c r="H8" s="142"/>
      <c r="I8" s="142"/>
      <c r="J8" s="31"/>
    </row>
    <row r="9" spans="1:10" ht="29.25" customHeight="1" x14ac:dyDescent="0.25">
      <c r="A9" s="54" t="s">
        <v>5</v>
      </c>
      <c r="B9" s="55" t="s">
        <v>15</v>
      </c>
      <c r="C9" s="59" t="s">
        <v>95</v>
      </c>
      <c r="D9" s="57" t="s">
        <v>18</v>
      </c>
      <c r="E9" s="58">
        <v>2</v>
      </c>
      <c r="F9" s="1">
        <v>17.5</v>
      </c>
      <c r="G9" s="144">
        <f t="shared" si="0"/>
        <v>35</v>
      </c>
      <c r="H9" s="142"/>
      <c r="I9" s="142"/>
      <c r="J9" s="31"/>
    </row>
    <row r="10" spans="1:10" ht="39" customHeight="1" x14ac:dyDescent="0.25">
      <c r="A10" s="54" t="s">
        <v>5</v>
      </c>
      <c r="B10" s="55" t="s">
        <v>16</v>
      </c>
      <c r="C10" s="59" t="s">
        <v>97</v>
      </c>
      <c r="D10" s="57" t="s">
        <v>18</v>
      </c>
      <c r="E10" s="60">
        <v>9</v>
      </c>
      <c r="F10" s="1">
        <v>46.67</v>
      </c>
      <c r="G10" s="144">
        <f t="shared" si="0"/>
        <v>420.03</v>
      </c>
      <c r="H10" s="145"/>
      <c r="I10" s="142"/>
      <c r="J10" s="31"/>
    </row>
    <row r="11" spans="1:10" ht="31.5" customHeight="1" x14ac:dyDescent="0.25">
      <c r="A11" s="54" t="s">
        <v>5</v>
      </c>
      <c r="B11" s="55" t="s">
        <v>82</v>
      </c>
      <c r="C11" s="56" t="s">
        <v>95</v>
      </c>
      <c r="D11" s="57" t="s">
        <v>18</v>
      </c>
      <c r="E11" s="60">
        <v>9</v>
      </c>
      <c r="F11" s="1">
        <v>19.46</v>
      </c>
      <c r="G11" s="144">
        <f t="shared" si="0"/>
        <v>175.14</v>
      </c>
      <c r="H11" s="142"/>
      <c r="I11" s="142"/>
      <c r="J11" s="31"/>
    </row>
    <row r="12" spans="1:10" ht="39" customHeight="1" x14ac:dyDescent="0.25">
      <c r="A12" s="54" t="s">
        <v>5</v>
      </c>
      <c r="B12" s="55" t="s">
        <v>17</v>
      </c>
      <c r="C12" s="59" t="s">
        <v>114</v>
      </c>
      <c r="D12" s="57" t="s">
        <v>92</v>
      </c>
      <c r="E12" s="170">
        <v>8.9999999999999993E-3</v>
      </c>
      <c r="F12" s="1">
        <v>5833.4</v>
      </c>
      <c r="G12" s="144">
        <f t="shared" si="0"/>
        <v>52.5</v>
      </c>
      <c r="H12" s="145"/>
      <c r="I12" s="142"/>
      <c r="J12" s="31"/>
    </row>
    <row r="13" spans="1:10" ht="36.75" customHeight="1" x14ac:dyDescent="0.25">
      <c r="A13" s="54" t="s">
        <v>5</v>
      </c>
      <c r="B13" s="55" t="s">
        <v>88</v>
      </c>
      <c r="C13" s="59" t="s">
        <v>115</v>
      </c>
      <c r="D13" s="57" t="s">
        <v>92</v>
      </c>
      <c r="E13" s="170">
        <v>2.3E-2</v>
      </c>
      <c r="F13" s="1">
        <v>5833.4</v>
      </c>
      <c r="G13" s="144">
        <f t="shared" si="0"/>
        <v>134.16999999999999</v>
      </c>
      <c r="H13" s="142"/>
      <c r="I13" s="142"/>
      <c r="J13" s="31"/>
    </row>
    <row r="14" spans="1:10" ht="70.2" customHeight="1" x14ac:dyDescent="0.25">
      <c r="A14" s="54" t="s">
        <v>5</v>
      </c>
      <c r="B14" s="55" t="s">
        <v>89</v>
      </c>
      <c r="C14" s="61" t="s">
        <v>107</v>
      </c>
      <c r="D14" s="62" t="s">
        <v>6</v>
      </c>
      <c r="E14" s="63">
        <v>1</v>
      </c>
      <c r="F14" s="1">
        <v>108.1</v>
      </c>
      <c r="G14" s="144">
        <f>ROUND((E14*F14),2)</f>
        <v>108.1</v>
      </c>
      <c r="H14" s="142"/>
      <c r="I14" s="142"/>
      <c r="J14" s="31"/>
    </row>
    <row r="15" spans="1:10" ht="31.5" customHeight="1" x14ac:dyDescent="0.25">
      <c r="A15" s="54" t="s">
        <v>5</v>
      </c>
      <c r="B15" s="55" t="s">
        <v>54</v>
      </c>
      <c r="C15" s="59" t="s">
        <v>116</v>
      </c>
      <c r="D15" s="57" t="s">
        <v>117</v>
      </c>
      <c r="E15" s="64">
        <v>8</v>
      </c>
      <c r="F15" s="15">
        <v>11.67</v>
      </c>
      <c r="G15" s="144">
        <f t="shared" si="0"/>
        <v>93.36</v>
      </c>
      <c r="H15" s="142"/>
      <c r="I15" s="142"/>
      <c r="J15" s="31"/>
    </row>
    <row r="16" spans="1:10" ht="29.25" customHeight="1" x14ac:dyDescent="0.25">
      <c r="A16" s="54" t="s">
        <v>5</v>
      </c>
      <c r="B16" s="55" t="s">
        <v>90</v>
      </c>
      <c r="C16" s="59" t="s">
        <v>118</v>
      </c>
      <c r="D16" s="57" t="s">
        <v>117</v>
      </c>
      <c r="E16" s="64">
        <v>8</v>
      </c>
      <c r="F16" s="15">
        <v>11.66</v>
      </c>
      <c r="G16" s="144">
        <f t="shared" si="0"/>
        <v>93.28</v>
      </c>
      <c r="H16" s="142"/>
      <c r="I16" s="142"/>
      <c r="J16" s="31"/>
    </row>
    <row r="17" spans="1:10" ht="29.25" customHeight="1" x14ac:dyDescent="0.25">
      <c r="A17" s="54" t="s">
        <v>5</v>
      </c>
      <c r="B17" s="55" t="s">
        <v>55</v>
      </c>
      <c r="C17" s="59" t="s">
        <v>119</v>
      </c>
      <c r="D17" s="57" t="s">
        <v>117</v>
      </c>
      <c r="E17" s="64">
        <v>6</v>
      </c>
      <c r="F17" s="15">
        <v>17.5</v>
      </c>
      <c r="G17" s="144">
        <f t="shared" si="0"/>
        <v>105</v>
      </c>
      <c r="H17" s="142"/>
      <c r="I17" s="142"/>
      <c r="J17" s="31"/>
    </row>
    <row r="18" spans="1:10" ht="29.25" customHeight="1" x14ac:dyDescent="0.25">
      <c r="A18" s="54" t="s">
        <v>5</v>
      </c>
      <c r="B18" s="55" t="s">
        <v>56</v>
      </c>
      <c r="C18" s="61" t="s">
        <v>120</v>
      </c>
      <c r="D18" s="62" t="s">
        <v>117</v>
      </c>
      <c r="E18" s="65">
        <v>6</v>
      </c>
      <c r="F18" s="15">
        <v>15.75</v>
      </c>
      <c r="G18" s="144">
        <f t="shared" si="0"/>
        <v>94.5</v>
      </c>
      <c r="H18" s="142"/>
      <c r="I18" s="142"/>
      <c r="J18" s="31"/>
    </row>
    <row r="19" spans="1:10" ht="29.25" customHeight="1" x14ac:dyDescent="0.25">
      <c r="A19" s="66" t="s">
        <v>5</v>
      </c>
      <c r="B19" s="55" t="s">
        <v>91</v>
      </c>
      <c r="C19" s="59" t="s">
        <v>121</v>
      </c>
      <c r="D19" s="57" t="s">
        <v>122</v>
      </c>
      <c r="E19" s="64">
        <v>1.1000000000000001</v>
      </c>
      <c r="F19" s="15">
        <v>67.08</v>
      </c>
      <c r="G19" s="144">
        <f t="shared" si="0"/>
        <v>73.790000000000006</v>
      </c>
      <c r="H19" s="142"/>
      <c r="I19" s="142"/>
      <c r="J19" s="31"/>
    </row>
    <row r="20" spans="1:10" ht="29.25" customHeight="1" x14ac:dyDescent="0.25">
      <c r="A20" s="54" t="s">
        <v>5</v>
      </c>
      <c r="B20" s="55" t="s">
        <v>57</v>
      </c>
      <c r="C20" s="59" t="s">
        <v>123</v>
      </c>
      <c r="D20" s="57" t="s">
        <v>122</v>
      </c>
      <c r="E20" s="64">
        <v>7.8</v>
      </c>
      <c r="F20" s="15">
        <v>58.33</v>
      </c>
      <c r="G20" s="144">
        <f t="shared" si="0"/>
        <v>454.97</v>
      </c>
      <c r="H20" s="142"/>
      <c r="I20" s="142"/>
      <c r="J20" s="31"/>
    </row>
    <row r="21" spans="1:10" ht="29.25" customHeight="1" x14ac:dyDescent="0.25">
      <c r="A21" s="54" t="s">
        <v>5</v>
      </c>
      <c r="B21" s="55" t="s">
        <v>58</v>
      </c>
      <c r="C21" s="59" t="s">
        <v>127</v>
      </c>
      <c r="D21" s="57" t="s">
        <v>228</v>
      </c>
      <c r="E21" s="64">
        <v>0.7</v>
      </c>
      <c r="F21" s="15">
        <v>58.31</v>
      </c>
      <c r="G21" s="144">
        <f t="shared" si="0"/>
        <v>40.82</v>
      </c>
      <c r="H21" s="142"/>
      <c r="I21" s="142"/>
      <c r="J21" s="31"/>
    </row>
    <row r="22" spans="1:10" ht="29.25" customHeight="1" x14ac:dyDescent="0.25">
      <c r="A22" s="54" t="s">
        <v>5</v>
      </c>
      <c r="B22" s="55" t="s">
        <v>59</v>
      </c>
      <c r="C22" s="59" t="s">
        <v>128</v>
      </c>
      <c r="D22" s="57" t="s">
        <v>228</v>
      </c>
      <c r="E22" s="64">
        <v>2</v>
      </c>
      <c r="F22" s="15">
        <v>58.37</v>
      </c>
      <c r="G22" s="144">
        <f t="shared" si="0"/>
        <v>116.74</v>
      </c>
      <c r="H22" s="142"/>
      <c r="I22" s="142"/>
      <c r="J22" s="31"/>
    </row>
    <row r="23" spans="1:10" ht="29.25" customHeight="1" x14ac:dyDescent="0.25">
      <c r="A23" s="54" t="s">
        <v>5</v>
      </c>
      <c r="B23" s="55" t="s">
        <v>60</v>
      </c>
      <c r="C23" s="59" t="s">
        <v>129</v>
      </c>
      <c r="D23" s="57" t="s">
        <v>228</v>
      </c>
      <c r="E23" s="64">
        <v>2.9</v>
      </c>
      <c r="F23" s="15">
        <v>58.33</v>
      </c>
      <c r="G23" s="144">
        <f t="shared" si="0"/>
        <v>169.16</v>
      </c>
      <c r="H23" s="142"/>
      <c r="I23" s="142"/>
      <c r="J23" s="31"/>
    </row>
    <row r="24" spans="1:10" ht="29.25" customHeight="1" x14ac:dyDescent="0.25">
      <c r="A24" s="54" t="s">
        <v>5</v>
      </c>
      <c r="B24" s="55" t="s">
        <v>61</v>
      </c>
      <c r="C24" s="59" t="s">
        <v>130</v>
      </c>
      <c r="D24" s="57" t="s">
        <v>228</v>
      </c>
      <c r="E24" s="64">
        <v>1.9</v>
      </c>
      <c r="F24" s="15">
        <v>58.34</v>
      </c>
      <c r="G24" s="144">
        <f t="shared" si="0"/>
        <v>110.85</v>
      </c>
      <c r="H24" s="142"/>
      <c r="I24" s="142"/>
      <c r="J24" s="31"/>
    </row>
    <row r="25" spans="1:10" ht="29.25" customHeight="1" x14ac:dyDescent="0.25">
      <c r="A25" s="54" t="s">
        <v>5</v>
      </c>
      <c r="B25" s="55" t="s">
        <v>62</v>
      </c>
      <c r="C25" s="59" t="s">
        <v>131</v>
      </c>
      <c r="D25" s="57" t="s">
        <v>228</v>
      </c>
      <c r="E25" s="64">
        <v>6.5</v>
      </c>
      <c r="F25" s="15">
        <v>179.49</v>
      </c>
      <c r="G25" s="144">
        <f t="shared" si="0"/>
        <v>1166.69</v>
      </c>
      <c r="H25" s="142"/>
      <c r="I25" s="142"/>
      <c r="J25" s="31"/>
    </row>
    <row r="26" spans="1:10" ht="29.25" customHeight="1" x14ac:dyDescent="0.25">
      <c r="A26" s="54" t="s">
        <v>5</v>
      </c>
      <c r="B26" s="55" t="s">
        <v>63</v>
      </c>
      <c r="C26" s="59" t="s">
        <v>132</v>
      </c>
      <c r="D26" s="57" t="s">
        <v>228</v>
      </c>
      <c r="E26" s="64">
        <v>7.0000000000000007E-2</v>
      </c>
      <c r="F26" s="15">
        <v>499.89</v>
      </c>
      <c r="G26" s="144">
        <f t="shared" si="0"/>
        <v>34.99</v>
      </c>
      <c r="H26" s="142"/>
      <c r="I26" s="142"/>
      <c r="J26" s="31"/>
    </row>
    <row r="27" spans="1:10" ht="29.25" customHeight="1" x14ac:dyDescent="0.25">
      <c r="A27" s="54" t="s">
        <v>5</v>
      </c>
      <c r="B27" s="55" t="s">
        <v>64</v>
      </c>
      <c r="C27" s="59" t="s">
        <v>133</v>
      </c>
      <c r="D27" s="57" t="s">
        <v>228</v>
      </c>
      <c r="E27" s="64">
        <v>0.1</v>
      </c>
      <c r="F27" s="15">
        <v>583.30999999999995</v>
      </c>
      <c r="G27" s="144">
        <f t="shared" si="0"/>
        <v>58.33</v>
      </c>
      <c r="H27" s="142"/>
      <c r="I27" s="142"/>
      <c r="J27" s="31"/>
    </row>
    <row r="28" spans="1:10" ht="29.25" customHeight="1" x14ac:dyDescent="0.25">
      <c r="A28" s="54" t="s">
        <v>5</v>
      </c>
      <c r="B28" s="55" t="s">
        <v>65</v>
      </c>
      <c r="C28" s="59" t="s">
        <v>124</v>
      </c>
      <c r="D28" s="57" t="s">
        <v>117</v>
      </c>
      <c r="E28" s="64">
        <v>12</v>
      </c>
      <c r="F28" s="15">
        <v>5.83</v>
      </c>
      <c r="G28" s="144">
        <f t="shared" si="0"/>
        <v>69.959999999999994</v>
      </c>
      <c r="H28" s="142"/>
      <c r="I28" s="142"/>
      <c r="J28" s="31"/>
    </row>
    <row r="29" spans="1:10" ht="37.950000000000003" customHeight="1" x14ac:dyDescent="0.25">
      <c r="A29" s="54" t="s">
        <v>5</v>
      </c>
      <c r="B29" s="55" t="s">
        <v>223</v>
      </c>
      <c r="C29" s="59" t="s">
        <v>125</v>
      </c>
      <c r="D29" s="57" t="s">
        <v>126</v>
      </c>
      <c r="E29" s="64">
        <v>39.4</v>
      </c>
      <c r="F29" s="15">
        <v>5.92</v>
      </c>
      <c r="G29" s="144">
        <f>ROUND((E29*F29),2)</f>
        <v>233.25</v>
      </c>
      <c r="H29" s="142"/>
      <c r="I29" s="142"/>
      <c r="J29" s="31"/>
    </row>
    <row r="30" spans="1:10" ht="37.950000000000003" customHeight="1" x14ac:dyDescent="0.25">
      <c r="A30" s="54" t="s">
        <v>5</v>
      </c>
      <c r="B30" s="55" t="s">
        <v>224</v>
      </c>
      <c r="C30" s="59" t="s">
        <v>134</v>
      </c>
      <c r="D30" s="57" t="s">
        <v>126</v>
      </c>
      <c r="E30" s="64">
        <v>0.2</v>
      </c>
      <c r="F30" s="15">
        <v>583.30999999999995</v>
      </c>
      <c r="G30" s="144">
        <f t="shared" si="0"/>
        <v>116.66</v>
      </c>
      <c r="H30" s="142"/>
      <c r="I30" s="142"/>
      <c r="J30" s="31"/>
    </row>
    <row r="31" spans="1:10" ht="37.950000000000003" customHeight="1" thickBot="1" x14ac:dyDescent="0.3">
      <c r="A31" s="54" t="s">
        <v>5</v>
      </c>
      <c r="B31" s="55" t="s">
        <v>225</v>
      </c>
      <c r="C31" s="59" t="s">
        <v>135</v>
      </c>
      <c r="D31" s="57" t="s">
        <v>126</v>
      </c>
      <c r="E31" s="64">
        <v>6.2</v>
      </c>
      <c r="F31" s="15">
        <v>37.64</v>
      </c>
      <c r="G31" s="144">
        <f t="shared" si="0"/>
        <v>233.37</v>
      </c>
      <c r="H31" s="142"/>
      <c r="I31" s="142"/>
      <c r="J31" s="31"/>
    </row>
    <row r="32" spans="1:10" ht="29.25" customHeight="1" thickBot="1" x14ac:dyDescent="0.3">
      <c r="A32" s="67" t="s">
        <v>5</v>
      </c>
      <c r="B32" s="68" t="s">
        <v>226</v>
      </c>
      <c r="C32" s="69" t="s">
        <v>136</v>
      </c>
      <c r="D32" s="70" t="s">
        <v>126</v>
      </c>
      <c r="E32" s="71">
        <v>0.4</v>
      </c>
      <c r="F32" s="6">
        <v>437.51</v>
      </c>
      <c r="G32" s="146">
        <f>ROUND((E32*F32),2)</f>
        <v>175</v>
      </c>
      <c r="H32" s="147" t="s">
        <v>45</v>
      </c>
      <c r="I32" s="148">
        <f>ROUND(SUM(G5:G32),2)</f>
        <v>5127.47</v>
      </c>
      <c r="J32" s="31"/>
    </row>
    <row r="33" spans="1:10" s="3" customFormat="1" ht="33" customHeight="1" x14ac:dyDescent="0.25">
      <c r="A33" s="72" t="s">
        <v>53</v>
      </c>
      <c r="B33" s="73" t="s">
        <v>19</v>
      </c>
      <c r="C33" s="74" t="s">
        <v>138</v>
      </c>
      <c r="D33" s="75" t="s">
        <v>8</v>
      </c>
      <c r="E33" s="76">
        <v>1100</v>
      </c>
      <c r="F33" s="17">
        <v>8.6300000000000008</v>
      </c>
      <c r="G33" s="149">
        <f t="shared" ref="G33:G38" si="1">ROUND((E33*F33),2)</f>
        <v>9493</v>
      </c>
      <c r="H33" s="150"/>
      <c r="I33" s="150"/>
      <c r="J33" s="16"/>
    </row>
    <row r="34" spans="1:10" s="3" customFormat="1" ht="33" customHeight="1" x14ac:dyDescent="0.25">
      <c r="A34" s="77" t="s">
        <v>53</v>
      </c>
      <c r="B34" s="55" t="s">
        <v>20</v>
      </c>
      <c r="C34" s="59" t="s">
        <v>139</v>
      </c>
      <c r="D34" s="57" t="s">
        <v>8</v>
      </c>
      <c r="E34" s="76">
        <v>3509</v>
      </c>
      <c r="F34" s="17">
        <v>3.51</v>
      </c>
      <c r="G34" s="149">
        <f t="shared" si="1"/>
        <v>12316.59</v>
      </c>
      <c r="H34" s="150"/>
      <c r="I34" s="150"/>
      <c r="J34" s="16"/>
    </row>
    <row r="35" spans="1:10" s="3" customFormat="1" ht="33" customHeight="1" x14ac:dyDescent="0.25">
      <c r="A35" s="77" t="s">
        <v>53</v>
      </c>
      <c r="B35" s="55" t="s">
        <v>21</v>
      </c>
      <c r="C35" s="56" t="s">
        <v>137</v>
      </c>
      <c r="D35" s="78" t="s">
        <v>8</v>
      </c>
      <c r="E35" s="79">
        <v>1008</v>
      </c>
      <c r="F35" s="165">
        <v>-6</v>
      </c>
      <c r="G35" s="151">
        <f t="shared" si="1"/>
        <v>-6048</v>
      </c>
      <c r="H35" s="150"/>
      <c r="I35" s="150"/>
      <c r="J35" s="16"/>
    </row>
    <row r="36" spans="1:10" s="3" customFormat="1" ht="33" customHeight="1" x14ac:dyDescent="0.25">
      <c r="A36" s="77" t="s">
        <v>53</v>
      </c>
      <c r="B36" s="55" t="s">
        <v>22</v>
      </c>
      <c r="C36" s="59" t="s">
        <v>140</v>
      </c>
      <c r="D36" s="57" t="s">
        <v>122</v>
      </c>
      <c r="E36" s="173">
        <v>1121</v>
      </c>
      <c r="F36" s="18">
        <v>3.51</v>
      </c>
      <c r="G36" s="149">
        <f t="shared" si="1"/>
        <v>3934.71</v>
      </c>
      <c r="H36" s="150"/>
      <c r="I36" s="150"/>
      <c r="J36" s="16"/>
    </row>
    <row r="37" spans="1:10" s="3" customFormat="1" ht="33" customHeight="1" thickBot="1" x14ac:dyDescent="0.3">
      <c r="A37" s="77" t="s">
        <v>53</v>
      </c>
      <c r="B37" s="55" t="s">
        <v>23</v>
      </c>
      <c r="C37" s="59" t="s">
        <v>141</v>
      </c>
      <c r="D37" s="57" t="s">
        <v>122</v>
      </c>
      <c r="E37" s="64">
        <v>2388</v>
      </c>
      <c r="F37" s="18">
        <v>3.51</v>
      </c>
      <c r="G37" s="149">
        <f t="shared" si="1"/>
        <v>8381.8799999999992</v>
      </c>
      <c r="H37" s="150"/>
      <c r="I37" s="150"/>
      <c r="J37" s="16"/>
    </row>
    <row r="38" spans="1:10" s="3" customFormat="1" ht="38.25" customHeight="1" thickBot="1" x14ac:dyDescent="0.3">
      <c r="A38" s="80" t="s">
        <v>53</v>
      </c>
      <c r="B38" s="81" t="s">
        <v>24</v>
      </c>
      <c r="C38" s="61" t="s">
        <v>142</v>
      </c>
      <c r="D38" s="62" t="s">
        <v>122</v>
      </c>
      <c r="E38" s="65">
        <v>182</v>
      </c>
      <c r="F38" s="34">
        <v>3.73</v>
      </c>
      <c r="G38" s="152">
        <f t="shared" si="1"/>
        <v>678.86</v>
      </c>
      <c r="H38" s="147" t="s">
        <v>46</v>
      </c>
      <c r="I38" s="148">
        <f>ROUND(SUM(G33:G38),2)</f>
        <v>28757.040000000001</v>
      </c>
      <c r="J38" s="16"/>
    </row>
    <row r="39" spans="1:10" s="3" customFormat="1" ht="41.25" customHeight="1" x14ac:dyDescent="0.25">
      <c r="A39" s="49" t="s">
        <v>98</v>
      </c>
      <c r="B39" s="82" t="s">
        <v>39</v>
      </c>
      <c r="C39" s="51" t="s">
        <v>174</v>
      </c>
      <c r="D39" s="52" t="s">
        <v>147</v>
      </c>
      <c r="E39" s="83">
        <v>20853</v>
      </c>
      <c r="F39" s="19">
        <v>0.31</v>
      </c>
      <c r="G39" s="143">
        <f t="shared" ref="G39:G64" si="2">ROUND((E39*F39),2)</f>
        <v>6464.43</v>
      </c>
      <c r="H39" s="174" t="s">
        <v>99</v>
      </c>
      <c r="I39" s="150"/>
      <c r="J39" s="16"/>
    </row>
    <row r="40" spans="1:10" s="3" customFormat="1" ht="41.25" customHeight="1" x14ac:dyDescent="0.25">
      <c r="A40" s="54" t="s">
        <v>98</v>
      </c>
      <c r="B40" s="84" t="s">
        <v>40</v>
      </c>
      <c r="C40" s="59" t="s">
        <v>175</v>
      </c>
      <c r="D40" s="57" t="s">
        <v>122</v>
      </c>
      <c r="E40" s="64">
        <v>6256</v>
      </c>
      <c r="F40" s="20">
        <v>0.4</v>
      </c>
      <c r="G40" s="144">
        <f t="shared" ref="G40" si="3">ROUND((E40*F40),2)</f>
        <v>2502.4</v>
      </c>
      <c r="H40" s="175"/>
      <c r="I40" s="150"/>
      <c r="J40" s="16"/>
    </row>
    <row r="41" spans="1:10" s="3" customFormat="1" ht="41.25" customHeight="1" x14ac:dyDescent="0.25">
      <c r="A41" s="54" t="s">
        <v>98</v>
      </c>
      <c r="B41" s="55" t="s">
        <v>41</v>
      </c>
      <c r="C41" s="59" t="s">
        <v>145</v>
      </c>
      <c r="D41" s="57" t="s">
        <v>122</v>
      </c>
      <c r="E41" s="173">
        <v>10384</v>
      </c>
      <c r="F41" s="20">
        <v>19.399999999999999</v>
      </c>
      <c r="G41" s="144">
        <f t="shared" ref="G41:G51" si="4">ROUND((E41*F41),2)</f>
        <v>201449.60000000001</v>
      </c>
      <c r="H41" s="175"/>
      <c r="I41" s="150"/>
      <c r="J41" s="16"/>
    </row>
    <row r="42" spans="1:10" s="3" customFormat="1" ht="41.25" customHeight="1" x14ac:dyDescent="0.25">
      <c r="A42" s="54" t="s">
        <v>98</v>
      </c>
      <c r="B42" s="55" t="s">
        <v>42</v>
      </c>
      <c r="C42" s="59" t="s">
        <v>176</v>
      </c>
      <c r="D42" s="57" t="s">
        <v>147</v>
      </c>
      <c r="E42" s="64">
        <v>16056</v>
      </c>
      <c r="F42" s="20">
        <v>8.59</v>
      </c>
      <c r="G42" s="144">
        <f t="shared" si="4"/>
        <v>137921.04</v>
      </c>
      <c r="H42" s="175"/>
      <c r="I42" s="150"/>
      <c r="J42" s="16"/>
    </row>
    <row r="43" spans="1:10" s="3" customFormat="1" ht="41.25" customHeight="1" x14ac:dyDescent="0.25">
      <c r="A43" s="54" t="s">
        <v>98</v>
      </c>
      <c r="B43" s="55" t="s">
        <v>165</v>
      </c>
      <c r="C43" s="59" t="s">
        <v>177</v>
      </c>
      <c r="D43" s="57" t="s">
        <v>147</v>
      </c>
      <c r="E43" s="64">
        <v>11256</v>
      </c>
      <c r="F43" s="20">
        <v>12.12</v>
      </c>
      <c r="G43" s="144">
        <f t="shared" si="4"/>
        <v>136422.72</v>
      </c>
      <c r="H43" s="175"/>
      <c r="I43" s="150"/>
      <c r="J43" s="16"/>
    </row>
    <row r="44" spans="1:10" s="3" customFormat="1" ht="41.25" customHeight="1" x14ac:dyDescent="0.25">
      <c r="A44" s="54" t="s">
        <v>98</v>
      </c>
      <c r="B44" s="55" t="s">
        <v>166</v>
      </c>
      <c r="C44" s="59" t="s">
        <v>178</v>
      </c>
      <c r="D44" s="57" t="s">
        <v>147</v>
      </c>
      <c r="E44" s="64">
        <v>11145</v>
      </c>
      <c r="F44" s="20">
        <v>8.4499999999999993</v>
      </c>
      <c r="G44" s="144">
        <f t="shared" si="4"/>
        <v>94175.25</v>
      </c>
      <c r="H44" s="175"/>
      <c r="I44" s="150"/>
      <c r="J44" s="16"/>
    </row>
    <row r="45" spans="1:10" s="3" customFormat="1" ht="41.25" customHeight="1" x14ac:dyDescent="0.25">
      <c r="A45" s="54" t="s">
        <v>98</v>
      </c>
      <c r="B45" s="55" t="s">
        <v>167</v>
      </c>
      <c r="C45" s="59" t="s">
        <v>179</v>
      </c>
      <c r="D45" s="57" t="s">
        <v>147</v>
      </c>
      <c r="E45" s="64">
        <v>11301</v>
      </c>
      <c r="F45" s="20">
        <v>0.52</v>
      </c>
      <c r="G45" s="144">
        <f t="shared" si="4"/>
        <v>5876.52</v>
      </c>
      <c r="H45" s="175"/>
      <c r="I45" s="150"/>
      <c r="J45" s="16"/>
    </row>
    <row r="46" spans="1:10" s="3" customFormat="1" ht="41.25" customHeight="1" x14ac:dyDescent="0.25">
      <c r="A46" s="54" t="s">
        <v>98</v>
      </c>
      <c r="B46" s="55" t="s">
        <v>168</v>
      </c>
      <c r="C46" s="59" t="s">
        <v>180</v>
      </c>
      <c r="D46" s="57" t="s">
        <v>9</v>
      </c>
      <c r="E46" s="64">
        <v>430</v>
      </c>
      <c r="F46" s="20">
        <v>2.38</v>
      </c>
      <c r="G46" s="144">
        <f t="shared" si="4"/>
        <v>1023.4</v>
      </c>
      <c r="H46" s="175"/>
      <c r="I46" s="150"/>
      <c r="J46" s="16"/>
    </row>
    <row r="47" spans="1:10" s="3" customFormat="1" ht="41.25" customHeight="1" x14ac:dyDescent="0.25">
      <c r="A47" s="54" t="s">
        <v>98</v>
      </c>
      <c r="B47" s="55" t="s">
        <v>169</v>
      </c>
      <c r="C47" s="59" t="s">
        <v>181</v>
      </c>
      <c r="D47" s="57" t="s">
        <v>9</v>
      </c>
      <c r="E47" s="64">
        <v>237</v>
      </c>
      <c r="F47" s="20">
        <v>3.01</v>
      </c>
      <c r="G47" s="144">
        <f t="shared" si="4"/>
        <v>713.37</v>
      </c>
      <c r="H47" s="175"/>
      <c r="I47" s="150"/>
      <c r="J47" s="16"/>
    </row>
    <row r="48" spans="1:10" s="3" customFormat="1" ht="41.25" customHeight="1" x14ac:dyDescent="0.25">
      <c r="A48" s="54" t="s">
        <v>98</v>
      </c>
      <c r="B48" s="55" t="s">
        <v>170</v>
      </c>
      <c r="C48" s="59" t="s">
        <v>182</v>
      </c>
      <c r="D48" s="57" t="s">
        <v>147</v>
      </c>
      <c r="E48" s="64">
        <v>3291</v>
      </c>
      <c r="F48" s="20">
        <v>4.38</v>
      </c>
      <c r="G48" s="144">
        <f t="shared" si="4"/>
        <v>14414.58</v>
      </c>
      <c r="H48" s="175"/>
      <c r="I48" s="150"/>
      <c r="J48" s="16"/>
    </row>
    <row r="49" spans="1:10" s="3" customFormat="1" ht="41.25" customHeight="1" x14ac:dyDescent="0.25">
      <c r="A49" s="54" t="s">
        <v>98</v>
      </c>
      <c r="B49" s="85" t="s">
        <v>171</v>
      </c>
      <c r="C49" s="59" t="s">
        <v>183</v>
      </c>
      <c r="D49" s="57" t="s">
        <v>147</v>
      </c>
      <c r="E49" s="64">
        <v>14701</v>
      </c>
      <c r="F49" s="20">
        <v>0.3</v>
      </c>
      <c r="G49" s="144">
        <f t="shared" si="4"/>
        <v>4410.3</v>
      </c>
      <c r="H49" s="175"/>
      <c r="I49" s="150"/>
      <c r="J49" s="16"/>
    </row>
    <row r="50" spans="1:10" s="3" customFormat="1" ht="41.25" customHeight="1" x14ac:dyDescent="0.25">
      <c r="A50" s="54" t="s">
        <v>98</v>
      </c>
      <c r="B50" s="84" t="s">
        <v>172</v>
      </c>
      <c r="C50" s="59" t="s">
        <v>184</v>
      </c>
      <c r="D50" s="57" t="s">
        <v>147</v>
      </c>
      <c r="E50" s="64">
        <v>14363</v>
      </c>
      <c r="F50" s="20">
        <v>0.77</v>
      </c>
      <c r="G50" s="144">
        <f t="shared" si="4"/>
        <v>11059.51</v>
      </c>
      <c r="H50" s="175"/>
      <c r="I50" s="150"/>
      <c r="J50" s="16"/>
    </row>
    <row r="51" spans="1:10" s="3" customFormat="1" ht="41.25" customHeight="1" thickBot="1" x14ac:dyDescent="0.3">
      <c r="A51" s="67" t="s">
        <v>98</v>
      </c>
      <c r="B51" s="68" t="s">
        <v>173</v>
      </c>
      <c r="C51" s="69" t="s">
        <v>185</v>
      </c>
      <c r="D51" s="70" t="s">
        <v>147</v>
      </c>
      <c r="E51" s="71">
        <v>338</v>
      </c>
      <c r="F51" s="35">
        <v>6.33</v>
      </c>
      <c r="G51" s="146">
        <f t="shared" si="4"/>
        <v>2139.54</v>
      </c>
      <c r="H51" s="175"/>
      <c r="I51" s="150"/>
      <c r="J51" s="16"/>
    </row>
    <row r="52" spans="1:10" s="3" customFormat="1" ht="36.75" customHeight="1" x14ac:dyDescent="0.25">
      <c r="A52" s="49" t="s">
        <v>108</v>
      </c>
      <c r="B52" s="86" t="s">
        <v>39</v>
      </c>
      <c r="C52" s="87" t="s">
        <v>174</v>
      </c>
      <c r="D52" s="88" t="s">
        <v>147</v>
      </c>
      <c r="E52" s="89">
        <v>20853</v>
      </c>
      <c r="F52" s="36"/>
      <c r="G52" s="143">
        <f t="shared" si="2"/>
        <v>0</v>
      </c>
      <c r="H52" s="177"/>
      <c r="I52" s="153"/>
      <c r="J52" s="16"/>
    </row>
    <row r="53" spans="1:10" s="3" customFormat="1" ht="36.75" customHeight="1" x14ac:dyDescent="0.25">
      <c r="A53" s="54" t="s">
        <v>108</v>
      </c>
      <c r="B53" s="90" t="s">
        <v>40</v>
      </c>
      <c r="C53" s="91" t="s">
        <v>175</v>
      </c>
      <c r="D53" s="92" t="s">
        <v>122</v>
      </c>
      <c r="E53" s="58">
        <v>6256</v>
      </c>
      <c r="F53" s="37"/>
      <c r="G53" s="144">
        <f t="shared" si="2"/>
        <v>0</v>
      </c>
      <c r="H53" s="177"/>
      <c r="I53" s="150"/>
      <c r="J53" s="16"/>
    </row>
    <row r="54" spans="1:10" s="3" customFormat="1" ht="36.75" customHeight="1" x14ac:dyDescent="0.25">
      <c r="A54" s="54" t="s">
        <v>108</v>
      </c>
      <c r="B54" s="57" t="s">
        <v>41</v>
      </c>
      <c r="C54" s="91" t="s">
        <v>145</v>
      </c>
      <c r="D54" s="92" t="s">
        <v>122</v>
      </c>
      <c r="E54" s="168">
        <v>9383</v>
      </c>
      <c r="F54" s="37"/>
      <c r="G54" s="144">
        <f t="shared" si="2"/>
        <v>0</v>
      </c>
      <c r="H54" s="177"/>
      <c r="I54" s="150"/>
      <c r="J54" s="16"/>
    </row>
    <row r="55" spans="1:10" s="3" customFormat="1" ht="36.75" customHeight="1" x14ac:dyDescent="0.25">
      <c r="A55" s="54" t="s">
        <v>108</v>
      </c>
      <c r="B55" s="57" t="s">
        <v>42</v>
      </c>
      <c r="C55" s="93" t="s">
        <v>186</v>
      </c>
      <c r="D55" s="94" t="s">
        <v>147</v>
      </c>
      <c r="E55" s="58">
        <v>16241</v>
      </c>
      <c r="F55" s="37"/>
      <c r="G55" s="144">
        <f t="shared" si="2"/>
        <v>0</v>
      </c>
      <c r="H55" s="177"/>
      <c r="I55" s="150"/>
      <c r="J55" s="16"/>
    </row>
    <row r="56" spans="1:10" s="3" customFormat="1" ht="36.75" customHeight="1" x14ac:dyDescent="0.25">
      <c r="A56" s="54" t="s">
        <v>108</v>
      </c>
      <c r="B56" s="57" t="s">
        <v>165</v>
      </c>
      <c r="C56" s="93" t="s">
        <v>177</v>
      </c>
      <c r="D56" s="94" t="s">
        <v>147</v>
      </c>
      <c r="E56" s="58">
        <v>11256</v>
      </c>
      <c r="F56" s="37"/>
      <c r="G56" s="144">
        <f t="shared" si="2"/>
        <v>0</v>
      </c>
      <c r="H56" s="177"/>
      <c r="I56" s="150"/>
      <c r="J56" s="16"/>
    </row>
    <row r="57" spans="1:10" s="3" customFormat="1" ht="36.75" customHeight="1" x14ac:dyDescent="0.25">
      <c r="A57" s="54" t="s">
        <v>108</v>
      </c>
      <c r="B57" s="57" t="s">
        <v>166</v>
      </c>
      <c r="C57" s="93" t="s">
        <v>178</v>
      </c>
      <c r="D57" s="94" t="s">
        <v>147</v>
      </c>
      <c r="E57" s="58">
        <v>11145</v>
      </c>
      <c r="F57" s="37"/>
      <c r="G57" s="144">
        <f t="shared" si="2"/>
        <v>0</v>
      </c>
      <c r="H57" s="177"/>
      <c r="I57" s="150"/>
      <c r="J57" s="16"/>
    </row>
    <row r="58" spans="1:10" s="3" customFormat="1" ht="36.75" customHeight="1" x14ac:dyDescent="0.25">
      <c r="A58" s="54" t="s">
        <v>108</v>
      </c>
      <c r="B58" s="57" t="s">
        <v>167</v>
      </c>
      <c r="C58" s="93" t="s">
        <v>179</v>
      </c>
      <c r="D58" s="94" t="s">
        <v>147</v>
      </c>
      <c r="E58" s="58">
        <v>11301</v>
      </c>
      <c r="F58" s="37"/>
      <c r="G58" s="144">
        <f t="shared" si="2"/>
        <v>0</v>
      </c>
      <c r="H58" s="177"/>
      <c r="I58" s="150"/>
      <c r="J58" s="16"/>
    </row>
    <row r="59" spans="1:10" s="3" customFormat="1" ht="36.75" customHeight="1" x14ac:dyDescent="0.25">
      <c r="A59" s="54" t="s">
        <v>108</v>
      </c>
      <c r="B59" s="57" t="s">
        <v>168</v>
      </c>
      <c r="C59" s="93" t="s">
        <v>180</v>
      </c>
      <c r="D59" s="94" t="s">
        <v>9</v>
      </c>
      <c r="E59" s="58">
        <v>430</v>
      </c>
      <c r="F59" s="37"/>
      <c r="G59" s="144">
        <f t="shared" si="2"/>
        <v>0</v>
      </c>
      <c r="H59" s="177"/>
      <c r="I59" s="150"/>
      <c r="J59" s="16"/>
    </row>
    <row r="60" spans="1:10" s="3" customFormat="1" ht="36.75" customHeight="1" x14ac:dyDescent="0.25">
      <c r="A60" s="54" t="s">
        <v>108</v>
      </c>
      <c r="B60" s="57" t="s">
        <v>169</v>
      </c>
      <c r="C60" s="93" t="s">
        <v>181</v>
      </c>
      <c r="D60" s="94" t="s">
        <v>9</v>
      </c>
      <c r="E60" s="58">
        <v>237</v>
      </c>
      <c r="F60" s="37"/>
      <c r="G60" s="144">
        <f t="shared" si="2"/>
        <v>0</v>
      </c>
      <c r="H60" s="177"/>
      <c r="I60" s="150"/>
      <c r="J60" s="16"/>
    </row>
    <row r="61" spans="1:10" s="3" customFormat="1" ht="36.75" customHeight="1" x14ac:dyDescent="0.25">
      <c r="A61" s="54" t="s">
        <v>108</v>
      </c>
      <c r="B61" s="57" t="s">
        <v>170</v>
      </c>
      <c r="C61" s="93" t="s">
        <v>182</v>
      </c>
      <c r="D61" s="94" t="s">
        <v>147</v>
      </c>
      <c r="E61" s="58">
        <v>3291</v>
      </c>
      <c r="F61" s="37"/>
      <c r="G61" s="144">
        <f t="shared" si="2"/>
        <v>0</v>
      </c>
      <c r="H61" s="177"/>
      <c r="I61" s="150"/>
      <c r="J61" s="16"/>
    </row>
    <row r="62" spans="1:10" s="3" customFormat="1" ht="36.75" customHeight="1" x14ac:dyDescent="0.25">
      <c r="A62" s="54" t="s">
        <v>108</v>
      </c>
      <c r="B62" s="57" t="s">
        <v>171</v>
      </c>
      <c r="C62" s="93" t="s">
        <v>183</v>
      </c>
      <c r="D62" s="94" t="s">
        <v>147</v>
      </c>
      <c r="E62" s="58">
        <v>14701</v>
      </c>
      <c r="F62" s="37"/>
      <c r="G62" s="144">
        <f t="shared" si="2"/>
        <v>0</v>
      </c>
      <c r="H62" s="177"/>
      <c r="I62" s="150"/>
      <c r="J62" s="16"/>
    </row>
    <row r="63" spans="1:10" s="3" customFormat="1" ht="36.75" customHeight="1" thickBot="1" x14ac:dyDescent="0.3">
      <c r="A63" s="54" t="s">
        <v>108</v>
      </c>
      <c r="B63" s="57" t="s">
        <v>172</v>
      </c>
      <c r="C63" s="93" t="s">
        <v>184</v>
      </c>
      <c r="D63" s="94" t="s">
        <v>147</v>
      </c>
      <c r="E63" s="58">
        <v>14363</v>
      </c>
      <c r="F63" s="37"/>
      <c r="G63" s="144">
        <f t="shared" si="2"/>
        <v>0</v>
      </c>
      <c r="H63" s="178"/>
      <c r="I63" s="150"/>
      <c r="J63" s="16"/>
    </row>
    <row r="64" spans="1:10" s="3" customFormat="1" ht="36.75" customHeight="1" thickBot="1" x14ac:dyDescent="0.3">
      <c r="A64" s="95" t="s">
        <v>108</v>
      </c>
      <c r="B64" s="96" t="s">
        <v>173</v>
      </c>
      <c r="C64" s="97" t="s">
        <v>185</v>
      </c>
      <c r="D64" s="98" t="s">
        <v>147</v>
      </c>
      <c r="E64" s="99">
        <v>338</v>
      </c>
      <c r="F64" s="38"/>
      <c r="G64" s="154">
        <f t="shared" si="2"/>
        <v>0</v>
      </c>
      <c r="H64" s="155" t="s">
        <v>47</v>
      </c>
      <c r="I64" s="148">
        <f>ROUND(SUM(G39:G64),2)</f>
        <v>618572.66</v>
      </c>
      <c r="J64" s="16"/>
    </row>
    <row r="65" spans="1:10" s="3" customFormat="1" ht="41.4" customHeight="1" x14ac:dyDescent="0.25">
      <c r="A65" s="49" t="s">
        <v>187</v>
      </c>
      <c r="B65" s="100" t="s">
        <v>25</v>
      </c>
      <c r="C65" s="87" t="s">
        <v>200</v>
      </c>
      <c r="D65" s="101" t="s">
        <v>9</v>
      </c>
      <c r="E65" s="89">
        <v>240</v>
      </c>
      <c r="F65" s="19">
        <v>20.13</v>
      </c>
      <c r="G65" s="143">
        <f t="shared" ref="G65:G66" si="5">ROUND((E65*F65),2)</f>
        <v>4831.2</v>
      </c>
      <c r="H65" s="174" t="s">
        <v>99</v>
      </c>
      <c r="I65" s="150"/>
      <c r="J65" s="16"/>
    </row>
    <row r="66" spans="1:10" s="3" customFormat="1" ht="27.6" x14ac:dyDescent="0.25">
      <c r="A66" s="54" t="s">
        <v>187</v>
      </c>
      <c r="B66" s="102" t="s">
        <v>26</v>
      </c>
      <c r="C66" s="91" t="s">
        <v>195</v>
      </c>
      <c r="D66" s="92" t="s">
        <v>117</v>
      </c>
      <c r="E66" s="58">
        <v>38</v>
      </c>
      <c r="F66" s="20">
        <v>37.840000000000003</v>
      </c>
      <c r="G66" s="144">
        <f t="shared" si="5"/>
        <v>1437.92</v>
      </c>
      <c r="H66" s="175"/>
      <c r="I66" s="150"/>
      <c r="J66" s="16"/>
    </row>
    <row r="67" spans="1:10" s="3" customFormat="1" ht="27.6" x14ac:dyDescent="0.25">
      <c r="A67" s="54" t="s">
        <v>187</v>
      </c>
      <c r="B67" s="102" t="s">
        <v>27</v>
      </c>
      <c r="C67" s="91" t="s">
        <v>174</v>
      </c>
      <c r="D67" s="94" t="s">
        <v>147</v>
      </c>
      <c r="E67" s="58">
        <v>2114</v>
      </c>
      <c r="F67" s="20">
        <v>0.82</v>
      </c>
      <c r="G67" s="144">
        <f t="shared" ref="G67:G89" si="6">ROUND((E67*F67),2)</f>
        <v>1733.48</v>
      </c>
      <c r="H67" s="175"/>
      <c r="I67" s="150"/>
      <c r="J67" s="16"/>
    </row>
    <row r="68" spans="1:10" s="3" customFormat="1" ht="27.6" x14ac:dyDescent="0.25">
      <c r="A68" s="54" t="s">
        <v>187</v>
      </c>
      <c r="B68" s="102" t="s">
        <v>28</v>
      </c>
      <c r="C68" s="91" t="s">
        <v>175</v>
      </c>
      <c r="D68" s="92" t="s">
        <v>122</v>
      </c>
      <c r="E68" s="58">
        <v>635</v>
      </c>
      <c r="F68" s="20">
        <v>1.37</v>
      </c>
      <c r="G68" s="144">
        <f t="shared" si="6"/>
        <v>869.95</v>
      </c>
      <c r="H68" s="175"/>
      <c r="I68" s="150"/>
      <c r="J68" s="16"/>
    </row>
    <row r="69" spans="1:10" s="3" customFormat="1" ht="27.6" x14ac:dyDescent="0.25">
      <c r="A69" s="54" t="s">
        <v>187</v>
      </c>
      <c r="B69" s="102" t="s">
        <v>43</v>
      </c>
      <c r="C69" s="91" t="s">
        <v>145</v>
      </c>
      <c r="D69" s="92" t="s">
        <v>122</v>
      </c>
      <c r="E69" s="58">
        <v>959</v>
      </c>
      <c r="F69" s="20">
        <v>20.5</v>
      </c>
      <c r="G69" s="144">
        <f t="shared" si="6"/>
        <v>19659.5</v>
      </c>
      <c r="H69" s="175"/>
      <c r="I69" s="150"/>
      <c r="J69" s="16"/>
    </row>
    <row r="70" spans="1:10" s="3" customFormat="1" ht="27.6" x14ac:dyDescent="0.25">
      <c r="A70" s="54" t="s">
        <v>187</v>
      </c>
      <c r="B70" s="102" t="s">
        <v>66</v>
      </c>
      <c r="C70" s="93" t="s">
        <v>196</v>
      </c>
      <c r="D70" s="94" t="s">
        <v>147</v>
      </c>
      <c r="E70" s="58">
        <v>1726</v>
      </c>
      <c r="F70" s="20">
        <v>8.59</v>
      </c>
      <c r="G70" s="144">
        <f t="shared" si="6"/>
        <v>14826.34</v>
      </c>
      <c r="H70" s="175"/>
      <c r="I70" s="150"/>
      <c r="J70" s="16"/>
    </row>
    <row r="71" spans="1:10" s="3" customFormat="1" ht="27.6" x14ac:dyDescent="0.25">
      <c r="A71" s="54" t="s">
        <v>187</v>
      </c>
      <c r="B71" s="102" t="s">
        <v>67</v>
      </c>
      <c r="C71" s="93" t="s">
        <v>197</v>
      </c>
      <c r="D71" s="94" t="s">
        <v>147</v>
      </c>
      <c r="E71" s="58">
        <v>1066</v>
      </c>
      <c r="F71" s="20">
        <v>17.899999999999999</v>
      </c>
      <c r="G71" s="144">
        <f t="shared" si="6"/>
        <v>19081.400000000001</v>
      </c>
      <c r="H71" s="175"/>
      <c r="I71" s="150"/>
      <c r="J71" s="16"/>
    </row>
    <row r="72" spans="1:10" s="3" customFormat="1" ht="27.6" x14ac:dyDescent="0.25">
      <c r="A72" s="54" t="s">
        <v>187</v>
      </c>
      <c r="B72" s="102" t="s">
        <v>188</v>
      </c>
      <c r="C72" s="93" t="s">
        <v>177</v>
      </c>
      <c r="D72" s="94" t="s">
        <v>147</v>
      </c>
      <c r="E72" s="58">
        <v>51</v>
      </c>
      <c r="F72" s="21">
        <v>23.04</v>
      </c>
      <c r="G72" s="144">
        <f t="shared" si="6"/>
        <v>1175.04</v>
      </c>
      <c r="H72" s="175"/>
      <c r="I72" s="150"/>
      <c r="J72" s="16"/>
    </row>
    <row r="73" spans="1:10" s="3" customFormat="1" ht="27.6" x14ac:dyDescent="0.25">
      <c r="A73" s="54" t="s">
        <v>187</v>
      </c>
      <c r="B73" s="102" t="s">
        <v>189</v>
      </c>
      <c r="C73" s="93" t="s">
        <v>178</v>
      </c>
      <c r="D73" s="94" t="s">
        <v>147</v>
      </c>
      <c r="E73" s="58">
        <v>50</v>
      </c>
      <c r="F73" s="21">
        <v>28.69</v>
      </c>
      <c r="G73" s="144">
        <f t="shared" si="6"/>
        <v>1434.5</v>
      </c>
      <c r="H73" s="175"/>
      <c r="I73" s="150"/>
      <c r="J73" s="16"/>
    </row>
    <row r="74" spans="1:10" s="3" customFormat="1" ht="27.6" x14ac:dyDescent="0.25">
      <c r="A74" s="54" t="s">
        <v>187</v>
      </c>
      <c r="B74" s="102" t="s">
        <v>190</v>
      </c>
      <c r="C74" s="93" t="s">
        <v>198</v>
      </c>
      <c r="D74" s="94" t="s">
        <v>147</v>
      </c>
      <c r="E74" s="58">
        <v>476</v>
      </c>
      <c r="F74" s="21">
        <v>2.4500000000000002</v>
      </c>
      <c r="G74" s="144">
        <f t="shared" si="6"/>
        <v>1166.2</v>
      </c>
      <c r="H74" s="175"/>
      <c r="I74" s="150"/>
      <c r="J74" s="16"/>
    </row>
    <row r="75" spans="1:10" s="3" customFormat="1" ht="27.6" x14ac:dyDescent="0.25">
      <c r="A75" s="54" t="s">
        <v>187</v>
      </c>
      <c r="B75" s="102" t="s">
        <v>191</v>
      </c>
      <c r="C75" s="93" t="s">
        <v>182</v>
      </c>
      <c r="D75" s="94" t="s">
        <v>147</v>
      </c>
      <c r="E75" s="58">
        <v>22</v>
      </c>
      <c r="F75" s="21">
        <v>3.85</v>
      </c>
      <c r="G75" s="144">
        <f t="shared" si="6"/>
        <v>84.7</v>
      </c>
      <c r="H75" s="175"/>
      <c r="I75" s="150"/>
      <c r="J75" s="16"/>
    </row>
    <row r="76" spans="1:10" s="3" customFormat="1" ht="28.2" thickBot="1" x14ac:dyDescent="0.3">
      <c r="A76" s="67" t="s">
        <v>187</v>
      </c>
      <c r="B76" s="103" t="s">
        <v>192</v>
      </c>
      <c r="C76" s="104" t="s">
        <v>199</v>
      </c>
      <c r="D76" s="105" t="s">
        <v>122</v>
      </c>
      <c r="E76" s="106">
        <v>176</v>
      </c>
      <c r="F76" s="22">
        <v>14.4</v>
      </c>
      <c r="G76" s="146">
        <f t="shared" si="6"/>
        <v>2534.4</v>
      </c>
      <c r="H76" s="175"/>
      <c r="I76" s="150"/>
      <c r="J76" s="16"/>
    </row>
    <row r="77" spans="1:10" s="3" customFormat="1" ht="27.6" x14ac:dyDescent="0.25">
      <c r="A77" s="66" t="s">
        <v>193</v>
      </c>
      <c r="B77" s="107" t="s">
        <v>25</v>
      </c>
      <c r="C77" s="108" t="s">
        <v>200</v>
      </c>
      <c r="D77" s="109" t="s">
        <v>9</v>
      </c>
      <c r="E77" s="76">
        <v>240</v>
      </c>
      <c r="F77" s="23"/>
      <c r="G77" s="149">
        <f t="shared" si="6"/>
        <v>0</v>
      </c>
      <c r="H77" s="175"/>
      <c r="I77" s="150"/>
      <c r="J77" s="16"/>
    </row>
    <row r="78" spans="1:10" s="3" customFormat="1" ht="27.6" x14ac:dyDescent="0.25">
      <c r="A78" s="54" t="s">
        <v>193</v>
      </c>
      <c r="B78" s="107" t="s">
        <v>26</v>
      </c>
      <c r="C78" s="91" t="s">
        <v>195</v>
      </c>
      <c r="D78" s="92" t="s">
        <v>117</v>
      </c>
      <c r="E78" s="58">
        <v>38</v>
      </c>
      <c r="F78" s="21"/>
      <c r="G78" s="144">
        <f t="shared" si="6"/>
        <v>0</v>
      </c>
      <c r="H78" s="175"/>
      <c r="I78" s="150"/>
      <c r="J78" s="16"/>
    </row>
    <row r="79" spans="1:10" s="3" customFormat="1" ht="27.6" x14ac:dyDescent="0.25">
      <c r="A79" s="54" t="s">
        <v>193</v>
      </c>
      <c r="B79" s="107" t="s">
        <v>27</v>
      </c>
      <c r="C79" s="91" t="s">
        <v>174</v>
      </c>
      <c r="D79" s="94" t="s">
        <v>147</v>
      </c>
      <c r="E79" s="58">
        <v>2114</v>
      </c>
      <c r="F79" s="21"/>
      <c r="G79" s="144">
        <f t="shared" si="6"/>
        <v>0</v>
      </c>
      <c r="H79" s="175"/>
      <c r="I79" s="150"/>
      <c r="J79" s="16"/>
    </row>
    <row r="80" spans="1:10" s="3" customFormat="1" ht="27.6" x14ac:dyDescent="0.25">
      <c r="A80" s="54" t="s">
        <v>193</v>
      </c>
      <c r="B80" s="107" t="s">
        <v>28</v>
      </c>
      <c r="C80" s="91" t="s">
        <v>175</v>
      </c>
      <c r="D80" s="92" t="s">
        <v>122</v>
      </c>
      <c r="E80" s="58">
        <v>635</v>
      </c>
      <c r="F80" s="21"/>
      <c r="G80" s="144">
        <f t="shared" si="6"/>
        <v>0</v>
      </c>
      <c r="H80" s="175"/>
      <c r="I80" s="150"/>
      <c r="J80" s="16"/>
    </row>
    <row r="81" spans="1:10" s="3" customFormat="1" ht="27.6" x14ac:dyDescent="0.25">
      <c r="A81" s="54" t="s">
        <v>193</v>
      </c>
      <c r="B81" s="107" t="s">
        <v>43</v>
      </c>
      <c r="C81" s="91" t="s">
        <v>145</v>
      </c>
      <c r="D81" s="92" t="s">
        <v>122</v>
      </c>
      <c r="E81" s="58">
        <v>956</v>
      </c>
      <c r="F81" s="21"/>
      <c r="G81" s="144">
        <f t="shared" si="6"/>
        <v>0</v>
      </c>
      <c r="H81" s="175"/>
      <c r="I81" s="150"/>
      <c r="J81" s="16"/>
    </row>
    <row r="82" spans="1:10" s="3" customFormat="1" ht="27.6" x14ac:dyDescent="0.25">
      <c r="A82" s="54" t="s">
        <v>193</v>
      </c>
      <c r="B82" s="107" t="s">
        <v>66</v>
      </c>
      <c r="C82" s="93" t="s">
        <v>201</v>
      </c>
      <c r="D82" s="94" t="s">
        <v>147</v>
      </c>
      <c r="E82" s="58">
        <v>78</v>
      </c>
      <c r="F82" s="21"/>
      <c r="G82" s="144">
        <f t="shared" si="6"/>
        <v>0</v>
      </c>
      <c r="H82" s="175"/>
      <c r="I82" s="150"/>
      <c r="J82" s="16"/>
    </row>
    <row r="83" spans="1:10" s="3" customFormat="1" ht="27.6" x14ac:dyDescent="0.25">
      <c r="A83" s="54" t="s">
        <v>193</v>
      </c>
      <c r="B83" s="107" t="s">
        <v>67</v>
      </c>
      <c r="C83" s="93" t="s">
        <v>202</v>
      </c>
      <c r="D83" s="94" t="s">
        <v>147</v>
      </c>
      <c r="E83" s="58">
        <v>1649</v>
      </c>
      <c r="F83" s="21"/>
      <c r="G83" s="144">
        <f t="shared" si="6"/>
        <v>0</v>
      </c>
      <c r="H83" s="175"/>
      <c r="I83" s="150"/>
      <c r="J83" s="16"/>
    </row>
    <row r="84" spans="1:10" s="3" customFormat="1" ht="27.6" x14ac:dyDescent="0.25">
      <c r="A84" s="54" t="s">
        <v>193</v>
      </c>
      <c r="B84" s="107" t="s">
        <v>188</v>
      </c>
      <c r="C84" s="93" t="s">
        <v>197</v>
      </c>
      <c r="D84" s="94" t="s">
        <v>147</v>
      </c>
      <c r="E84" s="58">
        <v>1066</v>
      </c>
      <c r="F84" s="21"/>
      <c r="G84" s="144">
        <f t="shared" si="6"/>
        <v>0</v>
      </c>
      <c r="H84" s="175"/>
      <c r="I84" s="150"/>
      <c r="J84" s="16"/>
    </row>
    <row r="85" spans="1:10" s="3" customFormat="1" ht="27.6" x14ac:dyDescent="0.25">
      <c r="A85" s="54" t="s">
        <v>193</v>
      </c>
      <c r="B85" s="107" t="s">
        <v>189</v>
      </c>
      <c r="C85" s="93" t="s">
        <v>177</v>
      </c>
      <c r="D85" s="94" t="s">
        <v>147</v>
      </c>
      <c r="E85" s="58">
        <v>51</v>
      </c>
      <c r="F85" s="21"/>
      <c r="G85" s="144">
        <f t="shared" si="6"/>
        <v>0</v>
      </c>
      <c r="H85" s="175"/>
      <c r="I85" s="150"/>
      <c r="J85" s="16"/>
    </row>
    <row r="86" spans="1:10" s="3" customFormat="1" ht="27.6" x14ac:dyDescent="0.25">
      <c r="A86" s="54" t="s">
        <v>193</v>
      </c>
      <c r="B86" s="107" t="s">
        <v>190</v>
      </c>
      <c r="C86" s="93" t="s">
        <v>178</v>
      </c>
      <c r="D86" s="94" t="s">
        <v>147</v>
      </c>
      <c r="E86" s="58">
        <v>50</v>
      </c>
      <c r="F86" s="21"/>
      <c r="G86" s="144">
        <f t="shared" si="6"/>
        <v>0</v>
      </c>
      <c r="H86" s="175"/>
      <c r="I86" s="150"/>
      <c r="J86" s="16"/>
    </row>
    <row r="87" spans="1:10" s="3" customFormat="1" ht="27.6" x14ac:dyDescent="0.25">
      <c r="A87" s="54" t="s">
        <v>193</v>
      </c>
      <c r="B87" s="107" t="s">
        <v>191</v>
      </c>
      <c r="C87" s="93" t="s">
        <v>198</v>
      </c>
      <c r="D87" s="94" t="s">
        <v>147</v>
      </c>
      <c r="E87" s="58">
        <v>476</v>
      </c>
      <c r="F87" s="21"/>
      <c r="G87" s="144">
        <f t="shared" si="6"/>
        <v>0</v>
      </c>
      <c r="H87" s="175"/>
      <c r="I87" s="150"/>
      <c r="J87" s="16"/>
    </row>
    <row r="88" spans="1:10" s="3" customFormat="1" ht="28.2" thickBot="1" x14ac:dyDescent="0.3">
      <c r="A88" s="54" t="s">
        <v>193</v>
      </c>
      <c r="B88" s="107" t="s">
        <v>192</v>
      </c>
      <c r="C88" s="93" t="s">
        <v>182</v>
      </c>
      <c r="D88" s="94" t="s">
        <v>147</v>
      </c>
      <c r="E88" s="58">
        <v>22</v>
      </c>
      <c r="F88" s="21"/>
      <c r="G88" s="144">
        <f t="shared" si="6"/>
        <v>0</v>
      </c>
      <c r="H88" s="176"/>
      <c r="I88" s="150"/>
      <c r="J88" s="16"/>
    </row>
    <row r="89" spans="1:10" s="3" customFormat="1" ht="28.2" thickBot="1" x14ac:dyDescent="0.3">
      <c r="A89" s="67" t="s">
        <v>193</v>
      </c>
      <c r="B89" s="110" t="s">
        <v>194</v>
      </c>
      <c r="C89" s="104" t="s">
        <v>199</v>
      </c>
      <c r="D89" s="105" t="s">
        <v>122</v>
      </c>
      <c r="E89" s="106">
        <v>176</v>
      </c>
      <c r="F89" s="22"/>
      <c r="G89" s="146">
        <f t="shared" si="6"/>
        <v>0</v>
      </c>
      <c r="H89" s="147" t="s">
        <v>48</v>
      </c>
      <c r="I89" s="148">
        <f>ROUND(SUM(G65:G89),2)</f>
        <v>68834.63</v>
      </c>
      <c r="J89" s="16"/>
    </row>
    <row r="90" spans="1:10" s="3" customFormat="1" ht="42" customHeight="1" x14ac:dyDescent="0.25">
      <c r="A90" s="49" t="s">
        <v>93</v>
      </c>
      <c r="B90" s="86" t="s">
        <v>29</v>
      </c>
      <c r="C90" s="87" t="s">
        <v>143</v>
      </c>
      <c r="D90" s="88" t="s">
        <v>122</v>
      </c>
      <c r="E90" s="89">
        <v>98</v>
      </c>
      <c r="F90" s="19">
        <v>5.96</v>
      </c>
      <c r="G90" s="156">
        <f t="shared" ref="G90:G114" si="7">ROUND((E90*F90),2)</f>
        <v>584.08000000000004</v>
      </c>
      <c r="H90" s="150"/>
      <c r="I90" s="150"/>
      <c r="J90" s="16"/>
    </row>
    <row r="91" spans="1:10" s="3" customFormat="1" ht="24" customHeight="1" x14ac:dyDescent="0.25">
      <c r="A91" s="54" t="s">
        <v>93</v>
      </c>
      <c r="B91" s="57" t="s">
        <v>30</v>
      </c>
      <c r="C91" s="91" t="s">
        <v>159</v>
      </c>
      <c r="D91" s="92" t="s">
        <v>9</v>
      </c>
      <c r="E91" s="58">
        <v>16.600000000000001</v>
      </c>
      <c r="F91" s="20">
        <v>287.10000000000002</v>
      </c>
      <c r="G91" s="144">
        <f t="shared" si="7"/>
        <v>4765.8599999999997</v>
      </c>
      <c r="H91" s="150"/>
      <c r="I91" s="150"/>
      <c r="J91" s="16"/>
    </row>
    <row r="92" spans="1:10" s="3" customFormat="1" x14ac:dyDescent="0.25">
      <c r="A92" s="54" t="s">
        <v>93</v>
      </c>
      <c r="B92" s="57" t="s">
        <v>31</v>
      </c>
      <c r="C92" s="91" t="s">
        <v>144</v>
      </c>
      <c r="D92" s="94" t="s">
        <v>122</v>
      </c>
      <c r="E92" s="58">
        <v>4</v>
      </c>
      <c r="F92" s="20">
        <v>16.920000000000002</v>
      </c>
      <c r="G92" s="144">
        <f t="shared" si="7"/>
        <v>67.680000000000007</v>
      </c>
      <c r="H92" s="150"/>
      <c r="I92" s="150"/>
      <c r="J92" s="16"/>
    </row>
    <row r="93" spans="1:10" s="3" customFormat="1" x14ac:dyDescent="0.25">
      <c r="A93" s="54" t="s">
        <v>93</v>
      </c>
      <c r="B93" s="57" t="s">
        <v>32</v>
      </c>
      <c r="C93" s="91" t="s">
        <v>145</v>
      </c>
      <c r="D93" s="94" t="s">
        <v>122</v>
      </c>
      <c r="E93" s="58">
        <v>58.3</v>
      </c>
      <c r="F93" s="20">
        <v>26.85</v>
      </c>
      <c r="G93" s="144">
        <f t="shared" si="7"/>
        <v>1565.36</v>
      </c>
      <c r="H93" s="150"/>
      <c r="I93" s="150"/>
      <c r="J93" s="16"/>
    </row>
    <row r="94" spans="1:10" s="3" customFormat="1" x14ac:dyDescent="0.25">
      <c r="A94" s="54" t="s">
        <v>93</v>
      </c>
      <c r="B94" s="57" t="s">
        <v>33</v>
      </c>
      <c r="C94" s="91" t="s">
        <v>146</v>
      </c>
      <c r="D94" s="94" t="s">
        <v>147</v>
      </c>
      <c r="E94" s="58">
        <v>174.3</v>
      </c>
      <c r="F94" s="20">
        <v>1.3</v>
      </c>
      <c r="G94" s="144">
        <f t="shared" si="7"/>
        <v>226.59</v>
      </c>
      <c r="H94" s="150"/>
      <c r="I94" s="150"/>
      <c r="J94" s="16"/>
    </row>
    <row r="95" spans="1:10" s="3" customFormat="1" x14ac:dyDescent="0.25">
      <c r="A95" s="54" t="s">
        <v>93</v>
      </c>
      <c r="B95" s="57" t="s">
        <v>34</v>
      </c>
      <c r="C95" s="91" t="s">
        <v>148</v>
      </c>
      <c r="D95" s="94" t="s">
        <v>147</v>
      </c>
      <c r="E95" s="58">
        <v>14.8</v>
      </c>
      <c r="F95" s="20">
        <v>4.7300000000000004</v>
      </c>
      <c r="G95" s="144">
        <f t="shared" si="7"/>
        <v>70</v>
      </c>
      <c r="H95" s="150"/>
      <c r="I95" s="150"/>
      <c r="J95" s="16"/>
    </row>
    <row r="96" spans="1:10" s="3" customFormat="1" x14ac:dyDescent="0.25">
      <c r="A96" s="54" t="s">
        <v>93</v>
      </c>
      <c r="B96" s="57" t="s">
        <v>68</v>
      </c>
      <c r="C96" s="91" t="s">
        <v>149</v>
      </c>
      <c r="D96" s="94" t="s">
        <v>147</v>
      </c>
      <c r="E96" s="58">
        <v>3</v>
      </c>
      <c r="F96" s="20">
        <v>7.78</v>
      </c>
      <c r="G96" s="144">
        <f t="shared" si="7"/>
        <v>23.34</v>
      </c>
      <c r="H96" s="150"/>
      <c r="I96" s="150"/>
      <c r="J96" s="16"/>
    </row>
    <row r="97" spans="1:10" s="3" customFormat="1" x14ac:dyDescent="0.25">
      <c r="A97" s="54" t="s">
        <v>93</v>
      </c>
      <c r="B97" s="57" t="s">
        <v>69</v>
      </c>
      <c r="C97" s="91" t="s">
        <v>150</v>
      </c>
      <c r="D97" s="94" t="s">
        <v>147</v>
      </c>
      <c r="E97" s="58">
        <v>3</v>
      </c>
      <c r="F97" s="20">
        <v>11.66</v>
      </c>
      <c r="G97" s="144">
        <f t="shared" si="7"/>
        <v>34.979999999999997</v>
      </c>
      <c r="H97" s="150"/>
      <c r="I97" s="150"/>
      <c r="J97" s="16"/>
    </row>
    <row r="98" spans="1:10" s="3" customFormat="1" x14ac:dyDescent="0.25">
      <c r="A98" s="54" t="s">
        <v>93</v>
      </c>
      <c r="B98" s="57" t="s">
        <v>83</v>
      </c>
      <c r="C98" s="91" t="s">
        <v>151</v>
      </c>
      <c r="D98" s="94" t="s">
        <v>147</v>
      </c>
      <c r="E98" s="58">
        <v>19</v>
      </c>
      <c r="F98" s="20">
        <v>105.31</v>
      </c>
      <c r="G98" s="144">
        <f t="shared" si="7"/>
        <v>2000.89</v>
      </c>
      <c r="H98" s="150"/>
      <c r="I98" s="150"/>
      <c r="J98" s="16"/>
    </row>
    <row r="99" spans="1:10" s="3" customFormat="1" x14ac:dyDescent="0.25">
      <c r="A99" s="54" t="s">
        <v>93</v>
      </c>
      <c r="B99" s="57" t="s">
        <v>100</v>
      </c>
      <c r="C99" s="91" t="s">
        <v>152</v>
      </c>
      <c r="D99" s="92" t="s">
        <v>122</v>
      </c>
      <c r="E99" s="58">
        <v>0.14000000000000001</v>
      </c>
      <c r="F99" s="20">
        <v>267.01</v>
      </c>
      <c r="G99" s="144">
        <f t="shared" si="7"/>
        <v>37.380000000000003</v>
      </c>
      <c r="H99" s="150"/>
      <c r="I99" s="150"/>
      <c r="J99" s="16"/>
    </row>
    <row r="100" spans="1:10" s="3" customFormat="1" x14ac:dyDescent="0.25">
      <c r="A100" s="54" t="s">
        <v>93</v>
      </c>
      <c r="B100" s="57" t="s">
        <v>101</v>
      </c>
      <c r="C100" s="91" t="s">
        <v>160</v>
      </c>
      <c r="D100" s="92" t="s">
        <v>9</v>
      </c>
      <c r="E100" s="58">
        <v>20.8</v>
      </c>
      <c r="F100" s="20">
        <v>22.44</v>
      </c>
      <c r="G100" s="144">
        <f t="shared" si="7"/>
        <v>466.75</v>
      </c>
      <c r="H100" s="150"/>
      <c r="I100" s="150"/>
      <c r="J100" s="16"/>
    </row>
    <row r="101" spans="1:10" s="3" customFormat="1" x14ac:dyDescent="0.25">
      <c r="A101" s="54" t="s">
        <v>93</v>
      </c>
      <c r="B101" s="57" t="s">
        <v>102</v>
      </c>
      <c r="C101" s="91" t="s">
        <v>153</v>
      </c>
      <c r="D101" s="94" t="s">
        <v>122</v>
      </c>
      <c r="E101" s="58">
        <v>0.21</v>
      </c>
      <c r="F101" s="20">
        <v>833.34</v>
      </c>
      <c r="G101" s="144">
        <f t="shared" si="7"/>
        <v>175</v>
      </c>
      <c r="H101" s="150"/>
      <c r="I101" s="150"/>
      <c r="J101" s="16"/>
    </row>
    <row r="102" spans="1:10" s="3" customFormat="1" x14ac:dyDescent="0.25">
      <c r="A102" s="54" t="s">
        <v>93</v>
      </c>
      <c r="B102" s="57" t="s">
        <v>103</v>
      </c>
      <c r="C102" s="91" t="s">
        <v>154</v>
      </c>
      <c r="D102" s="92" t="s">
        <v>117</v>
      </c>
      <c r="E102" s="58">
        <v>4</v>
      </c>
      <c r="F102" s="20">
        <v>300.42</v>
      </c>
      <c r="G102" s="144">
        <f t="shared" si="7"/>
        <v>1201.68</v>
      </c>
      <c r="H102" s="150"/>
      <c r="I102" s="150"/>
      <c r="J102" s="16"/>
    </row>
    <row r="103" spans="1:10" s="3" customFormat="1" x14ac:dyDescent="0.25">
      <c r="A103" s="54" t="s">
        <v>93</v>
      </c>
      <c r="B103" s="57" t="s">
        <v>161</v>
      </c>
      <c r="C103" s="91" t="s">
        <v>155</v>
      </c>
      <c r="D103" s="92" t="s">
        <v>117</v>
      </c>
      <c r="E103" s="58">
        <v>6</v>
      </c>
      <c r="F103" s="20">
        <v>311.22000000000003</v>
      </c>
      <c r="G103" s="144">
        <f t="shared" si="7"/>
        <v>1867.32</v>
      </c>
      <c r="H103" s="150"/>
      <c r="I103" s="150"/>
      <c r="J103" s="16"/>
    </row>
    <row r="104" spans="1:10" s="3" customFormat="1" x14ac:dyDescent="0.25">
      <c r="A104" s="54" t="s">
        <v>93</v>
      </c>
      <c r="B104" s="57" t="s">
        <v>162</v>
      </c>
      <c r="C104" s="91" t="s">
        <v>156</v>
      </c>
      <c r="D104" s="92" t="s">
        <v>9</v>
      </c>
      <c r="E104" s="58">
        <v>23</v>
      </c>
      <c r="F104" s="20">
        <v>135.94</v>
      </c>
      <c r="G104" s="144">
        <f t="shared" si="7"/>
        <v>3126.62</v>
      </c>
      <c r="H104" s="150"/>
      <c r="I104" s="150"/>
      <c r="J104" s="16"/>
    </row>
    <row r="105" spans="1:10" s="3" customFormat="1" ht="14.4" thickBot="1" x14ac:dyDescent="0.3">
      <c r="A105" s="54" t="s">
        <v>93</v>
      </c>
      <c r="B105" s="57" t="s">
        <v>163</v>
      </c>
      <c r="C105" s="91" t="s">
        <v>157</v>
      </c>
      <c r="D105" s="92" t="s">
        <v>9</v>
      </c>
      <c r="E105" s="58">
        <v>24.6</v>
      </c>
      <c r="F105" s="20">
        <v>41.27</v>
      </c>
      <c r="G105" s="144">
        <f t="shared" si="7"/>
        <v>1015.24</v>
      </c>
      <c r="H105" s="150"/>
      <c r="I105" s="150"/>
      <c r="J105" s="16"/>
    </row>
    <row r="106" spans="1:10" s="3" customFormat="1" ht="28.2" thickBot="1" x14ac:dyDescent="0.3">
      <c r="A106" s="67" t="s">
        <v>93</v>
      </c>
      <c r="B106" s="111" t="s">
        <v>164</v>
      </c>
      <c r="C106" s="112" t="s">
        <v>158</v>
      </c>
      <c r="D106" s="113" t="s">
        <v>122</v>
      </c>
      <c r="E106" s="106">
        <v>49</v>
      </c>
      <c r="F106" s="35">
        <v>1.17</v>
      </c>
      <c r="G106" s="146">
        <f t="shared" ref="G106" si="8">ROUND((E106*F106),2)</f>
        <v>57.33</v>
      </c>
      <c r="H106" s="155" t="s">
        <v>49</v>
      </c>
      <c r="I106" s="148">
        <f>ROUND(SUM(G90:G106),2)</f>
        <v>17286.099999999999</v>
      </c>
      <c r="J106" s="16"/>
    </row>
    <row r="107" spans="1:10" s="3" customFormat="1" ht="27.6" x14ac:dyDescent="0.25">
      <c r="A107" s="49" t="s">
        <v>203</v>
      </c>
      <c r="B107" s="114" t="s">
        <v>11</v>
      </c>
      <c r="C107" s="115" t="s">
        <v>204</v>
      </c>
      <c r="D107" s="166" t="s">
        <v>228</v>
      </c>
      <c r="E107" s="89">
        <v>2.2000000000000002</v>
      </c>
      <c r="F107" s="19">
        <v>1363.97</v>
      </c>
      <c r="G107" s="143">
        <f t="shared" si="7"/>
        <v>3000.73</v>
      </c>
      <c r="H107" s="157"/>
      <c r="I107" s="158"/>
      <c r="J107" s="16"/>
    </row>
    <row r="108" spans="1:10" s="3" customFormat="1" ht="27.6" x14ac:dyDescent="0.25">
      <c r="A108" s="66" t="s">
        <v>203</v>
      </c>
      <c r="B108" s="107" t="s">
        <v>35</v>
      </c>
      <c r="C108" s="169" t="s">
        <v>178</v>
      </c>
      <c r="D108" s="167" t="s">
        <v>228</v>
      </c>
      <c r="E108" s="58">
        <v>2.4</v>
      </c>
      <c r="F108" s="39">
        <v>1182.31</v>
      </c>
      <c r="G108" s="144">
        <f t="shared" si="7"/>
        <v>2837.54</v>
      </c>
      <c r="H108" s="157"/>
      <c r="I108" s="158"/>
      <c r="J108" s="16"/>
    </row>
    <row r="109" spans="1:10" s="3" customFormat="1" ht="27.6" x14ac:dyDescent="0.25">
      <c r="A109" s="66" t="s">
        <v>203</v>
      </c>
      <c r="B109" s="107" t="s">
        <v>36</v>
      </c>
      <c r="C109" s="93" t="s">
        <v>205</v>
      </c>
      <c r="D109" s="94" t="s">
        <v>228</v>
      </c>
      <c r="E109" s="58">
        <v>0.95</v>
      </c>
      <c r="F109" s="39">
        <v>61.41</v>
      </c>
      <c r="G109" s="144">
        <f t="shared" si="7"/>
        <v>58.34</v>
      </c>
      <c r="H109" s="157"/>
      <c r="I109" s="158"/>
      <c r="J109" s="16"/>
    </row>
    <row r="110" spans="1:10" s="3" customFormat="1" ht="27.6" x14ac:dyDescent="0.25">
      <c r="A110" s="66" t="s">
        <v>203</v>
      </c>
      <c r="B110" s="107" t="s">
        <v>37</v>
      </c>
      <c r="C110" s="93" t="s">
        <v>206</v>
      </c>
      <c r="D110" s="94" t="s">
        <v>9</v>
      </c>
      <c r="E110" s="58">
        <v>21.4</v>
      </c>
      <c r="F110" s="39">
        <v>92.13</v>
      </c>
      <c r="G110" s="144">
        <f t="shared" si="7"/>
        <v>1971.58</v>
      </c>
      <c r="H110" s="157"/>
      <c r="I110" s="158"/>
      <c r="J110" s="16"/>
    </row>
    <row r="111" spans="1:10" s="3" customFormat="1" ht="27.6" x14ac:dyDescent="0.25">
      <c r="A111" s="66" t="s">
        <v>203</v>
      </c>
      <c r="B111" s="107" t="s">
        <v>38</v>
      </c>
      <c r="C111" s="93" t="s">
        <v>207</v>
      </c>
      <c r="D111" s="94" t="s">
        <v>9</v>
      </c>
      <c r="E111" s="58">
        <v>17.399999999999999</v>
      </c>
      <c r="F111" s="39">
        <v>57.53</v>
      </c>
      <c r="G111" s="144">
        <f t="shared" si="7"/>
        <v>1001.02</v>
      </c>
      <c r="H111" s="157"/>
      <c r="I111" s="158"/>
      <c r="J111" s="16"/>
    </row>
    <row r="112" spans="1:10" s="3" customFormat="1" ht="27.6" x14ac:dyDescent="0.25">
      <c r="A112" s="66" t="s">
        <v>203</v>
      </c>
      <c r="B112" s="107" t="s">
        <v>84</v>
      </c>
      <c r="C112" s="93" t="s">
        <v>208</v>
      </c>
      <c r="D112" s="94" t="s">
        <v>147</v>
      </c>
      <c r="E112" s="58">
        <v>13.5</v>
      </c>
      <c r="F112" s="39">
        <v>8.65</v>
      </c>
      <c r="G112" s="144">
        <f t="shared" si="7"/>
        <v>116.78</v>
      </c>
      <c r="H112" s="157"/>
      <c r="I112" s="158"/>
      <c r="J112" s="16"/>
    </row>
    <row r="113" spans="1:10" s="3" customFormat="1" ht="28.2" thickBot="1" x14ac:dyDescent="0.3">
      <c r="A113" s="66" t="s">
        <v>203</v>
      </c>
      <c r="B113" s="107" t="s">
        <v>85</v>
      </c>
      <c r="C113" s="93" t="s">
        <v>209</v>
      </c>
      <c r="D113" s="94" t="s">
        <v>147</v>
      </c>
      <c r="E113" s="58">
        <v>13.5</v>
      </c>
      <c r="F113" s="39">
        <v>95.93</v>
      </c>
      <c r="G113" s="144">
        <f t="shared" si="7"/>
        <v>1295.06</v>
      </c>
      <c r="H113" s="157"/>
      <c r="I113" s="158"/>
      <c r="J113" s="16"/>
    </row>
    <row r="114" spans="1:10" s="3" customFormat="1" ht="28.2" thickBot="1" x14ac:dyDescent="0.3">
      <c r="A114" s="72" t="s">
        <v>203</v>
      </c>
      <c r="B114" s="116" t="s">
        <v>86</v>
      </c>
      <c r="C114" s="97" t="s">
        <v>210</v>
      </c>
      <c r="D114" s="98" t="s">
        <v>9</v>
      </c>
      <c r="E114" s="99">
        <v>18</v>
      </c>
      <c r="F114" s="23">
        <v>2.23</v>
      </c>
      <c r="G114" s="154">
        <f t="shared" si="7"/>
        <v>40.14</v>
      </c>
      <c r="H114" s="155" t="s">
        <v>87</v>
      </c>
      <c r="I114" s="148">
        <f>ROUND(SUM(G107:G114),2)</f>
        <v>10321.19</v>
      </c>
      <c r="J114" s="16"/>
    </row>
    <row r="115" spans="1:10" s="3" customFormat="1" x14ac:dyDescent="0.25">
      <c r="A115" s="49" t="s">
        <v>94</v>
      </c>
      <c r="B115" s="114" t="s">
        <v>11</v>
      </c>
      <c r="C115" s="115" t="s">
        <v>213</v>
      </c>
      <c r="D115" s="101" t="s">
        <v>9</v>
      </c>
      <c r="E115" s="89">
        <v>60</v>
      </c>
      <c r="F115" s="19">
        <v>3.38</v>
      </c>
      <c r="G115" s="143">
        <f t="shared" ref="G115" si="9">ROUND((E115*F115),2)</f>
        <v>202.8</v>
      </c>
      <c r="H115" s="150"/>
      <c r="I115" s="150"/>
      <c r="J115" s="16"/>
    </row>
    <row r="116" spans="1:10" s="3" customFormat="1" x14ac:dyDescent="0.25">
      <c r="A116" s="54" t="s">
        <v>94</v>
      </c>
      <c r="B116" s="117" t="s">
        <v>35</v>
      </c>
      <c r="C116" s="93" t="s">
        <v>214</v>
      </c>
      <c r="D116" s="94" t="s">
        <v>147</v>
      </c>
      <c r="E116" s="58">
        <v>1.1000000000000001</v>
      </c>
      <c r="F116" s="20">
        <v>10.6</v>
      </c>
      <c r="G116" s="144">
        <f t="shared" ref="G116" si="10">ROUND((E116*F116),2)</f>
        <v>11.66</v>
      </c>
      <c r="H116" s="150"/>
      <c r="I116" s="150"/>
      <c r="J116" s="16"/>
    </row>
    <row r="117" spans="1:10" s="3" customFormat="1" x14ac:dyDescent="0.25">
      <c r="A117" s="54" t="s">
        <v>94</v>
      </c>
      <c r="B117" s="117" t="s">
        <v>36</v>
      </c>
      <c r="C117" s="93" t="s">
        <v>215</v>
      </c>
      <c r="D117" s="94" t="s">
        <v>9</v>
      </c>
      <c r="E117" s="58">
        <v>1523.4</v>
      </c>
      <c r="F117" s="20">
        <v>0.83</v>
      </c>
      <c r="G117" s="144">
        <f t="shared" ref="G117:G124" si="11">ROUND((E117*F117),2)</f>
        <v>1264.42</v>
      </c>
      <c r="H117" s="150"/>
      <c r="I117" s="150"/>
      <c r="J117" s="16"/>
    </row>
    <row r="118" spans="1:10" s="3" customFormat="1" x14ac:dyDescent="0.25">
      <c r="A118" s="54" t="s">
        <v>94</v>
      </c>
      <c r="B118" s="117" t="s">
        <v>37</v>
      </c>
      <c r="C118" s="93" t="s">
        <v>216</v>
      </c>
      <c r="D118" s="92" t="s">
        <v>9</v>
      </c>
      <c r="E118" s="58">
        <v>220</v>
      </c>
      <c r="F118" s="20">
        <v>2.57</v>
      </c>
      <c r="G118" s="144">
        <f t="shared" si="11"/>
        <v>565.4</v>
      </c>
      <c r="H118" s="150"/>
      <c r="I118" s="150"/>
      <c r="J118" s="16"/>
    </row>
    <row r="119" spans="1:10" s="3" customFormat="1" x14ac:dyDescent="0.25">
      <c r="A119" s="54" t="s">
        <v>94</v>
      </c>
      <c r="B119" s="117" t="s">
        <v>38</v>
      </c>
      <c r="C119" s="93" t="s">
        <v>217</v>
      </c>
      <c r="D119" s="92" t="s">
        <v>9</v>
      </c>
      <c r="E119" s="58">
        <v>28.7</v>
      </c>
      <c r="F119" s="20">
        <v>1.71</v>
      </c>
      <c r="G119" s="144">
        <f t="shared" si="11"/>
        <v>49.08</v>
      </c>
      <c r="H119" s="150"/>
      <c r="I119" s="150"/>
      <c r="J119" s="16"/>
    </row>
    <row r="120" spans="1:10" s="3" customFormat="1" x14ac:dyDescent="0.25">
      <c r="A120" s="54" t="s">
        <v>94</v>
      </c>
      <c r="B120" s="117" t="s">
        <v>84</v>
      </c>
      <c r="C120" s="93" t="s">
        <v>219</v>
      </c>
      <c r="D120" s="92" t="s">
        <v>117</v>
      </c>
      <c r="E120" s="58">
        <v>12</v>
      </c>
      <c r="F120" s="20">
        <v>68.45</v>
      </c>
      <c r="G120" s="144">
        <f t="shared" si="11"/>
        <v>821.4</v>
      </c>
      <c r="H120" s="150"/>
      <c r="I120" s="150"/>
      <c r="J120" s="16"/>
    </row>
    <row r="121" spans="1:10" s="3" customFormat="1" x14ac:dyDescent="0.25">
      <c r="A121" s="54" t="s">
        <v>94</v>
      </c>
      <c r="B121" s="117" t="s">
        <v>85</v>
      </c>
      <c r="C121" s="93" t="s">
        <v>220</v>
      </c>
      <c r="D121" s="92" t="s">
        <v>117</v>
      </c>
      <c r="E121" s="58">
        <v>14</v>
      </c>
      <c r="F121" s="20">
        <v>68.5</v>
      </c>
      <c r="G121" s="144">
        <f t="shared" si="11"/>
        <v>959</v>
      </c>
      <c r="H121" s="150"/>
      <c r="I121" s="150"/>
      <c r="J121" s="16"/>
    </row>
    <row r="122" spans="1:10" s="3" customFormat="1" x14ac:dyDescent="0.25">
      <c r="A122" s="54" t="s">
        <v>94</v>
      </c>
      <c r="B122" s="117" t="s">
        <v>86</v>
      </c>
      <c r="C122" s="93" t="s">
        <v>221</v>
      </c>
      <c r="D122" s="92" t="s">
        <v>117</v>
      </c>
      <c r="E122" s="58">
        <v>6</v>
      </c>
      <c r="F122" s="20">
        <v>124.13</v>
      </c>
      <c r="G122" s="144">
        <f t="shared" si="11"/>
        <v>744.78</v>
      </c>
      <c r="H122" s="150"/>
      <c r="I122" s="150"/>
      <c r="J122" s="16"/>
    </row>
    <row r="123" spans="1:10" s="3" customFormat="1" ht="14.4" thickBot="1" x14ac:dyDescent="0.3">
      <c r="A123" s="54" t="s">
        <v>94</v>
      </c>
      <c r="B123" s="117" t="s">
        <v>104</v>
      </c>
      <c r="C123" s="93" t="s">
        <v>222</v>
      </c>
      <c r="D123" s="92" t="s">
        <v>117</v>
      </c>
      <c r="E123" s="58">
        <v>9</v>
      </c>
      <c r="F123" s="20">
        <v>203</v>
      </c>
      <c r="G123" s="144">
        <f t="shared" si="11"/>
        <v>1827</v>
      </c>
      <c r="H123" s="150"/>
      <c r="I123" s="150"/>
      <c r="J123" s="16"/>
    </row>
    <row r="124" spans="1:10" s="3" customFormat="1" ht="28.2" thickBot="1" x14ac:dyDescent="0.3">
      <c r="A124" s="67" t="s">
        <v>94</v>
      </c>
      <c r="B124" s="118" t="s">
        <v>105</v>
      </c>
      <c r="C124" s="104" t="s">
        <v>218</v>
      </c>
      <c r="D124" s="105" t="s">
        <v>117</v>
      </c>
      <c r="E124" s="106">
        <v>78</v>
      </c>
      <c r="F124" s="35">
        <v>18.2</v>
      </c>
      <c r="G124" s="146">
        <f t="shared" si="11"/>
        <v>1419.6</v>
      </c>
      <c r="H124" s="147" t="s">
        <v>87</v>
      </c>
      <c r="I124" s="148">
        <f>ROUND(SUM(G115:G124),2)</f>
        <v>7865.14</v>
      </c>
      <c r="J124" s="16"/>
    </row>
    <row r="125" spans="1:10" s="3" customFormat="1" ht="75" customHeight="1" thickBot="1" x14ac:dyDescent="0.3">
      <c r="A125" s="119" t="s">
        <v>211</v>
      </c>
      <c r="B125" s="120" t="s">
        <v>212</v>
      </c>
      <c r="C125" s="121" t="s">
        <v>10</v>
      </c>
      <c r="D125" s="122" t="s">
        <v>6</v>
      </c>
      <c r="E125" s="123">
        <v>1</v>
      </c>
      <c r="F125" s="24">
        <v>1093.4000000000001</v>
      </c>
      <c r="G125" s="159">
        <f>ROUND((E125*F125),2)</f>
        <v>1093.4000000000001</v>
      </c>
      <c r="H125" s="147" t="s">
        <v>50</v>
      </c>
      <c r="I125" s="148">
        <f>ROUND(SUM(G125),2)</f>
        <v>1093.4000000000001</v>
      </c>
      <c r="J125" s="16"/>
    </row>
    <row r="126" spans="1:10" ht="44.25" customHeight="1" thickBot="1" x14ac:dyDescent="0.3">
      <c r="A126" s="124"/>
      <c r="B126" s="125"/>
      <c r="C126" s="124"/>
      <c r="D126" s="125"/>
      <c r="E126" s="126"/>
      <c r="F126" s="164" t="s">
        <v>51</v>
      </c>
      <c r="G126" s="160">
        <f>SUM(G5:G125)</f>
        <v>757857.63</v>
      </c>
      <c r="H126" s="145"/>
      <c r="I126" s="158"/>
      <c r="J126" s="40"/>
    </row>
    <row r="127" spans="1:10" ht="20.25" customHeight="1" x14ac:dyDescent="0.25">
      <c r="A127" s="127"/>
      <c r="B127" s="128"/>
      <c r="C127" s="128"/>
      <c r="D127" s="128"/>
      <c r="E127" s="129"/>
      <c r="F127" s="45"/>
      <c r="G127" s="161"/>
      <c r="H127" s="142"/>
      <c r="I127" s="142"/>
      <c r="J127" s="31"/>
    </row>
    <row r="128" spans="1:10" x14ac:dyDescent="0.25">
      <c r="A128" s="130"/>
      <c r="B128" s="131"/>
      <c r="C128" s="130"/>
      <c r="D128" s="131"/>
      <c r="E128" s="132"/>
      <c r="F128" s="46"/>
      <c r="G128" s="162"/>
    </row>
    <row r="129" spans="1:7" x14ac:dyDescent="0.25">
      <c r="A129" s="130"/>
      <c r="B129" s="131"/>
      <c r="C129" s="130"/>
      <c r="D129" s="131"/>
      <c r="E129" s="132"/>
      <c r="F129" s="46"/>
      <c r="G129" s="162"/>
    </row>
    <row r="131" spans="1:7" x14ac:dyDescent="0.25">
      <c r="A131" s="137"/>
      <c r="B131" s="138"/>
      <c r="C131" s="137"/>
      <c r="D131" s="138"/>
      <c r="E131" s="139"/>
      <c r="F131" s="47"/>
      <c r="G131" s="138"/>
    </row>
    <row r="132" spans="1:7" ht="26.25" customHeight="1" x14ac:dyDescent="0.25">
      <c r="A132" s="140"/>
      <c r="B132" s="140"/>
      <c r="C132" s="140"/>
      <c r="D132" s="140"/>
      <c r="E132" s="141"/>
      <c r="F132" s="48"/>
      <c r="G132" s="140"/>
    </row>
  </sheetData>
  <sheetProtection algorithmName="SHA-512" hashValue="lQBqiUaBeBWG3S3tr+K/K/QiCc1QFlnqtdfeemsRprBw8xHiVJcKDInqdA58+4hGVOUjh3DGDQXYhZCBaq9WYw==" saltValue="tPslfYqOXKFmOj8KGr35vQ==" spinCount="100000" sheet="1" objects="1" scenarios="1"/>
  <mergeCells count="2">
    <mergeCell ref="H65:H88"/>
    <mergeCell ref="H39:H63"/>
  </mergeCells>
  <phoneticPr fontId="7" type="noConversion"/>
  <pageMargins left="0.7" right="0.7" top="0.75" bottom="0.75" header="0.3" footer="0.3"/>
  <pageSetup paperSize="9" scale="37" orientation="portrait" r:id="rId1"/>
  <rowBreaks count="1" manualBreakCount="1">
    <brk id="5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tabSelected="1" zoomScaleNormal="100" zoomScaleSheetLayoutView="100" workbookViewId="0">
      <selection activeCell="E5" sqref="E5"/>
    </sheetView>
  </sheetViews>
  <sheetFormatPr defaultColWidth="9.109375" defaultRowHeight="14.4" x14ac:dyDescent="0.3"/>
  <cols>
    <col min="1" max="1" width="11.6640625" customWidth="1"/>
    <col min="2" max="2" width="65.6640625" customWidth="1"/>
    <col min="3" max="3" width="15.6640625" customWidth="1"/>
  </cols>
  <sheetData>
    <row r="1" spans="1:3" s="7" customFormat="1" ht="51.75" customHeight="1" x14ac:dyDescent="0.25">
      <c r="A1" s="181" t="s">
        <v>110</v>
      </c>
      <c r="B1" s="182"/>
      <c r="C1" s="183"/>
    </row>
    <row r="2" spans="1:3" s="7" customFormat="1" ht="13.2" x14ac:dyDescent="0.25">
      <c r="A2" s="184" t="s">
        <v>71</v>
      </c>
      <c r="B2" s="185"/>
      <c r="C2" s="186"/>
    </row>
    <row r="3" spans="1:3" s="7" customFormat="1" ht="39.6" x14ac:dyDescent="0.25">
      <c r="A3" s="8" t="s">
        <v>72</v>
      </c>
      <c r="B3" s="8" t="s">
        <v>73</v>
      </c>
      <c r="C3" s="8" t="s">
        <v>74</v>
      </c>
    </row>
    <row r="4" spans="1:3" s="7" customFormat="1" ht="13.2" x14ac:dyDescent="0.25">
      <c r="A4" s="9">
        <v>1</v>
      </c>
      <c r="B4" s="10" t="s">
        <v>75</v>
      </c>
      <c r="C4" s="11">
        <f>DKŽ_1!G126</f>
        <v>757857.63</v>
      </c>
    </row>
    <row r="5" spans="1:3" s="7" customFormat="1" ht="39.6" x14ac:dyDescent="0.25">
      <c r="A5" s="8" t="s">
        <v>76</v>
      </c>
      <c r="B5" s="12" t="s">
        <v>77</v>
      </c>
      <c r="C5" s="11">
        <f>ROUND(SUM(C4:C4),2)</f>
        <v>757857.63</v>
      </c>
    </row>
    <row r="6" spans="1:3" s="7" customFormat="1" ht="13.2" x14ac:dyDescent="0.25"/>
    <row r="7" spans="1:3" s="7" customFormat="1" ht="13.2" x14ac:dyDescent="0.25"/>
    <row r="8" spans="1:3" s="7" customFormat="1" ht="13.2" x14ac:dyDescent="0.25">
      <c r="A8" s="13"/>
      <c r="B8" s="13"/>
      <c r="C8" s="13"/>
    </row>
    <row r="9" spans="1:3" s="172" customFormat="1" ht="68.25" customHeight="1" x14ac:dyDescent="0.3">
      <c r="A9" s="187" t="s">
        <v>106</v>
      </c>
      <c r="B9" s="187"/>
      <c r="C9" s="187"/>
    </row>
    <row r="10" spans="1:3" s="172" customFormat="1" ht="13.2" x14ac:dyDescent="0.3">
      <c r="A10" s="171"/>
      <c r="B10" s="171"/>
      <c r="C10" s="171"/>
    </row>
    <row r="11" spans="1:3" s="7" customFormat="1" ht="13.2" x14ac:dyDescent="0.25">
      <c r="C11" s="14" t="s">
        <v>78</v>
      </c>
    </row>
    <row r="12" spans="1:3" s="7" customFormat="1" ht="13.2" x14ac:dyDescent="0.25"/>
    <row r="13" spans="1:3" s="7" customFormat="1" ht="198" customHeight="1" x14ac:dyDescent="0.25">
      <c r="A13" s="188" t="s">
        <v>227</v>
      </c>
      <c r="B13" s="189"/>
      <c r="C13" s="189"/>
    </row>
    <row r="14" spans="1:3" s="7" customFormat="1" ht="121.5" customHeight="1" x14ac:dyDescent="0.25">
      <c r="A14" s="188" t="s">
        <v>79</v>
      </c>
      <c r="B14" s="189"/>
      <c r="C14" s="189"/>
    </row>
    <row r="15" spans="1:3" s="7" customFormat="1" ht="66.75" customHeight="1" x14ac:dyDescent="0.25">
      <c r="A15" s="188" t="s">
        <v>80</v>
      </c>
      <c r="B15" s="189"/>
      <c r="C15" s="189"/>
    </row>
    <row r="17" spans="1:3" ht="35.25" customHeight="1" x14ac:dyDescent="0.3">
      <c r="A17" s="179"/>
      <c r="B17" s="180"/>
      <c r="C17" s="180"/>
    </row>
  </sheetData>
  <sheetProtection algorithmName="SHA-512" hashValue="dgnCUxO2q+FJ5FQv7/Mc0TN5+QMPB2YhbgpX26F2nmxcbbHAcF8L2XWepjfJpmRWRgwnn+Z7XcBMtjIbwZ/M7g==" saltValue="xnlzaXk7HhrkhUBDUk8w7w==" spinCount="100000" sheet="1" objects="1" scenarios="1"/>
  <mergeCells count="7">
    <mergeCell ref="A17:C17"/>
    <mergeCell ref="A1:C1"/>
    <mergeCell ref="A2:C2"/>
    <mergeCell ref="A9:C9"/>
    <mergeCell ref="A13:C13"/>
    <mergeCell ref="A14:C14"/>
    <mergeCell ref="A15:C15"/>
  </mergeCells>
  <pageMargins left="0.7" right="0.7" top="0.75" bottom="0.75" header="0.3" footer="0.3"/>
  <pageSetup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DKŽ_1</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Darius Trakumas</cp:lastModifiedBy>
  <dcterms:created xsi:type="dcterms:W3CDTF">2020-10-05T14:48:34Z</dcterms:created>
  <dcterms:modified xsi:type="dcterms:W3CDTF">2022-01-13T14:01:16Z</dcterms:modified>
</cp:coreProperties>
</file>