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defaultThemeVersion="124226"/>
  <xr:revisionPtr revIDLastSave="0" documentId="13_ncr:1_{6FF681C2-7AA5-4677-898C-8C3635A94885}" xr6:coauthVersionLast="47" xr6:coauthVersionMax="47" xr10:uidLastSave="{00000000-0000-0000-0000-000000000000}"/>
  <bookViews>
    <workbookView xWindow="28680" yWindow="-120" windowWidth="29040" windowHeight="15720" xr2:uid="{00000000-000D-0000-FFFF-FFFF00000000}"/>
  </bookViews>
  <sheets>
    <sheet name="Skaičiuoklė" sheetId="5" r:id="rId1"/>
    <sheet name="Darbų įkainiai" sheetId="4" r:id="rId2"/>
    <sheet name="Sistelos koeficientai" sheetId="6" r:id="rId3"/>
  </sheets>
  <definedNames>
    <definedName name="_xlnm._FilterDatabase" localSheetId="1" hidden="1">'Darbų įkainiai'!$B$1:$B$83</definedName>
  </definedNames>
  <calcPr calcId="191029" fullPrecision="0"/>
</workbook>
</file>

<file path=xl/calcChain.xml><?xml version="1.0" encoding="utf-8"?>
<calcChain xmlns="http://schemas.openxmlformats.org/spreadsheetml/2006/main">
  <c r="F52" i="4" l="1"/>
  <c r="F48" i="4"/>
  <c r="F49" i="4"/>
  <c r="F59" i="4"/>
  <c r="F2" i="4"/>
  <c r="F74" i="4"/>
  <c r="F27" i="4"/>
  <c r="F44" i="4"/>
  <c r="F40" i="4"/>
  <c r="F43" i="4"/>
  <c r="F42" i="4"/>
  <c r="F41" i="4"/>
  <c r="F17" i="4"/>
  <c r="F72" i="4"/>
  <c r="F18" i="4"/>
  <c r="F15" i="4"/>
  <c r="F16" i="4"/>
  <c r="F61" i="4"/>
  <c r="F73" i="4"/>
  <c r="F75" i="4"/>
  <c r="F68" i="4"/>
  <c r="F23" i="4"/>
  <c r="F24" i="4"/>
  <c r="F19" i="4"/>
  <c r="F63" i="4"/>
  <c r="F55" i="4"/>
  <c r="F64" i="4"/>
  <c r="F38" i="4"/>
  <c r="F53" i="4"/>
  <c r="F76" i="4"/>
  <c r="F58" i="4"/>
  <c r="F36" i="4"/>
  <c r="F35" i="4"/>
  <c r="F28" i="4"/>
  <c r="F7" i="4"/>
  <c r="F81" i="4"/>
  <c r="F25" i="4"/>
  <c r="F51" i="4"/>
  <c r="F29" i="4"/>
  <c r="F80" i="4"/>
  <c r="F79" i="4"/>
  <c r="F4" i="4"/>
  <c r="F3" i="4"/>
  <c r="F5" i="4"/>
  <c r="F69" i="4"/>
  <c r="F21" i="4"/>
  <c r="F30" i="4"/>
  <c r="F13" i="4"/>
  <c r="F32" i="4"/>
  <c r="F12" i="4"/>
  <c r="F54" i="4"/>
  <c r="F9" i="4"/>
  <c r="F67" i="4"/>
  <c r="F66" i="4"/>
  <c r="F65" i="4"/>
  <c r="F8" i="4"/>
  <c r="F47" i="4"/>
  <c r="F46" i="4"/>
  <c r="F45" i="4"/>
  <c r="F56" i="4"/>
  <c r="F10" i="4"/>
  <c r="F39" i="4"/>
  <c r="F50" i="4"/>
  <c r="F57" i="4"/>
  <c r="F11" i="4"/>
  <c r="F6" i="4"/>
  <c r="F20" i="4"/>
  <c r="F82" i="4"/>
  <c r="F83" i="4"/>
  <c r="F70" i="4"/>
  <c r="F14" i="4"/>
  <c r="F33" i="4"/>
  <c r="F77" i="4"/>
  <c r="F31" i="4"/>
  <c r="F62" i="4"/>
  <c r="F78" i="4"/>
  <c r="F71" i="4"/>
  <c r="F22" i="4"/>
  <c r="F37" i="4"/>
  <c r="F34" i="4"/>
  <c r="F26" i="4"/>
  <c r="F60" i="4"/>
  <c r="A9" i="6"/>
  <c r="A8" i="6"/>
  <c r="B8" i="6" s="1"/>
  <c r="R4" i="6"/>
  <c r="Q4" i="6"/>
  <c r="P4" i="6"/>
  <c r="O4" i="6"/>
  <c r="N4" i="6"/>
  <c r="M4" i="6"/>
  <c r="L4" i="6"/>
  <c r="K4" i="6"/>
  <c r="J4" i="6"/>
  <c r="I4" i="6"/>
  <c r="H4" i="6"/>
  <c r="G4" i="6"/>
  <c r="F4" i="6"/>
  <c r="E4" i="6"/>
  <c r="D4" i="6"/>
  <c r="C4" i="6"/>
  <c r="B4" i="6"/>
  <c r="F84" i="4" l="1"/>
  <c r="C1" i="5" l="1"/>
  <c r="A7" i="6"/>
  <c r="B11" i="6" s="1"/>
  <c r="C2" i="5" s="1"/>
  <c r="C3" i="5" l="1"/>
  <c r="C4" i="5" s="1"/>
  <c r="C5" i="5" l="1"/>
</calcChain>
</file>

<file path=xl/sharedStrings.xml><?xml version="1.0" encoding="utf-8"?>
<sst xmlns="http://schemas.openxmlformats.org/spreadsheetml/2006/main" count="222" uniqueCount="145">
  <si>
    <t>Eil. Nr.</t>
  </si>
  <si>
    <t>Darbų pavadinimas</t>
  </si>
  <si>
    <t>Mato vnt.</t>
  </si>
  <si>
    <t>m</t>
  </si>
  <si>
    <t>vnt.</t>
  </si>
  <si>
    <t>t</t>
  </si>
  <si>
    <t>PVM:</t>
  </si>
  <si>
    <t>m²</t>
  </si>
  <si>
    <t>Darbų įkainiai</t>
  </si>
  <si>
    <t>A</t>
  </si>
  <si>
    <t>Sistelos koeficientai</t>
  </si>
  <si>
    <t>B</t>
  </si>
  <si>
    <t>Pasiūlymo kaina (A*×0,9+B**×0,10) Eur be PVM VISO:</t>
  </si>
  <si>
    <t>Pasiūlymo kaina Eur su PVM VISO:</t>
  </si>
  <si>
    <t>**  (B) nurodoma kortelės "Sistelos koeficientai" laukelio B11 reikšmė</t>
  </si>
  <si>
    <t>Iš viso siūloma sąmatinė vertė visam sąlyginiam darbų kiekiui su priskaičiavimais, Eur be PVM (3)</t>
  </si>
  <si>
    <t>Siūloma remonto darbų tiesioginių išlaidų vertė su priskaičiavimais už vnt.,  Eur be PVM (1)</t>
  </si>
  <si>
    <t>Siūloma sąmatinė vertė visam sąlyginiam darbų kiekiui su priskaičiavimais, Eur be PVM (2)</t>
  </si>
  <si>
    <t>(1) Rangovas nurodydamas siūlomas remonto darbų tiesioginių išlaidų vertes su priskaičiavimais turi siūlyti tiesioginių išlaidų vertes (darbas, medžiagos, mechanizmai, ITD darbo užmokestis, kt.) su visais priskaičiavimais. Su visais priskaičiavimais - iš viso tiesioginės ir netiesioginės išlaidos.</t>
  </si>
  <si>
    <t>(2) Siūloma sąmatinė vertė visam sąlyginiam darbų kiekiui su priskaičiavimais, Eur be PVM apskaičiuota Sąlyginį kiekį padauginus iš siūlomos remonto darbų tiesioginių išlaidų vertės su priskaičiavimais už vnt., Eur be PVM (F  = D x E).</t>
  </si>
  <si>
    <t>(4) Nurodytas sąlyginis kiekis nėra įsipareigojimas pirkti konkretų kiekį ar bet kokią jo dalį. Sąlyginis kiekis naudojamas iš viso siūlomos sąmatinės vertės visam sąlyginiam darbų kiekiui su priskaičiavimais, Eur be PVM, apskaičiavimui, t. y. siekiant nustatyti Laimėtoją.</t>
  </si>
  <si>
    <t xml:space="preserve">(5) Sutartis bus sudaroma Preliminariai pirkimo vertei, Užsakovas teiks daugkartinius užsakymus, kurie bus apmokami pagal E stulpelio įkainius. </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</si>
  <si>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</si>
  <si>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</si>
  <si>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</si>
  <si>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</si>
  <si>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</si>
  <si>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</si>
  <si>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</si>
  <si>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</si>
  <si>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</si>
  <si>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</si>
  <si>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</si>
  <si>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</si>
  <si>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</si>
  <si>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</si>
  <si>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</si>
  <si>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</si>
  <si>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</si>
  <si>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</si>
  <si>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</si>
  <si>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Rangovo vertė,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</si>
  <si>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</si>
  <si>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</si>
  <si>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</si>
  <si>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</si>
  <si>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</si>
  <si>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</si>
  <si>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</si>
  <si>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</si>
  <si>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</si>
  <si>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</si>
  <si>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</si>
  <si>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Pildo Rangovas</t>
  </si>
  <si>
    <t>Pildoma automatiškai</t>
  </si>
  <si>
    <t>Užpildyta ne pagal reikalavimus (viršyta maksimali leistina reikšmė)
(užpildžius visas pozicijas teisingai - neužsidega)</t>
  </si>
  <si>
    <t xml:space="preserve"> Kiekis (4)</t>
  </si>
  <si>
    <t>(6) Kiekvieno Užsakymo vertė turi būti ne mažesnė kaip 300,00 (trys šimtai) Eurų be PVM, tačiau abipusio Užsakovo ir Rangovo sutarimu, gali būti teikiamas ir mažesnės vertės Užsakymas be papildomo apmokėjimo.</t>
  </si>
  <si>
    <t>Grunto kasimas rankiniu būdu</t>
  </si>
  <si>
    <t>Kabelių kanalų lyginimas</t>
  </si>
  <si>
    <t>Karnizo apskardinimo pakeitimas</t>
  </si>
  <si>
    <t>Stogo ventiliacijos kaminėlio įrengimas</t>
  </si>
  <si>
    <t>Parapetų apskardinimo pakeitimas</t>
  </si>
  <si>
    <t>Latakų iš cinkuotos skardos su laikikliais pakeitimas</t>
  </si>
  <si>
    <t>Lietvamzdžių iš cinkuotos skardos su laikikliais pakeitimas</t>
  </si>
  <si>
    <t>Latakų valymas</t>
  </si>
  <si>
    <t>Latakų sandarinimas</t>
  </si>
  <si>
    <t>Bituminės ritininės stogo dangos nuardymas</t>
  </si>
  <si>
    <t>Stogo gruntavimas (bituminis gruntas)</t>
  </si>
  <si>
    <t>Bituminių ritininių stogų dangos pūslių remontas</t>
  </si>
  <si>
    <t>Bituminės prilydomosios ritininės stogo dangos (poliesterio pagrindu, kiekis ne mažiau 180 gr./m²)  klijavimas (apatinis sluoksnis)</t>
  </si>
  <si>
    <t>Bituminės prilydomosios ritininės stogo dangos (poliesterio pagrindu, kiekis ne mažiau 180 gr./m²) klijavimas (viršutinis sluoksnis)</t>
  </si>
  <si>
    <t>Tinko nuo fasado nukirtimas</t>
  </si>
  <si>
    <t>Siūlių tarp gelžbetoninių plokščių fasade išvalymas ir užtaisymas</t>
  </si>
  <si>
    <t>Fasado tinko remontas</t>
  </si>
  <si>
    <t>Fasadų gruntavimas giliai įsigeriančiais gruntais</t>
  </si>
  <si>
    <t>Dažytų fasadų lygių paviršių dažymas, nuvalant senus dažus</t>
  </si>
  <si>
    <t xml:space="preserve">Plyšių mūrinėse sienose užtaisymas cemento skiediniu   </t>
  </si>
  <si>
    <t>Mūrinių sienų išorės kampų remontas</t>
  </si>
  <si>
    <t xml:space="preserve">Plokščių siūlių užtepimas ir rievėjimas iš apačios cementiniu skiediniu  </t>
  </si>
  <si>
    <t>Metalinių durų remontas keičiant durų varčių apatines dalis</t>
  </si>
  <si>
    <t>Transformatorinių durų, grotų, laiptų dažymas du kartus</t>
  </si>
  <si>
    <t>Nuogrindos valymas nuo žolės ir sąmanų</t>
  </si>
  <si>
    <t>Kabelių kanalų plokščių pakeitimas</t>
  </si>
  <si>
    <t>Anksčiau dažytu elektrotechniniu įrenginiu valymas, paruošimas dažymui, dažymas</t>
  </si>
  <si>
    <t>Vartų remontas</t>
  </si>
  <si>
    <t>Fiksatorių vartams sumontavimas</t>
  </si>
  <si>
    <t>Metalinio tvoros tinklo pakeitimas</t>
  </si>
  <si>
    <t>Tvoros konstrukcijų valymas, paruošimas dažymui, dažymas</t>
  </si>
  <si>
    <t>Alyvos surinkimo duobės dugno atšokusių vietų išmušimas, išvalymas, užbetonavimas</t>
  </si>
  <si>
    <t>Alyvos surinkimo duobės valymas nuo žolių , samanų</t>
  </si>
  <si>
    <t>Skaldos alyvos surinkimo duobėje perkasimas pašalinant augalus</t>
  </si>
  <si>
    <r>
      <t>m</t>
    </r>
    <r>
      <rPr>
        <vertAlign val="superscript"/>
        <sz val="11"/>
        <color theme="1"/>
        <rFont val="Arial"/>
        <family val="2"/>
        <charset val="186"/>
      </rPr>
      <t>3</t>
    </r>
  </si>
  <si>
    <t>Duobių teritorijoje užpylimas, lyginimas</t>
  </si>
  <si>
    <t>Grafiti pašalinimas nuo sienų ir metalinių paviršių</t>
  </si>
  <si>
    <t>Betoninių grindų remontas</t>
  </si>
  <si>
    <t>Grindų pagrindo gruntavimas</t>
  </si>
  <si>
    <t>Betoninių grindų dažymas</t>
  </si>
  <si>
    <t>Metalinių grindų valymas, paruošimas dažymui, dažymas</t>
  </si>
  <si>
    <t>Sienų vidinių paviršių pagrindo gruntavimas</t>
  </si>
  <si>
    <t>Sienų vidinių paviršių glaistymas</t>
  </si>
  <si>
    <t>Sienų dažymas vandens emulsiniais dažais gerasis</t>
  </si>
  <si>
    <t>Lubų vidinių paviršių pagrindo gruntavimas</t>
  </si>
  <si>
    <t>Lubų vidinių paviršių glaistymas</t>
  </si>
  <si>
    <t>Lubų dažymas vandens emulsiniais dažais gerasis</t>
  </si>
  <si>
    <t>Nuogrindos betonavimas, įrengiant pagrindus</t>
  </si>
  <si>
    <t>Asfalto, betono dangos valymas nuo žolės ir grunto</t>
  </si>
  <si>
    <t>Krūmų kirtimas ir išvežimas</t>
  </si>
  <si>
    <t>Medžių genėjimas</t>
  </si>
  <si>
    <t>Nuogrindos iš plytelių, trinkelių remontas</t>
  </si>
  <si>
    <t>Betoninės nuogrindos remontas</t>
  </si>
  <si>
    <t>Difuzorių vėdinimo grotelių sumontavimas</t>
  </si>
  <si>
    <t>Vidaus sienų ir lubų tinko remontas</t>
  </si>
  <si>
    <t>Skaldos sluoksnio įrengimas, D 16/32 mm</t>
  </si>
  <si>
    <t>Betoninių pamatų remontas</t>
  </si>
  <si>
    <t>Tranšejų užpylimas  rankiniu būdu sutankinant</t>
  </si>
  <si>
    <t>Statybinių šiūkšlių išvežimas pakraunant į savivarčius</t>
  </si>
  <si>
    <t>Durų vyrių remontas</t>
  </si>
  <si>
    <t>kanalizacijos šulinio g/b dangčio diam.1 m montavimas</t>
  </si>
  <si>
    <t xml:space="preserve">Išmontuoti gelžbetoninę iki  h-4 m atramą </t>
  </si>
  <si>
    <r>
      <t xml:space="preserve">(3) Iš viso siūloma sąmatinė vertė visam sąlyginiam darbų kiekiui su priskaičiavimais, Eur be PVM negali viršyti </t>
    </r>
    <r>
      <rPr>
        <u/>
        <sz val="11"/>
        <color theme="1"/>
        <rFont val="Arial"/>
        <family val="2"/>
        <charset val="186"/>
      </rPr>
      <t>300 000,00 Eur be PVM</t>
    </r>
    <r>
      <rPr>
        <sz val="11"/>
        <color theme="1"/>
        <rFont val="Arial"/>
        <family val="2"/>
        <charset val="186"/>
      </rPr>
      <t>. Pasiūlymai viršiję šią sumą bus atmesti kaip neatitinkantys reikalavimų.</t>
    </r>
  </si>
  <si>
    <t>A = TP SP statybinės dalies remonto Šiaulių reg., darbų kaina, Eur be PVM (nurodoma automatiškai iš skilties "Įkainiai" F129 laukelio.
Sistelos koeficientai=(A*R1+A*R2+A*R3+A*R4+A*R5+A*R6+A*R7+A*R8+A*K11+A*K21+A*K31+A*K41+A*K1+A*K2+A*K3+A*K4+A*K8)/1000</t>
  </si>
  <si>
    <t>Palangių nuolajų iš cementinio skiedinio įrengimas</t>
  </si>
  <si>
    <t>Mažų apimčių betono konstrukcijų armavimas</t>
  </si>
  <si>
    <t>Linoleumo grindų dangos išardymas</t>
  </si>
  <si>
    <t xml:space="preserve">Gelžbetoninių pamatų po skirstykla tiesinimas </t>
  </si>
  <si>
    <t>Mažų apimčių betonavimas</t>
  </si>
  <si>
    <t>Akmens masės plytelių klijavimas su pagrindo išlyginimu</t>
  </si>
  <si>
    <t>Gelžbetoninio žaibolaidžio h-15m metalinių  kopėčių ir apsaugos žiedų  su aikštele  remontas ir dažymas</t>
  </si>
  <si>
    <t>Alyvos surinkimo duobės bortų remontas ( betoninių pertrūkusių vietų pagilinimas, išvalymas ir užtaisymas specialiais mišiniais )</t>
  </si>
  <si>
    <t>Angų mūro sienose vėdinimo ortakiams pragrežimas Ø200 mm</t>
  </si>
  <si>
    <t>Anksčiau dažytų  eulsiniais dažais lubų nuvalymas ( atšokusių dažų grandymas )</t>
  </si>
  <si>
    <t xml:space="preserve">Anksčiau dažytų sienų nuvalymas ( atšokusių dažų grandymas </t>
  </si>
  <si>
    <t>Gelžbetoninių tvoros stulpelių remontas  ( įtrūkimų , atšokusio betono nnuardymas,  išvalymas ,  užtaisymas specialiais mišiniais)</t>
  </si>
  <si>
    <t>Gelžbetoninių portalų remontas ( įtrūkimų , atšokusio betono nuardymas,  išvalymas ,  užtaisymas specialiais mišiniais)</t>
  </si>
  <si>
    <t>Grindų betonavimas     ( 60 mm) danga</t>
  </si>
  <si>
    <t>Pastotės vartelių remontas ( atiktrūkusių vyrių , tinklo, auselių spynai įkabinti privirinimas , virinimo vietų nudažymas)</t>
  </si>
  <si>
    <t>Parapetų ir stogų kraštų sujungimo su stogo plokštuma sandarinimas ( papildomu Midos sluoksniu iki 0,50 m pločio)</t>
  </si>
  <si>
    <t>Šlaitinių stogų karnizų  apkalimas dailylentėmis, įrengiant karkasą ( medinį)</t>
  </si>
  <si>
    <t xml:space="preserve">Tvoros keitimas į cinkuotą segmentinę tvorą su g/b cokoliu, ir  1 vnt vartų ( 1700x4800 ) </t>
  </si>
  <si>
    <t>Vėdinimo grotelių montavimas ( 200x200 ) lauko</t>
  </si>
  <si>
    <t>Tvoros stulpelių lyginimas ( iškrypusių tiesinimas )</t>
  </si>
  <si>
    <t xml:space="preserve">Metalinių apšiltintų durų (33,6 m2) keitimas su avarinio atidarymo mechanizmu ir ABLOY spyna </t>
  </si>
  <si>
    <t>TP SP statybinės dalies remonto Šiaulių reg., darbų kaina, Eur be PVM (nurodoma automatiškai iš skilties "Įkainiai" F84 laukelio)</t>
  </si>
  <si>
    <t>*  (A) nurodoma kortelės "Darbų įkainiai" laukelio F84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</si>
</sst>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numFmt numFmtId="166" formatCode="#,##0.0"/>
  </numFmts>
  <fonts count="20" x14ac:knownFonts="1">
    <font>
      <sz val="11"/>
      <color theme="1"/>
      <name val="Calibri"/>
      <family val="2"/>
      <scheme val="minor"/>
    </font>
    <font>
      <sz val="11"/>
      <color theme="1"/>
      <name val="Calibri"/>
      <family val="2"/>
      <charset val="186"/>
      <scheme val="minor"/>
    </font>
    <font>
      <sz val="11"/>
      <color theme="1"/>
      <name val="Calibri"/>
      <family val="2"/>
      <scheme val="minor"/>
    </font>
    <font>
      <sz val="10"/>
      <name val="Arial"/>
      <family val="2"/>
      <charset val="186"/>
    </font>
    <font>
      <b/>
      <sz val="11"/>
      <color theme="1"/>
      <name val="Arial"/>
      <family val="2"/>
      <charset val="186"/>
    </font>
    <font>
      <sz val="11"/>
      <color theme="1"/>
      <name val="Arial"/>
      <family val="2"/>
      <charset val="186"/>
    </font>
    <font>
      <b/>
      <sz val="11"/>
      <color theme="1"/>
      <name val="Calibri"/>
      <family val="2"/>
      <charset val="186"/>
      <scheme val="minor"/>
    </font>
    <font>
      <sz val="11"/>
      <color theme="0"/>
      <name val="Calibri"/>
      <family val="2"/>
      <charset val="186"/>
      <scheme val="minor"/>
    </font>
    <font>
      <sz val="10"/>
      <color theme="1"/>
      <name val="Arial"/>
      <family val="2"/>
      <charset val="186"/>
    </font>
    <font>
      <b/>
      <sz val="10"/>
      <name val="Arial"/>
      <family val="2"/>
      <charset val="186"/>
    </font>
    <font>
      <b/>
      <sz val="11"/>
      <name val="Arial"/>
      <family val="2"/>
      <charset val="186"/>
    </font>
    <font>
      <u/>
      <sz val="11"/>
      <color theme="1"/>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1"/>
      <color rgb="FFFF0000"/>
      <name val="Calibri"/>
      <family val="2"/>
      <charset val="186"/>
      <scheme val="minor"/>
    </font>
    <font>
      <b/>
      <sz val="10"/>
      <color indexed="8"/>
      <name val="Arial"/>
      <family val="2"/>
      <charset val="186"/>
    </font>
    <font>
      <vertAlign val="superscript"/>
      <sz val="11"/>
      <color theme="1"/>
      <name val="Arial"/>
      <family val="2"/>
      <charset val="186"/>
    </font>
    <font>
      <sz val="11"/>
      <name val="Arial"/>
      <family val="2"/>
      <charset val="186"/>
    </font>
  </fonts>
  <fills count="9">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xf numFmtId="0" fontId="1" fillId="0" borderId="0"/>
    <xf numFmtId="0" fontId="2" fillId="0" borderId="0"/>
    <xf numFmtId="0" fontId="3" fillId="0" borderId="0"/>
  </cellStyleXfs>
  <cellXfs count="65">
    <xf numFmtId="0" fontId="0" fillId="0" borderId="0" xfId="0"/>
    <xf numFmtId="0" fontId="8" fillId="0" borderId="6" xfId="0" applyFont="1" applyBorder="1" applyAlignment="1">
      <alignment horizontal="left" vertical="center" wrapText="1"/>
    </xf>
    <xf numFmtId="0" fontId="9" fillId="0" borderId="7" xfId="0" applyFont="1" applyBorder="1" applyAlignment="1">
      <alignment horizontal="center" vertical="center" wrapText="1"/>
    </xf>
    <xf numFmtId="44" fontId="8" fillId="2" borderId="8" xfId="0" applyNumberFormat="1" applyFont="1" applyFill="1" applyBorder="1" applyAlignment="1">
      <alignment horizontal="right"/>
    </xf>
    <xf numFmtId="0" fontId="3" fillId="0" borderId="9" xfId="0" applyFont="1" applyBorder="1" applyAlignment="1">
      <alignment horizontal="left" vertical="center" wrapText="1"/>
    </xf>
    <xf numFmtId="0" fontId="9" fillId="0" borderId="1" xfId="0" applyFont="1" applyBorder="1" applyAlignment="1">
      <alignment horizontal="center" vertical="center" wrapText="1"/>
    </xf>
    <xf numFmtId="44" fontId="8" fillId="3" borderId="10" xfId="0" applyNumberFormat="1" applyFont="1" applyFill="1" applyBorder="1" applyAlignment="1">
      <alignment horizontal="right"/>
    </xf>
    <xf numFmtId="44" fontId="8" fillId="0" borderId="10" xfId="0" applyNumberFormat="1" applyFont="1" applyBorder="1"/>
    <xf numFmtId="44" fontId="9" fillId="0" borderId="13" xfId="0" applyNumberFormat="1" applyFont="1" applyBorder="1"/>
    <xf numFmtId="0" fontId="3" fillId="0" borderId="0" xfId="0" applyFont="1"/>
    <xf numFmtId="0" fontId="3" fillId="0" borderId="0" xfId="0" applyFont="1" applyAlignment="1">
      <alignment vertical="center"/>
    </xf>
    <xf numFmtId="0" fontId="6" fillId="0" borderId="1" xfId="0" applyFont="1" applyBorder="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164" fontId="14" fillId="0" borderId="1" xfId="0" applyNumberFormat="1" applyFont="1" applyBorder="1" applyAlignment="1">
      <alignment horizontal="center" vertical="center" wrapText="1"/>
    </xf>
    <xf numFmtId="164" fontId="2" fillId="4" borderId="1" xfId="2" applyNumberFormat="1" applyFill="1" applyBorder="1" applyAlignment="1" applyProtection="1">
      <alignment horizontal="center" vertical="center"/>
      <protection locked="0"/>
    </xf>
    <xf numFmtId="0" fontId="0" fillId="0" borderId="0" xfId="0"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2" fillId="0" borderId="0" xfId="2" applyAlignment="1">
      <alignment vertical="center"/>
    </xf>
    <xf numFmtId="0" fontId="2" fillId="0" borderId="0" xfId="2" applyAlignment="1">
      <alignment vertical="center" wrapText="1"/>
    </xf>
    <xf numFmtId="0" fontId="6" fillId="0" borderId="1" xfId="0" applyFont="1" applyBorder="1" applyAlignment="1">
      <alignment horizontal="center" vertical="center" wrapText="1"/>
    </xf>
    <xf numFmtId="165" fontId="3" fillId="5" borderId="1" xfId="0" applyNumberFormat="1" applyFont="1" applyFill="1" applyBorder="1" applyAlignment="1">
      <alignment horizontal="center" vertical="top" wrapText="1"/>
    </xf>
    <xf numFmtId="0" fontId="0" fillId="0" borderId="0" xfId="0" applyProtection="1">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horizontal="center" vertical="center"/>
    </xf>
    <xf numFmtId="4" fontId="6" fillId="5" borderId="1" xfId="0" applyNumberFormat="1" applyFont="1" applyFill="1" applyBorder="1" applyAlignment="1">
      <alignment horizontal="center" vertical="center"/>
    </xf>
    <xf numFmtId="3" fontId="0" fillId="0" borderId="0" xfId="0" applyNumberFormat="1" applyAlignment="1">
      <alignment horizontal="center" vertical="center"/>
    </xf>
    <xf numFmtId="0" fontId="16" fillId="0" borderId="0" xfId="0" applyFont="1"/>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10" fillId="8" borderId="4" xfId="3"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10" fillId="7" borderId="4" xfId="3" applyFont="1" applyFill="1" applyBorder="1" applyAlignment="1">
      <alignment horizontal="center" vertical="center" wrapText="1"/>
    </xf>
    <xf numFmtId="0" fontId="10" fillId="0" borderId="1" xfId="3" applyFont="1" applyBorder="1" applyAlignment="1">
      <alignment horizontal="center" vertical="center" wrapText="1"/>
    </xf>
    <xf numFmtId="0" fontId="5" fillId="0" borderId="1" xfId="0" applyFont="1" applyBorder="1" applyAlignment="1">
      <alignment horizontal="center" vertical="center" wrapText="1"/>
    </xf>
    <xf numFmtId="0" fontId="0" fillId="7" borderId="0" xfId="0" applyFill="1"/>
    <xf numFmtId="4" fontId="0" fillId="0" borderId="0" xfId="0" applyNumberFormat="1" applyAlignment="1">
      <alignment horizontal="right" vertical="center"/>
    </xf>
    <xf numFmtId="0" fontId="5" fillId="0" borderId="1" xfId="0" applyFont="1" applyBorder="1" applyAlignment="1">
      <alignment wrapText="1"/>
    </xf>
    <xf numFmtId="0" fontId="5" fillId="0" borderId="1" xfId="0" applyFont="1" applyBorder="1" applyAlignment="1">
      <alignment horizontal="center"/>
    </xf>
    <xf numFmtId="4" fontId="5" fillId="0" borderId="1" xfId="0" applyNumberFormat="1" applyFont="1" applyBorder="1" applyAlignment="1">
      <alignment horizontal="center" vertical="center" wrapText="1"/>
    </xf>
    <xf numFmtId="4" fontId="5" fillId="8" borderId="1" xfId="0" applyNumberFormat="1" applyFont="1" applyFill="1" applyBorder="1" applyAlignment="1" applyProtection="1">
      <alignment horizontal="center" vertical="center"/>
      <protection locked="0"/>
    </xf>
    <xf numFmtId="0" fontId="6" fillId="0" borderId="0" xfId="0" applyFont="1"/>
    <xf numFmtId="0" fontId="19" fillId="0" borderId="1" xfId="0" applyFont="1" applyBorder="1" applyAlignment="1">
      <alignment horizontal="left" vertical="center" wrapText="1"/>
    </xf>
    <xf numFmtId="4" fontId="5" fillId="0" borderId="0" xfId="0" applyNumberFormat="1" applyFont="1" applyAlignment="1">
      <alignment horizontal="center" vertical="center"/>
    </xf>
    <xf numFmtId="4"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6" fillId="0" borderId="1" xfId="0" applyFont="1" applyBorder="1" applyAlignment="1">
      <alignment horizontal="right"/>
    </xf>
    <xf numFmtId="0" fontId="5" fillId="0" borderId="0" xfId="0" applyFont="1" applyAlignment="1">
      <alignment horizontal="left" vertical="center" wrapText="1"/>
    </xf>
    <xf numFmtId="0" fontId="5" fillId="7" borderId="0" xfId="0" applyFont="1" applyFill="1" applyAlignment="1">
      <alignment horizontal="left" wrapText="1"/>
    </xf>
    <xf numFmtId="0" fontId="0" fillId="0" borderId="1" xfId="0" applyBorder="1" applyAlignment="1">
      <alignment horizontal="left"/>
    </xf>
    <xf numFmtId="0" fontId="0" fillId="0" borderId="14" xfId="0" applyBorder="1" applyAlignment="1">
      <alignment horizontal="center"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166" fontId="17" fillId="4" borderId="0" xfId="0" applyNumberFormat="1" applyFont="1" applyFill="1" applyAlignment="1">
      <alignment horizontal="left" vertical="center"/>
    </xf>
    <xf numFmtId="49" fontId="3" fillId="5" borderId="0" xfId="0" applyNumberFormat="1" applyFont="1" applyFill="1" applyAlignment="1">
      <alignment horizontal="left" vertical="top" wrapText="1"/>
    </xf>
    <xf numFmtId="49" fontId="9" fillId="6" borderId="0" xfId="0" applyNumberFormat="1" applyFont="1" applyFill="1" applyAlignment="1">
      <alignment horizontal="left" vertical="top" wrapText="1"/>
    </xf>
    <xf numFmtId="0" fontId="15" fillId="0" borderId="0" xfId="0" applyFont="1" applyAlignment="1">
      <alignment horizontal="center" vertical="center"/>
    </xf>
  </cellXfs>
  <cellStyles count="4">
    <cellStyle name="Normal" xfId="0" builtinId="0"/>
    <cellStyle name="Normal 2" xfId="2" xr:uid="{00000000-0005-0000-0000-000001000000}"/>
    <cellStyle name="Normal 3" xfId="3" xr:uid="{00000000-0005-0000-0000-000002000000}"/>
    <cellStyle name="Normal 4" xfId="1" xr:uid="{00000000-0005-0000-0000-000003000000}"/>
  </cellStyles>
  <dxfs count="5">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781050</xdr:colOff>
      <xdr:row>9</xdr:row>
      <xdr:rowOff>90487</xdr:rowOff>
    </xdr:from>
    <xdr:ext cx="65" cy="172227"/>
    <xdr:sp macro="" textlink="">
      <xdr:nvSpPr>
        <xdr:cNvPr id="4" name="TextBox 3">
          <a:extLst>
            <a:ext uri="{FF2B5EF4-FFF2-40B4-BE49-F238E27FC236}">
              <a16:creationId xmlns:a16="http://schemas.microsoft.com/office/drawing/2014/main" id="{2A8274BE-88B4-48F9-B8BC-8CAECB1881CD}"/>
            </a:ext>
          </a:extLst>
        </xdr:cNvPr>
        <xdr:cNvSpPr txBox="1"/>
      </xdr:nvSpPr>
      <xdr:spPr>
        <a:xfrm>
          <a:off x="8408670" y="33975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tabSelected="1" workbookViewId="0">
      <selection activeCell="B12" sqref="B12"/>
    </sheetView>
  </sheetViews>
  <sheetFormatPr defaultRowHeight="15" x14ac:dyDescent="0.25"/>
  <cols>
    <col min="1" max="1" width="42.7109375" customWidth="1"/>
    <col min="3" max="3" width="19.28515625" customWidth="1"/>
  </cols>
  <sheetData>
    <row r="1" spans="1:3" x14ac:dyDescent="0.25">
      <c r="A1" s="1" t="s">
        <v>8</v>
      </c>
      <c r="B1" s="2" t="s">
        <v>9</v>
      </c>
      <c r="C1" s="3">
        <f>+'Darbų įkainiai'!F84</f>
        <v>154909.6</v>
      </c>
    </row>
    <row r="2" spans="1:3" x14ac:dyDescent="0.25">
      <c r="A2" s="4" t="s">
        <v>10</v>
      </c>
      <c r="B2" s="5" t="s">
        <v>11</v>
      </c>
      <c r="C2" s="6">
        <f>+'Sistelos koeficientai'!B11</f>
        <v>1061.1300000000001</v>
      </c>
    </row>
    <row r="3" spans="1:3" x14ac:dyDescent="0.25">
      <c r="A3" s="50" t="s">
        <v>12</v>
      </c>
      <c r="B3" s="51"/>
      <c r="C3" s="7">
        <f>ROUND((C1*0.9+C2*0.1),2)</f>
        <v>139524.75</v>
      </c>
    </row>
    <row r="4" spans="1:3" x14ac:dyDescent="0.25">
      <c r="A4" s="50" t="s">
        <v>6</v>
      </c>
      <c r="B4" s="51"/>
      <c r="C4" s="7">
        <f>ROUND((C3*0.21),2)</f>
        <v>29300.2</v>
      </c>
    </row>
    <row r="5" spans="1:3" ht="15.75" thickBot="1" x14ac:dyDescent="0.3">
      <c r="A5" s="52" t="s">
        <v>13</v>
      </c>
      <c r="B5" s="53"/>
      <c r="C5" s="8">
        <f>ROUND((C3+C4),2)</f>
        <v>168824.95</v>
      </c>
    </row>
    <row r="6" spans="1:3" x14ac:dyDescent="0.25">
      <c r="A6" s="9"/>
      <c r="B6" s="9"/>
      <c r="C6" s="9"/>
    </row>
    <row r="7" spans="1:3" x14ac:dyDescent="0.25">
      <c r="A7" s="10" t="s">
        <v>144</v>
      </c>
      <c r="B7" s="10"/>
      <c r="C7" s="10"/>
    </row>
    <row r="8" spans="1:3" x14ac:dyDescent="0.25">
      <c r="A8" s="10" t="s">
        <v>14</v>
      </c>
      <c r="B8" s="10"/>
      <c r="C8" s="10"/>
    </row>
  </sheetData>
  <sheetProtection algorithmName="SHA-512" hashValue="oL8LpUEjoDQzSbrziQfTxBNvJDBoywKgg6HKf2ICleyCDk4OVo9Iu/ibSznpyGN/X1za5ucl2gxdNpamw3MEQw==" saltValue="tccnf00q0ZlNa9b3GJ+5Vw==" spinCount="100000" sheet="1" objects="1" scenarios="1"/>
  <mergeCells count="3">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2"/>
  <sheetViews>
    <sheetView zoomScaleNormal="100" workbookViewId="0">
      <pane ySplit="1" topLeftCell="A56" activePane="bottomLeft" state="frozen"/>
      <selection pane="bottomLeft" activeCell="E83" sqref="E83"/>
    </sheetView>
  </sheetViews>
  <sheetFormatPr defaultRowHeight="15" x14ac:dyDescent="0.25"/>
  <cols>
    <col min="1" max="1" width="7.7109375" customWidth="1"/>
    <col min="2" max="2" width="69.140625" customWidth="1"/>
    <col min="4" max="4" width="12.5703125" style="39" customWidth="1"/>
    <col min="5" max="5" width="24.85546875" style="40" customWidth="1"/>
    <col min="6" max="6" width="24" style="40" customWidth="1"/>
  </cols>
  <sheetData>
    <row r="1" spans="1:6" ht="74.25" customHeight="1" x14ac:dyDescent="0.25">
      <c r="A1" s="35" t="s">
        <v>0</v>
      </c>
      <c r="B1" s="35" t="s">
        <v>1</v>
      </c>
      <c r="C1" s="35" t="s">
        <v>2</v>
      </c>
      <c r="D1" s="36" t="s">
        <v>56</v>
      </c>
      <c r="E1" s="34" t="s">
        <v>16</v>
      </c>
      <c r="F1" s="37" t="s">
        <v>17</v>
      </c>
    </row>
    <row r="2" spans="1:6" x14ac:dyDescent="0.25">
      <c r="A2" s="38">
        <v>1</v>
      </c>
      <c r="B2" s="41" t="s">
        <v>127</v>
      </c>
      <c r="C2" s="42" t="s">
        <v>7</v>
      </c>
      <c r="D2" s="49">
        <v>25</v>
      </c>
      <c r="E2" s="44">
        <v>55</v>
      </c>
      <c r="F2" s="43">
        <f t="shared" ref="F2:F33" si="0">+ROUND((D2*E2),2)</f>
        <v>1375</v>
      </c>
    </row>
    <row r="3" spans="1:6" ht="29.25" x14ac:dyDescent="0.25">
      <c r="A3" s="38">
        <v>2</v>
      </c>
      <c r="B3" s="41" t="s">
        <v>129</v>
      </c>
      <c r="C3" s="42" t="s">
        <v>7</v>
      </c>
      <c r="D3" s="49">
        <v>32</v>
      </c>
      <c r="E3" s="44">
        <v>25</v>
      </c>
      <c r="F3" s="43">
        <f t="shared" si="0"/>
        <v>800</v>
      </c>
    </row>
    <row r="4" spans="1:6" ht="29.25" x14ac:dyDescent="0.25">
      <c r="A4" s="38">
        <v>3</v>
      </c>
      <c r="B4" s="41" t="s">
        <v>89</v>
      </c>
      <c r="C4" s="42" t="s">
        <v>7</v>
      </c>
      <c r="D4" s="49">
        <v>60</v>
      </c>
      <c r="E4" s="44">
        <v>23</v>
      </c>
      <c r="F4" s="43">
        <f t="shared" si="0"/>
        <v>1380</v>
      </c>
    </row>
    <row r="5" spans="1:6" x14ac:dyDescent="0.25">
      <c r="A5" s="38">
        <v>4</v>
      </c>
      <c r="B5" s="41" t="s">
        <v>90</v>
      </c>
      <c r="C5" s="42" t="s">
        <v>7</v>
      </c>
      <c r="D5" s="49">
        <v>96</v>
      </c>
      <c r="E5" s="44">
        <v>7</v>
      </c>
      <c r="F5" s="43">
        <f t="shared" si="0"/>
        <v>672</v>
      </c>
    </row>
    <row r="6" spans="1:6" x14ac:dyDescent="0.25">
      <c r="A6" s="38">
        <v>5</v>
      </c>
      <c r="B6" s="41" t="s">
        <v>130</v>
      </c>
      <c r="C6" s="42" t="s">
        <v>4</v>
      </c>
      <c r="D6" s="49">
        <v>2</v>
      </c>
      <c r="E6" s="44">
        <v>110</v>
      </c>
      <c r="F6" s="43">
        <f t="shared" si="0"/>
        <v>220</v>
      </c>
    </row>
    <row r="7" spans="1:6" ht="29.25" x14ac:dyDescent="0.25">
      <c r="A7" s="38">
        <v>6</v>
      </c>
      <c r="B7" s="41" t="s">
        <v>84</v>
      </c>
      <c r="C7" s="42" t="s">
        <v>7</v>
      </c>
      <c r="D7" s="49">
        <v>860</v>
      </c>
      <c r="E7" s="44">
        <v>16.5</v>
      </c>
      <c r="F7" s="43">
        <f t="shared" si="0"/>
        <v>14190</v>
      </c>
    </row>
    <row r="8" spans="1:6" ht="29.25" x14ac:dyDescent="0.25">
      <c r="A8" s="38">
        <v>7</v>
      </c>
      <c r="B8" s="41" t="s">
        <v>131</v>
      </c>
      <c r="C8" s="42" t="s">
        <v>7</v>
      </c>
      <c r="D8" s="49">
        <v>200</v>
      </c>
      <c r="E8" s="44">
        <v>4</v>
      </c>
      <c r="F8" s="43">
        <f t="shared" si="0"/>
        <v>800</v>
      </c>
    </row>
    <row r="9" spans="1:6" ht="14.25" customHeight="1" x14ac:dyDescent="0.25">
      <c r="A9" s="38">
        <v>8</v>
      </c>
      <c r="B9" s="41" t="s">
        <v>132</v>
      </c>
      <c r="C9" s="42" t="s">
        <v>7</v>
      </c>
      <c r="D9" s="49">
        <v>84</v>
      </c>
      <c r="E9" s="44">
        <v>4</v>
      </c>
      <c r="F9" s="43">
        <f t="shared" si="0"/>
        <v>336</v>
      </c>
    </row>
    <row r="10" spans="1:6" ht="15.6" customHeight="1" x14ac:dyDescent="0.25">
      <c r="A10" s="38">
        <v>9</v>
      </c>
      <c r="B10" s="41" t="s">
        <v>106</v>
      </c>
      <c r="C10" s="42" t="s">
        <v>7</v>
      </c>
      <c r="D10" s="49">
        <v>12</v>
      </c>
      <c r="E10" s="44">
        <v>12</v>
      </c>
      <c r="F10" s="43">
        <f t="shared" si="0"/>
        <v>144</v>
      </c>
    </row>
    <row r="11" spans="1:6" x14ac:dyDescent="0.25">
      <c r="A11" s="38">
        <v>10</v>
      </c>
      <c r="B11" s="41" t="s">
        <v>110</v>
      </c>
      <c r="C11" s="42" t="s">
        <v>7</v>
      </c>
      <c r="D11" s="49">
        <v>25</v>
      </c>
      <c r="E11" s="44">
        <v>55</v>
      </c>
      <c r="F11" s="43">
        <f t="shared" si="0"/>
        <v>1375</v>
      </c>
    </row>
    <row r="12" spans="1:6" x14ac:dyDescent="0.25">
      <c r="A12" s="38">
        <v>11</v>
      </c>
      <c r="B12" s="41" t="s">
        <v>97</v>
      </c>
      <c r="C12" s="42" t="s">
        <v>7</v>
      </c>
      <c r="D12" s="49">
        <v>22</v>
      </c>
      <c r="E12" s="44">
        <v>25</v>
      </c>
      <c r="F12" s="43">
        <f t="shared" si="0"/>
        <v>550</v>
      </c>
    </row>
    <row r="13" spans="1:6" x14ac:dyDescent="0.25">
      <c r="A13" s="38">
        <v>12</v>
      </c>
      <c r="B13" s="41" t="s">
        <v>95</v>
      </c>
      <c r="C13" s="42" t="s">
        <v>7</v>
      </c>
      <c r="D13" s="49">
        <v>16</v>
      </c>
      <c r="E13" s="44">
        <v>25</v>
      </c>
      <c r="F13" s="43">
        <f t="shared" si="0"/>
        <v>400</v>
      </c>
    </row>
    <row r="14" spans="1:6" x14ac:dyDescent="0.25">
      <c r="A14" s="38">
        <v>13</v>
      </c>
      <c r="B14" s="41" t="s">
        <v>114</v>
      </c>
      <c r="C14" s="42" t="s">
        <v>7</v>
      </c>
      <c r="D14" s="49">
        <v>2</v>
      </c>
      <c r="E14" s="44">
        <v>40</v>
      </c>
      <c r="F14" s="43">
        <f t="shared" si="0"/>
        <v>80</v>
      </c>
    </row>
    <row r="15" spans="1:6" ht="29.25" x14ac:dyDescent="0.25">
      <c r="A15" s="38">
        <v>14</v>
      </c>
      <c r="B15" s="41" t="s">
        <v>70</v>
      </c>
      <c r="C15" s="42" t="s">
        <v>7</v>
      </c>
      <c r="D15" s="49">
        <v>320</v>
      </c>
      <c r="E15" s="44">
        <v>18</v>
      </c>
      <c r="F15" s="43">
        <f t="shared" si="0"/>
        <v>5760</v>
      </c>
    </row>
    <row r="16" spans="1:6" ht="29.25" x14ac:dyDescent="0.25">
      <c r="A16" s="38">
        <v>15</v>
      </c>
      <c r="B16" s="41" t="s">
        <v>71</v>
      </c>
      <c r="C16" s="42" t="s">
        <v>7</v>
      </c>
      <c r="D16" s="49">
        <v>320</v>
      </c>
      <c r="E16" s="44">
        <v>26</v>
      </c>
      <c r="F16" s="43">
        <f t="shared" si="0"/>
        <v>8320</v>
      </c>
    </row>
    <row r="17" spans="1:6" x14ac:dyDescent="0.25">
      <c r="A17" s="38">
        <v>16</v>
      </c>
      <c r="B17" s="41" t="s">
        <v>67</v>
      </c>
      <c r="C17" s="42" t="s">
        <v>7</v>
      </c>
      <c r="D17" s="49">
        <v>120</v>
      </c>
      <c r="E17" s="44">
        <v>8</v>
      </c>
      <c r="F17" s="43">
        <f t="shared" si="0"/>
        <v>960</v>
      </c>
    </row>
    <row r="18" spans="1:6" x14ac:dyDescent="0.25">
      <c r="A18" s="38">
        <v>17</v>
      </c>
      <c r="B18" s="41" t="s">
        <v>69</v>
      </c>
      <c r="C18" s="42" t="s">
        <v>7</v>
      </c>
      <c r="D18" s="49">
        <v>64</v>
      </c>
      <c r="E18" s="44">
        <v>27</v>
      </c>
      <c r="F18" s="43">
        <f t="shared" si="0"/>
        <v>1728</v>
      </c>
    </row>
    <row r="19" spans="1:6" x14ac:dyDescent="0.25">
      <c r="A19" s="38">
        <v>18</v>
      </c>
      <c r="B19" s="41" t="s">
        <v>76</v>
      </c>
      <c r="C19" s="42" t="s">
        <v>7</v>
      </c>
      <c r="D19" s="49">
        <v>294</v>
      </c>
      <c r="E19" s="44">
        <v>24</v>
      </c>
      <c r="F19" s="43">
        <f t="shared" si="0"/>
        <v>7056</v>
      </c>
    </row>
    <row r="20" spans="1:6" x14ac:dyDescent="0.25">
      <c r="A20" s="38">
        <v>19</v>
      </c>
      <c r="B20" s="41" t="s">
        <v>111</v>
      </c>
      <c r="C20" s="42" t="s">
        <v>4</v>
      </c>
      <c r="D20" s="49">
        <v>3</v>
      </c>
      <c r="E20" s="44">
        <v>40</v>
      </c>
      <c r="F20" s="43">
        <f t="shared" si="0"/>
        <v>120</v>
      </c>
    </row>
    <row r="21" spans="1:6" ht="16.5" customHeight="1" x14ac:dyDescent="0.25">
      <c r="A21" s="38">
        <v>20</v>
      </c>
      <c r="B21" s="41" t="s">
        <v>93</v>
      </c>
      <c r="C21" s="42" t="s">
        <v>92</v>
      </c>
      <c r="D21" s="49">
        <v>2</v>
      </c>
      <c r="E21" s="44">
        <v>30</v>
      </c>
      <c r="F21" s="43">
        <f t="shared" si="0"/>
        <v>60</v>
      </c>
    </row>
    <row r="22" spans="1:6" ht="16.5" customHeight="1" x14ac:dyDescent="0.25">
      <c r="A22" s="38">
        <v>21</v>
      </c>
      <c r="B22" s="41" t="s">
        <v>117</v>
      </c>
      <c r="C22" s="42" t="s">
        <v>4</v>
      </c>
      <c r="D22" s="49">
        <v>2</v>
      </c>
      <c r="E22" s="44">
        <v>50</v>
      </c>
      <c r="F22" s="43">
        <f t="shared" si="0"/>
        <v>100</v>
      </c>
    </row>
    <row r="23" spans="1:6" x14ac:dyDescent="0.25">
      <c r="A23" s="38">
        <v>22</v>
      </c>
      <c r="B23" s="41" t="s">
        <v>74</v>
      </c>
      <c r="C23" s="42" t="s">
        <v>7</v>
      </c>
      <c r="D23" s="49">
        <v>21</v>
      </c>
      <c r="E23" s="44">
        <v>22</v>
      </c>
      <c r="F23" s="43">
        <f t="shared" si="0"/>
        <v>462</v>
      </c>
    </row>
    <row r="24" spans="1:6" ht="13.15" customHeight="1" x14ac:dyDescent="0.25">
      <c r="A24" s="38">
        <v>23</v>
      </c>
      <c r="B24" s="41" t="s">
        <v>75</v>
      </c>
      <c r="C24" s="42" t="s">
        <v>7</v>
      </c>
      <c r="D24" s="49">
        <v>294</v>
      </c>
      <c r="E24" s="44">
        <v>5</v>
      </c>
      <c r="F24" s="43">
        <f t="shared" si="0"/>
        <v>1470</v>
      </c>
    </row>
    <row r="25" spans="1:6" x14ac:dyDescent="0.25">
      <c r="A25" s="38">
        <v>24</v>
      </c>
      <c r="B25" s="41" t="s">
        <v>86</v>
      </c>
      <c r="C25" s="42" t="s">
        <v>4</v>
      </c>
      <c r="D25" s="49">
        <v>4</v>
      </c>
      <c r="E25" s="44">
        <v>21</v>
      </c>
      <c r="F25" s="43">
        <f t="shared" si="0"/>
        <v>84</v>
      </c>
    </row>
    <row r="26" spans="1:6" ht="29.25" x14ac:dyDescent="0.25">
      <c r="A26" s="38">
        <v>25</v>
      </c>
      <c r="B26" s="41" t="s">
        <v>128</v>
      </c>
      <c r="C26" s="42" t="s">
        <v>4</v>
      </c>
      <c r="D26" s="49">
        <v>6</v>
      </c>
      <c r="E26" s="44">
        <v>570</v>
      </c>
      <c r="F26" s="43">
        <f t="shared" si="0"/>
        <v>3420</v>
      </c>
    </row>
    <row r="27" spans="1:6" x14ac:dyDescent="0.25">
      <c r="A27" s="38">
        <v>26</v>
      </c>
      <c r="B27" s="41" t="s">
        <v>125</v>
      </c>
      <c r="C27" s="42" t="s">
        <v>4</v>
      </c>
      <c r="D27" s="49">
        <v>6</v>
      </c>
      <c r="E27" s="44">
        <v>140</v>
      </c>
      <c r="F27" s="43">
        <f t="shared" si="0"/>
        <v>840</v>
      </c>
    </row>
    <row r="28" spans="1:6" ht="29.25" x14ac:dyDescent="0.25">
      <c r="A28" s="38">
        <v>27</v>
      </c>
      <c r="B28" s="41" t="s">
        <v>134</v>
      </c>
      <c r="C28" s="42" t="s">
        <v>7</v>
      </c>
      <c r="D28" s="49">
        <v>3</v>
      </c>
      <c r="E28" s="44">
        <v>30</v>
      </c>
      <c r="F28" s="43">
        <f t="shared" si="0"/>
        <v>90</v>
      </c>
    </row>
    <row r="29" spans="1:6" ht="29.25" x14ac:dyDescent="0.25">
      <c r="A29" s="38">
        <v>28</v>
      </c>
      <c r="B29" s="41" t="s">
        <v>133</v>
      </c>
      <c r="C29" s="42" t="s">
        <v>7</v>
      </c>
      <c r="D29" s="49">
        <v>14</v>
      </c>
      <c r="E29" s="44">
        <v>60</v>
      </c>
      <c r="F29" s="43">
        <f t="shared" si="0"/>
        <v>840</v>
      </c>
    </row>
    <row r="30" spans="1:6" x14ac:dyDescent="0.25">
      <c r="A30" s="38">
        <v>29</v>
      </c>
      <c r="B30" s="41" t="s">
        <v>94</v>
      </c>
      <c r="C30" s="42" t="s">
        <v>7</v>
      </c>
      <c r="D30" s="49">
        <v>120</v>
      </c>
      <c r="E30" s="44">
        <v>24</v>
      </c>
      <c r="F30" s="43">
        <f t="shared" si="0"/>
        <v>2880</v>
      </c>
    </row>
    <row r="31" spans="1:6" x14ac:dyDescent="0.25">
      <c r="A31" s="38">
        <v>30</v>
      </c>
      <c r="B31" s="41" t="s">
        <v>135</v>
      </c>
      <c r="C31" s="42" t="s">
        <v>7</v>
      </c>
      <c r="D31" s="49">
        <v>8</v>
      </c>
      <c r="E31" s="44">
        <v>40</v>
      </c>
      <c r="F31" s="43">
        <f t="shared" si="0"/>
        <v>320</v>
      </c>
    </row>
    <row r="32" spans="1:6" x14ac:dyDescent="0.25">
      <c r="A32" s="38">
        <v>31</v>
      </c>
      <c r="B32" s="41" t="s">
        <v>96</v>
      </c>
      <c r="C32" s="42" t="s">
        <v>7</v>
      </c>
      <c r="D32" s="49">
        <v>22</v>
      </c>
      <c r="E32" s="44">
        <v>25</v>
      </c>
      <c r="F32" s="43">
        <f t="shared" si="0"/>
        <v>550</v>
      </c>
    </row>
    <row r="33" spans="1:6" ht="17.25" x14ac:dyDescent="0.25">
      <c r="A33" s="38">
        <v>32</v>
      </c>
      <c r="B33" s="41" t="s">
        <v>58</v>
      </c>
      <c r="C33" s="42" t="s">
        <v>92</v>
      </c>
      <c r="D33" s="49">
        <v>3</v>
      </c>
      <c r="E33" s="44">
        <v>25</v>
      </c>
      <c r="F33" s="43">
        <f t="shared" si="0"/>
        <v>75</v>
      </c>
    </row>
    <row r="34" spans="1:6" x14ac:dyDescent="0.25">
      <c r="A34" s="38">
        <v>33</v>
      </c>
      <c r="B34" s="41" t="s">
        <v>119</v>
      </c>
      <c r="C34" s="42" t="s">
        <v>4</v>
      </c>
      <c r="D34" s="49">
        <v>2</v>
      </c>
      <c r="E34" s="44">
        <v>150</v>
      </c>
      <c r="F34" s="43">
        <f t="shared" ref="F34:F65" si="1">+ROUND((D34*E34),2)</f>
        <v>300</v>
      </c>
    </row>
    <row r="35" spans="1:6" x14ac:dyDescent="0.25">
      <c r="A35" s="38">
        <v>34</v>
      </c>
      <c r="B35" s="41" t="s">
        <v>59</v>
      </c>
      <c r="C35" s="42" t="s">
        <v>3</v>
      </c>
      <c r="D35" s="49">
        <v>53</v>
      </c>
      <c r="E35" s="44">
        <v>18</v>
      </c>
      <c r="F35" s="43">
        <f t="shared" si="1"/>
        <v>954</v>
      </c>
    </row>
    <row r="36" spans="1:6" x14ac:dyDescent="0.25">
      <c r="A36" s="38">
        <v>35</v>
      </c>
      <c r="B36" s="41" t="s">
        <v>83</v>
      </c>
      <c r="C36" s="42" t="s">
        <v>4</v>
      </c>
      <c r="D36" s="49">
        <v>25</v>
      </c>
      <c r="E36" s="44">
        <v>90</v>
      </c>
      <c r="F36" s="43">
        <f t="shared" si="1"/>
        <v>2250</v>
      </c>
    </row>
    <row r="37" spans="1:6" x14ac:dyDescent="0.25">
      <c r="A37" s="38">
        <v>36</v>
      </c>
      <c r="B37" s="41" t="s">
        <v>118</v>
      </c>
      <c r="C37" s="42" t="s">
        <v>4</v>
      </c>
      <c r="D37" s="49">
        <v>2</v>
      </c>
      <c r="E37" s="44">
        <v>150</v>
      </c>
      <c r="F37" s="43">
        <f t="shared" si="1"/>
        <v>300</v>
      </c>
    </row>
    <row r="38" spans="1:6" x14ac:dyDescent="0.25">
      <c r="A38" s="38">
        <v>37</v>
      </c>
      <c r="B38" s="41" t="s">
        <v>60</v>
      </c>
      <c r="C38" s="42" t="s">
        <v>3</v>
      </c>
      <c r="D38" s="49">
        <v>15</v>
      </c>
      <c r="E38" s="44">
        <v>20</v>
      </c>
      <c r="F38" s="43">
        <f t="shared" si="1"/>
        <v>300</v>
      </c>
    </row>
    <row r="39" spans="1:6" x14ac:dyDescent="0.25">
      <c r="A39" s="38">
        <v>38</v>
      </c>
      <c r="B39" s="41" t="s">
        <v>107</v>
      </c>
      <c r="C39" s="42" t="s">
        <v>7</v>
      </c>
      <c r="D39" s="49">
        <v>46</v>
      </c>
      <c r="E39" s="44">
        <v>18</v>
      </c>
      <c r="F39" s="43">
        <f t="shared" si="1"/>
        <v>828</v>
      </c>
    </row>
    <row r="40" spans="1:6" x14ac:dyDescent="0.25">
      <c r="A40" s="38">
        <v>39</v>
      </c>
      <c r="B40" s="41" t="s">
        <v>63</v>
      </c>
      <c r="C40" s="42" t="s">
        <v>3</v>
      </c>
      <c r="D40" s="49">
        <v>12</v>
      </c>
      <c r="E40" s="44">
        <v>22</v>
      </c>
      <c r="F40" s="43">
        <f t="shared" si="1"/>
        <v>264</v>
      </c>
    </row>
    <row r="41" spans="1:6" x14ac:dyDescent="0.25">
      <c r="A41" s="38">
        <v>40</v>
      </c>
      <c r="B41" s="41" t="s">
        <v>66</v>
      </c>
      <c r="C41" s="42" t="s">
        <v>4</v>
      </c>
      <c r="D41" s="49">
        <v>4</v>
      </c>
      <c r="E41" s="44">
        <v>15</v>
      </c>
      <c r="F41" s="43">
        <f t="shared" si="1"/>
        <v>60</v>
      </c>
    </row>
    <row r="42" spans="1:6" x14ac:dyDescent="0.25">
      <c r="A42" s="38">
        <v>41</v>
      </c>
      <c r="B42" s="41" t="s">
        <v>65</v>
      </c>
      <c r="C42" s="42" t="s">
        <v>3</v>
      </c>
      <c r="D42" s="49">
        <v>76</v>
      </c>
      <c r="E42" s="44">
        <v>5</v>
      </c>
      <c r="F42" s="43">
        <f t="shared" si="1"/>
        <v>380</v>
      </c>
    </row>
    <row r="43" spans="1:6" x14ac:dyDescent="0.25">
      <c r="A43" s="38">
        <v>42</v>
      </c>
      <c r="B43" s="41" t="s">
        <v>64</v>
      </c>
      <c r="C43" s="42" t="s">
        <v>3</v>
      </c>
      <c r="D43" s="49">
        <v>12</v>
      </c>
      <c r="E43" s="44">
        <v>27</v>
      </c>
      <c r="F43" s="43">
        <f t="shared" si="1"/>
        <v>324</v>
      </c>
    </row>
    <row r="44" spans="1:6" ht="18.75" customHeight="1" x14ac:dyDescent="0.25">
      <c r="A44" s="38">
        <v>43</v>
      </c>
      <c r="B44" s="41" t="s">
        <v>124</v>
      </c>
      <c r="C44" s="42" t="s">
        <v>7</v>
      </c>
      <c r="D44" s="49">
        <v>25</v>
      </c>
      <c r="E44" s="44">
        <v>7</v>
      </c>
      <c r="F44" s="43">
        <f t="shared" si="1"/>
        <v>175</v>
      </c>
    </row>
    <row r="45" spans="1:6" ht="20.25" customHeight="1" x14ac:dyDescent="0.25">
      <c r="A45" s="38">
        <v>44</v>
      </c>
      <c r="B45" s="41" t="s">
        <v>104</v>
      </c>
      <c r="C45" s="42" t="s">
        <v>7</v>
      </c>
      <c r="D45" s="49">
        <v>200</v>
      </c>
      <c r="E45" s="44">
        <v>25</v>
      </c>
      <c r="F45" s="43">
        <f t="shared" si="1"/>
        <v>5000</v>
      </c>
    </row>
    <row r="46" spans="1:6" x14ac:dyDescent="0.25">
      <c r="A46" s="38">
        <v>45</v>
      </c>
      <c r="B46" s="41" t="s">
        <v>103</v>
      </c>
      <c r="C46" s="42" t="s">
        <v>7</v>
      </c>
      <c r="D46" s="49">
        <v>200</v>
      </c>
      <c r="E46" s="44">
        <v>2</v>
      </c>
      <c r="F46" s="43">
        <f t="shared" si="1"/>
        <v>400</v>
      </c>
    </row>
    <row r="47" spans="1:6" ht="16.149999999999999" customHeight="1" x14ac:dyDescent="0.25">
      <c r="A47" s="38">
        <v>46</v>
      </c>
      <c r="B47" s="41" t="s">
        <v>102</v>
      </c>
      <c r="C47" s="42" t="s">
        <v>7</v>
      </c>
      <c r="D47" s="49">
        <v>200</v>
      </c>
      <c r="E47" s="44">
        <v>4</v>
      </c>
      <c r="F47" s="43">
        <f t="shared" si="1"/>
        <v>800</v>
      </c>
    </row>
    <row r="48" spans="1:6" ht="16.149999999999999" customHeight="1" x14ac:dyDescent="0.25">
      <c r="A48" s="38">
        <v>47</v>
      </c>
      <c r="B48" s="41" t="s">
        <v>126</v>
      </c>
      <c r="C48" s="42" t="s">
        <v>92</v>
      </c>
      <c r="D48" s="49">
        <v>2</v>
      </c>
      <c r="E48" s="44">
        <v>300</v>
      </c>
      <c r="F48" s="43">
        <f t="shared" si="1"/>
        <v>600</v>
      </c>
    </row>
    <row r="49" spans="1:6" ht="15.6" customHeight="1" x14ac:dyDescent="0.25">
      <c r="A49" s="38">
        <v>48</v>
      </c>
      <c r="B49" s="46" t="s">
        <v>123</v>
      </c>
      <c r="C49" s="42" t="s">
        <v>5</v>
      </c>
      <c r="D49" s="49">
        <v>0.2</v>
      </c>
      <c r="E49" s="44">
        <v>50</v>
      </c>
      <c r="F49" s="43">
        <f t="shared" si="1"/>
        <v>10</v>
      </c>
    </row>
    <row r="50" spans="1:6" x14ac:dyDescent="0.25">
      <c r="A50" s="38">
        <v>49</v>
      </c>
      <c r="B50" s="41" t="s">
        <v>108</v>
      </c>
      <c r="C50" s="42" t="s">
        <v>4</v>
      </c>
      <c r="D50" s="49">
        <v>2</v>
      </c>
      <c r="E50" s="44">
        <v>30</v>
      </c>
      <c r="F50" s="43">
        <f t="shared" si="1"/>
        <v>60</v>
      </c>
    </row>
    <row r="51" spans="1:6" x14ac:dyDescent="0.25">
      <c r="A51" s="38">
        <v>50</v>
      </c>
      <c r="B51" s="41" t="s">
        <v>87</v>
      </c>
      <c r="C51" s="42" t="s">
        <v>7</v>
      </c>
      <c r="D51" s="49">
        <v>18</v>
      </c>
      <c r="E51" s="44">
        <v>55</v>
      </c>
      <c r="F51" s="43">
        <f t="shared" si="1"/>
        <v>990</v>
      </c>
    </row>
    <row r="52" spans="1:6" ht="29.25" x14ac:dyDescent="0.25">
      <c r="A52" s="38">
        <v>51</v>
      </c>
      <c r="B52" s="41" t="s">
        <v>142</v>
      </c>
      <c r="C52" s="42" t="s">
        <v>4</v>
      </c>
      <c r="D52" s="49">
        <v>6</v>
      </c>
      <c r="E52" s="44">
        <v>2500</v>
      </c>
      <c r="F52" s="43">
        <f>+ROUND((D52*E52),2)</f>
        <v>15000</v>
      </c>
    </row>
    <row r="53" spans="1:6" x14ac:dyDescent="0.25">
      <c r="A53" s="38">
        <v>52</v>
      </c>
      <c r="B53" s="41" t="s">
        <v>80</v>
      </c>
      <c r="C53" s="42" t="s">
        <v>7</v>
      </c>
      <c r="D53" s="49">
        <v>4</v>
      </c>
      <c r="E53" s="44">
        <v>160</v>
      </c>
      <c r="F53" s="43">
        <f t="shared" si="1"/>
        <v>640</v>
      </c>
    </row>
    <row r="54" spans="1:6" x14ac:dyDescent="0.25">
      <c r="A54" s="38">
        <v>53</v>
      </c>
      <c r="B54" s="41" t="s">
        <v>98</v>
      </c>
      <c r="C54" s="42" t="s">
        <v>7</v>
      </c>
      <c r="D54" s="49">
        <v>25</v>
      </c>
      <c r="E54" s="44">
        <v>25</v>
      </c>
      <c r="F54" s="43">
        <f t="shared" si="1"/>
        <v>625</v>
      </c>
    </row>
    <row r="55" spans="1:6" x14ac:dyDescent="0.25">
      <c r="A55" s="38">
        <v>54</v>
      </c>
      <c r="B55" s="41" t="s">
        <v>78</v>
      </c>
      <c r="C55" s="42" t="s">
        <v>7</v>
      </c>
      <c r="D55" s="49">
        <v>1</v>
      </c>
      <c r="E55" s="44">
        <v>80</v>
      </c>
      <c r="F55" s="43">
        <f t="shared" si="1"/>
        <v>80</v>
      </c>
    </row>
    <row r="56" spans="1:6" x14ac:dyDescent="0.25">
      <c r="A56" s="38">
        <v>55</v>
      </c>
      <c r="B56" s="41" t="s">
        <v>105</v>
      </c>
      <c r="C56" s="42" t="s">
        <v>7</v>
      </c>
      <c r="D56" s="49">
        <v>47</v>
      </c>
      <c r="E56" s="44">
        <v>78</v>
      </c>
      <c r="F56" s="43">
        <f t="shared" si="1"/>
        <v>3666</v>
      </c>
    </row>
    <row r="57" spans="1:6" x14ac:dyDescent="0.25">
      <c r="A57" s="38">
        <v>56</v>
      </c>
      <c r="B57" s="41" t="s">
        <v>109</v>
      </c>
      <c r="C57" s="42" t="s">
        <v>7</v>
      </c>
      <c r="D57" s="49">
        <v>22</v>
      </c>
      <c r="E57" s="44">
        <v>54</v>
      </c>
      <c r="F57" s="43">
        <f t="shared" si="1"/>
        <v>1188</v>
      </c>
    </row>
    <row r="58" spans="1:6" x14ac:dyDescent="0.25">
      <c r="A58" s="38">
        <v>57</v>
      </c>
      <c r="B58" s="41" t="s">
        <v>82</v>
      </c>
      <c r="C58" s="42" t="s">
        <v>7</v>
      </c>
      <c r="D58" s="49">
        <v>74</v>
      </c>
      <c r="E58" s="44">
        <v>9</v>
      </c>
      <c r="F58" s="43">
        <f t="shared" si="1"/>
        <v>666</v>
      </c>
    </row>
    <row r="59" spans="1:6" x14ac:dyDescent="0.25">
      <c r="A59" s="38">
        <v>58</v>
      </c>
      <c r="B59" s="41" t="s">
        <v>122</v>
      </c>
      <c r="C59" s="42" t="s">
        <v>7</v>
      </c>
      <c r="D59" s="49">
        <v>15</v>
      </c>
      <c r="E59" s="44">
        <v>14</v>
      </c>
      <c r="F59" s="43">
        <f t="shared" si="1"/>
        <v>210</v>
      </c>
    </row>
    <row r="60" spans="1:6" x14ac:dyDescent="0.25">
      <c r="A60" s="38">
        <v>59</v>
      </c>
      <c r="B60" s="41" t="s">
        <v>62</v>
      </c>
      <c r="C60" s="42" t="s">
        <v>3</v>
      </c>
      <c r="D60" s="49">
        <v>74</v>
      </c>
      <c r="E60" s="44">
        <v>24</v>
      </c>
      <c r="F60" s="43">
        <f t="shared" si="1"/>
        <v>1776</v>
      </c>
    </row>
    <row r="61" spans="1:6" ht="29.25" x14ac:dyDescent="0.25">
      <c r="A61" s="38">
        <v>60</v>
      </c>
      <c r="B61" s="41" t="s">
        <v>137</v>
      </c>
      <c r="C61" s="42" t="s">
        <v>7</v>
      </c>
      <c r="D61" s="49">
        <v>66</v>
      </c>
      <c r="E61" s="44">
        <v>24</v>
      </c>
      <c r="F61" s="43">
        <f t="shared" si="1"/>
        <v>1584</v>
      </c>
    </row>
    <row r="62" spans="1:6" ht="29.25" x14ac:dyDescent="0.25">
      <c r="A62" s="38">
        <v>61</v>
      </c>
      <c r="B62" s="41" t="s">
        <v>136</v>
      </c>
      <c r="C62" s="42" t="s">
        <v>7</v>
      </c>
      <c r="D62" s="49">
        <v>7.2</v>
      </c>
      <c r="E62" s="44">
        <v>53</v>
      </c>
      <c r="F62" s="43">
        <f t="shared" si="1"/>
        <v>381.6</v>
      </c>
    </row>
    <row r="63" spans="1:6" x14ac:dyDescent="0.25">
      <c r="A63" s="38">
        <v>62</v>
      </c>
      <c r="B63" s="41" t="s">
        <v>77</v>
      </c>
      <c r="C63" s="42" t="s">
        <v>3</v>
      </c>
      <c r="D63" s="49">
        <v>12</v>
      </c>
      <c r="E63" s="44">
        <v>15</v>
      </c>
      <c r="F63" s="43">
        <f t="shared" si="1"/>
        <v>180</v>
      </c>
    </row>
    <row r="64" spans="1:6" x14ac:dyDescent="0.25">
      <c r="A64" s="38">
        <v>63</v>
      </c>
      <c r="B64" s="41" t="s">
        <v>79</v>
      </c>
      <c r="C64" s="42" t="s">
        <v>3</v>
      </c>
      <c r="D64" s="49">
        <v>20</v>
      </c>
      <c r="E64" s="44">
        <v>12</v>
      </c>
      <c r="F64" s="43">
        <f t="shared" si="1"/>
        <v>240</v>
      </c>
    </row>
    <row r="65" spans="1:6" x14ac:dyDescent="0.25">
      <c r="A65" s="38">
        <v>64</v>
      </c>
      <c r="B65" s="41" t="s">
        <v>101</v>
      </c>
      <c r="C65" s="42" t="s">
        <v>7</v>
      </c>
      <c r="D65" s="49">
        <v>84</v>
      </c>
      <c r="E65" s="44">
        <v>23</v>
      </c>
      <c r="F65" s="43">
        <f t="shared" si="1"/>
        <v>1932</v>
      </c>
    </row>
    <row r="66" spans="1:6" x14ac:dyDescent="0.25">
      <c r="A66" s="38">
        <v>65</v>
      </c>
      <c r="B66" s="41" t="s">
        <v>100</v>
      </c>
      <c r="C66" s="42" t="s">
        <v>7</v>
      </c>
      <c r="D66" s="49">
        <v>84</v>
      </c>
      <c r="E66" s="44">
        <v>6</v>
      </c>
      <c r="F66" s="43">
        <f t="shared" ref="F66:F83" si="2">+ROUND((D66*E66),2)</f>
        <v>504</v>
      </c>
    </row>
    <row r="67" spans="1:6" x14ac:dyDescent="0.25">
      <c r="A67" s="38">
        <v>66</v>
      </c>
      <c r="B67" s="41" t="s">
        <v>99</v>
      </c>
      <c r="C67" s="42" t="s">
        <v>7</v>
      </c>
      <c r="D67" s="49">
        <v>84</v>
      </c>
      <c r="E67" s="44">
        <v>5</v>
      </c>
      <c r="F67" s="43">
        <f t="shared" si="2"/>
        <v>420</v>
      </c>
    </row>
    <row r="68" spans="1:6" x14ac:dyDescent="0.25">
      <c r="A68" s="38">
        <v>67</v>
      </c>
      <c r="B68" s="41" t="s">
        <v>73</v>
      </c>
      <c r="C68" s="42" t="s">
        <v>3</v>
      </c>
      <c r="D68" s="49">
        <v>20</v>
      </c>
      <c r="E68" s="44">
        <v>18</v>
      </c>
      <c r="F68" s="43">
        <f t="shared" si="2"/>
        <v>360</v>
      </c>
    </row>
    <row r="69" spans="1:6" ht="17.25" x14ac:dyDescent="0.25">
      <c r="A69" s="38">
        <v>68</v>
      </c>
      <c r="B69" s="41" t="s">
        <v>91</v>
      </c>
      <c r="C69" s="42" t="s">
        <v>92</v>
      </c>
      <c r="D69" s="49">
        <v>9.3000000000000007</v>
      </c>
      <c r="E69" s="44">
        <v>40</v>
      </c>
      <c r="F69" s="43">
        <f t="shared" si="2"/>
        <v>372</v>
      </c>
    </row>
    <row r="70" spans="1:6" x14ac:dyDescent="0.25">
      <c r="A70" s="38">
        <v>69</v>
      </c>
      <c r="B70" s="41" t="s">
        <v>113</v>
      </c>
      <c r="C70" s="42" t="s">
        <v>7</v>
      </c>
      <c r="D70" s="49">
        <v>5</v>
      </c>
      <c r="E70" s="44">
        <v>60</v>
      </c>
      <c r="F70" s="43">
        <f t="shared" si="2"/>
        <v>300</v>
      </c>
    </row>
    <row r="71" spans="1:6" x14ac:dyDescent="0.25">
      <c r="A71" s="38">
        <v>70</v>
      </c>
      <c r="B71" s="41" t="s">
        <v>116</v>
      </c>
      <c r="C71" s="42" t="s">
        <v>5</v>
      </c>
      <c r="D71" s="49">
        <v>13</v>
      </c>
      <c r="E71" s="44">
        <v>30</v>
      </c>
      <c r="F71" s="43">
        <f t="shared" si="2"/>
        <v>390</v>
      </c>
    </row>
    <row r="72" spans="1:6" x14ac:dyDescent="0.25">
      <c r="A72" s="38">
        <v>71</v>
      </c>
      <c r="B72" s="41" t="s">
        <v>68</v>
      </c>
      <c r="C72" s="42" t="s">
        <v>7</v>
      </c>
      <c r="D72" s="49">
        <v>120</v>
      </c>
      <c r="E72" s="44">
        <v>4</v>
      </c>
      <c r="F72" s="43">
        <f t="shared" si="2"/>
        <v>480</v>
      </c>
    </row>
    <row r="73" spans="1:6" x14ac:dyDescent="0.25">
      <c r="A73" s="38">
        <v>72</v>
      </c>
      <c r="B73" s="41" t="s">
        <v>61</v>
      </c>
      <c r="C73" s="42" t="s">
        <v>4</v>
      </c>
      <c r="D73" s="49">
        <v>2</v>
      </c>
      <c r="E73" s="44">
        <v>20</v>
      </c>
      <c r="F73" s="43">
        <f t="shared" si="2"/>
        <v>40</v>
      </c>
    </row>
    <row r="74" spans="1:6" ht="29.25" x14ac:dyDescent="0.25">
      <c r="A74" s="38">
        <v>73</v>
      </c>
      <c r="B74" s="41" t="s">
        <v>138</v>
      </c>
      <c r="C74" s="42" t="s">
        <v>7</v>
      </c>
      <c r="D74" s="49">
        <v>25</v>
      </c>
      <c r="E74" s="44">
        <v>40</v>
      </c>
      <c r="F74" s="43">
        <f t="shared" si="2"/>
        <v>1000</v>
      </c>
    </row>
    <row r="75" spans="1:6" x14ac:dyDescent="0.25">
      <c r="A75" s="38">
        <v>74</v>
      </c>
      <c r="B75" s="41" t="s">
        <v>72</v>
      </c>
      <c r="C75" s="42" t="s">
        <v>7</v>
      </c>
      <c r="D75" s="49">
        <v>11</v>
      </c>
      <c r="E75" s="44">
        <v>12</v>
      </c>
      <c r="F75" s="43">
        <f t="shared" si="2"/>
        <v>132</v>
      </c>
    </row>
    <row r="76" spans="1:6" x14ac:dyDescent="0.25">
      <c r="A76" s="38">
        <v>75</v>
      </c>
      <c r="B76" s="41" t="s">
        <v>81</v>
      </c>
      <c r="C76" s="42" t="s">
        <v>7</v>
      </c>
      <c r="D76" s="49">
        <v>42</v>
      </c>
      <c r="E76" s="44">
        <v>25</v>
      </c>
      <c r="F76" s="43">
        <f t="shared" si="2"/>
        <v>1050</v>
      </c>
    </row>
    <row r="77" spans="1:6" ht="17.25" x14ac:dyDescent="0.25">
      <c r="A77" s="38">
        <v>76</v>
      </c>
      <c r="B77" s="41" t="s">
        <v>115</v>
      </c>
      <c r="C77" s="42" t="s">
        <v>92</v>
      </c>
      <c r="D77" s="49">
        <v>2</v>
      </c>
      <c r="E77" s="44">
        <v>20</v>
      </c>
      <c r="F77" s="43">
        <f t="shared" si="2"/>
        <v>40</v>
      </c>
    </row>
    <row r="78" spans="1:6" ht="29.25" x14ac:dyDescent="0.25">
      <c r="A78" s="38">
        <v>77</v>
      </c>
      <c r="B78" s="41" t="s">
        <v>139</v>
      </c>
      <c r="C78" s="42" t="s">
        <v>3</v>
      </c>
      <c r="D78" s="49">
        <v>317</v>
      </c>
      <c r="E78" s="44">
        <v>150</v>
      </c>
      <c r="F78" s="43">
        <f t="shared" si="2"/>
        <v>47550</v>
      </c>
    </row>
    <row r="79" spans="1:6" x14ac:dyDescent="0.25">
      <c r="A79" s="38">
        <v>78</v>
      </c>
      <c r="B79" s="41" t="s">
        <v>88</v>
      </c>
      <c r="C79" s="42" t="s">
        <v>7</v>
      </c>
      <c r="D79" s="49">
        <v>27</v>
      </c>
      <c r="E79" s="44">
        <v>50</v>
      </c>
      <c r="F79" s="43">
        <f t="shared" si="2"/>
        <v>1350</v>
      </c>
    </row>
    <row r="80" spans="1:6" x14ac:dyDescent="0.25">
      <c r="A80" s="38">
        <v>79</v>
      </c>
      <c r="B80" s="41" t="s">
        <v>141</v>
      </c>
      <c r="C80" s="42" t="s">
        <v>4</v>
      </c>
      <c r="D80" s="49">
        <v>2</v>
      </c>
      <c r="E80" s="44">
        <v>130</v>
      </c>
      <c r="F80" s="43">
        <f t="shared" si="2"/>
        <v>260</v>
      </c>
    </row>
    <row r="81" spans="1:6" x14ac:dyDescent="0.25">
      <c r="A81" s="38">
        <v>80</v>
      </c>
      <c r="B81" s="41" t="s">
        <v>85</v>
      </c>
      <c r="C81" s="42" t="s">
        <v>4</v>
      </c>
      <c r="D81" s="49">
        <v>8</v>
      </c>
      <c r="E81" s="44">
        <v>105</v>
      </c>
      <c r="F81" s="43">
        <f t="shared" si="2"/>
        <v>840</v>
      </c>
    </row>
    <row r="82" spans="1:6" x14ac:dyDescent="0.25">
      <c r="A82" s="38">
        <v>81</v>
      </c>
      <c r="B82" s="41" t="s">
        <v>140</v>
      </c>
      <c r="C82" s="42" t="s">
        <v>4</v>
      </c>
      <c r="D82" s="49">
        <v>2</v>
      </c>
      <c r="E82" s="44">
        <v>48</v>
      </c>
      <c r="F82" s="43">
        <f t="shared" si="2"/>
        <v>96</v>
      </c>
    </row>
    <row r="83" spans="1:6" x14ac:dyDescent="0.25">
      <c r="A83" s="38">
        <v>82</v>
      </c>
      <c r="B83" s="41" t="s">
        <v>112</v>
      </c>
      <c r="C83" s="42" t="s">
        <v>7</v>
      </c>
      <c r="D83" s="49">
        <v>3</v>
      </c>
      <c r="E83" s="44">
        <v>35</v>
      </c>
      <c r="F83" s="43">
        <f t="shared" si="2"/>
        <v>105</v>
      </c>
    </row>
    <row r="84" spans="1:6" x14ac:dyDescent="0.25">
      <c r="A84" s="54" t="s">
        <v>15</v>
      </c>
      <c r="B84" s="54"/>
      <c r="C84" s="54"/>
      <c r="D84" s="54"/>
      <c r="E84" s="54"/>
      <c r="F84" s="48">
        <f>SUM(F2:F83)</f>
        <v>154909.6</v>
      </c>
    </row>
    <row r="85" spans="1:6" x14ac:dyDescent="0.25">
      <c r="B85" s="45"/>
      <c r="F85" s="47"/>
    </row>
    <row r="86" spans="1:6" x14ac:dyDescent="0.25">
      <c r="B86" s="45"/>
      <c r="F86" s="47"/>
    </row>
    <row r="87" spans="1:6" ht="33.6" customHeight="1" x14ac:dyDescent="0.25">
      <c r="A87" s="55" t="s">
        <v>18</v>
      </c>
      <c r="B87" s="55"/>
      <c r="C87" s="55"/>
      <c r="D87" s="55"/>
      <c r="E87" s="55"/>
      <c r="F87" s="55"/>
    </row>
    <row r="88" spans="1:6" ht="34.15" customHeight="1" x14ac:dyDescent="0.25">
      <c r="A88" s="55" t="s">
        <v>19</v>
      </c>
      <c r="B88" s="55"/>
      <c r="C88" s="55"/>
      <c r="D88" s="55"/>
      <c r="E88" s="55"/>
      <c r="F88" s="55"/>
    </row>
    <row r="89" spans="1:6" ht="39.6" customHeight="1" x14ac:dyDescent="0.25">
      <c r="A89" s="55" t="s">
        <v>120</v>
      </c>
      <c r="B89" s="55"/>
      <c r="C89" s="55"/>
      <c r="D89" s="55"/>
      <c r="E89" s="55"/>
      <c r="F89" s="55"/>
    </row>
    <row r="90" spans="1:6" ht="35.450000000000003" customHeight="1" x14ac:dyDescent="0.25">
      <c r="A90" s="55" t="s">
        <v>20</v>
      </c>
      <c r="B90" s="55"/>
      <c r="C90" s="55"/>
      <c r="D90" s="55"/>
      <c r="E90" s="55"/>
      <c r="F90" s="55"/>
    </row>
    <row r="91" spans="1:6" ht="26.45" customHeight="1" x14ac:dyDescent="0.25">
      <c r="A91" s="55" t="s">
        <v>21</v>
      </c>
      <c r="B91" s="55"/>
      <c r="C91" s="55"/>
      <c r="D91" s="55"/>
      <c r="E91" s="55"/>
      <c r="F91" s="55"/>
    </row>
    <row r="92" spans="1:6" ht="35.450000000000003" customHeight="1" x14ac:dyDescent="0.25">
      <c r="A92" s="56" t="s">
        <v>57</v>
      </c>
      <c r="B92" s="56"/>
      <c r="C92" s="56"/>
      <c r="D92" s="56"/>
      <c r="E92" s="56"/>
      <c r="F92" s="56"/>
    </row>
  </sheetData>
  <sheetProtection algorithmName="SHA-512" hashValue="xpeOU0dmHUGjt74ncBewCfr703yCbwYswXN85vFklqfN7amj3DEG0e8/JdOKRs8RrZxAxFezmdeZYU/12gFGLQ==" saltValue="vL5GwK7T7sPfCTF+d7DTEA==" spinCount="100000" sheet="1" autoFilter="0"/>
  <autoFilter ref="B1:B83" xr:uid="{00000000-0001-0000-0100-000000000000}">
    <sortState xmlns:xlrd2="http://schemas.microsoft.com/office/spreadsheetml/2017/richdata2" ref="A2:F83">
      <sortCondition ref="B1:B83"/>
    </sortState>
  </autoFilter>
  <mergeCells count="7">
    <mergeCell ref="A84:E84"/>
    <mergeCell ref="A90:F90"/>
    <mergeCell ref="A91:F91"/>
    <mergeCell ref="A92:F92"/>
    <mergeCell ref="A87:F87"/>
    <mergeCell ref="A88:F88"/>
    <mergeCell ref="A89:F89"/>
  </mergeCells>
  <conditionalFormatting sqref="A87:A91">
    <cfRule type="duplicateValues" dxfId="4" priority="1"/>
    <cfRule type="duplicateValues" dxfId="3" priority="2"/>
    <cfRule type="duplicateValues" dxfId="2" priority="3"/>
  </conditionalFormatting>
  <pageMargins left="0.11811023622047245" right="0.11811023622047245" top="0.55118110236220474"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
  <sheetViews>
    <sheetView workbookViewId="0">
      <selection activeCell="W6" sqref="W6"/>
    </sheetView>
  </sheetViews>
  <sheetFormatPr defaultRowHeight="15" x14ac:dyDescent="0.25"/>
  <cols>
    <col min="1" max="1" width="37.7109375" customWidth="1"/>
    <col min="2" max="2" width="12.140625" customWidth="1"/>
    <col min="3" max="3" width="19.5703125" customWidth="1"/>
    <col min="4" max="4" width="10.7109375" customWidth="1"/>
    <col min="5" max="5" width="10" customWidth="1"/>
    <col min="6" max="6" width="11.28515625" customWidth="1"/>
    <col min="7" max="7" width="11.140625" customWidth="1"/>
    <col min="8" max="8" width="10.42578125" customWidth="1"/>
  </cols>
  <sheetData>
    <row r="1" spans="1:18" ht="91.9" customHeight="1" x14ac:dyDescent="0.25">
      <c r="A1" s="11" t="s">
        <v>22</v>
      </c>
      <c r="B1" s="12" t="s">
        <v>23</v>
      </c>
      <c r="C1" s="12" t="s">
        <v>24</v>
      </c>
      <c r="D1" s="12" t="s">
        <v>25</v>
      </c>
      <c r="E1" s="12" t="s">
        <v>26</v>
      </c>
      <c r="F1" s="12" t="s">
        <v>27</v>
      </c>
      <c r="G1" s="12" t="s">
        <v>28</v>
      </c>
      <c r="H1" s="12" t="s">
        <v>29</v>
      </c>
      <c r="I1" s="12" t="s">
        <v>30</v>
      </c>
      <c r="J1" s="13" t="s">
        <v>31</v>
      </c>
      <c r="K1" s="13" t="s">
        <v>32</v>
      </c>
      <c r="L1" s="13" t="s">
        <v>33</v>
      </c>
      <c r="M1" s="13" t="s">
        <v>34</v>
      </c>
      <c r="N1" s="13" t="s">
        <v>35</v>
      </c>
      <c r="O1" s="13" t="s">
        <v>36</v>
      </c>
      <c r="P1" s="13" t="s">
        <v>37</v>
      </c>
      <c r="Q1" s="13" t="s">
        <v>38</v>
      </c>
      <c r="R1" s="13" t="s">
        <v>39</v>
      </c>
    </row>
    <row r="2" spans="1:18" ht="24.6" customHeight="1" x14ac:dyDescent="0.25">
      <c r="A2" s="14" t="s">
        <v>40</v>
      </c>
      <c r="B2" s="15">
        <v>3</v>
      </c>
      <c r="C2" s="15">
        <v>3</v>
      </c>
      <c r="D2" s="15">
        <v>15</v>
      </c>
      <c r="E2" s="15">
        <v>17</v>
      </c>
      <c r="F2" s="15">
        <v>8</v>
      </c>
      <c r="G2" s="15">
        <v>9</v>
      </c>
      <c r="H2" s="15">
        <v>20.9</v>
      </c>
      <c r="I2" s="15">
        <v>5</v>
      </c>
      <c r="J2" s="15">
        <v>1</v>
      </c>
      <c r="K2" s="15">
        <v>1</v>
      </c>
      <c r="L2" s="15">
        <v>1</v>
      </c>
      <c r="M2" s="15">
        <v>1</v>
      </c>
      <c r="N2" s="15">
        <v>1</v>
      </c>
      <c r="O2" s="15">
        <v>1</v>
      </c>
      <c r="P2" s="15">
        <v>1</v>
      </c>
      <c r="Q2" s="15">
        <v>1</v>
      </c>
      <c r="R2" s="15">
        <v>1</v>
      </c>
    </row>
    <row r="3" spans="1:18" ht="45" x14ac:dyDescent="0.25">
      <c r="A3" s="14" t="s">
        <v>41</v>
      </c>
      <c r="B3" s="16">
        <v>0.01</v>
      </c>
      <c r="C3" s="16">
        <v>0.01</v>
      </c>
      <c r="D3" s="16">
        <v>0.01</v>
      </c>
      <c r="E3" s="16">
        <v>0.01</v>
      </c>
      <c r="F3" s="16">
        <v>0.01</v>
      </c>
      <c r="G3" s="16">
        <v>0.1</v>
      </c>
      <c r="H3" s="16">
        <v>0.1</v>
      </c>
      <c r="I3" s="16">
        <v>0.1</v>
      </c>
      <c r="J3" s="16">
        <v>0.8</v>
      </c>
      <c r="K3" s="16">
        <v>0.8</v>
      </c>
      <c r="L3" s="16">
        <v>0.8</v>
      </c>
      <c r="M3" s="16">
        <v>0.8</v>
      </c>
      <c r="N3" s="16">
        <v>0.8</v>
      </c>
      <c r="O3" s="16">
        <v>0.8</v>
      </c>
      <c r="P3" s="16">
        <v>0.8</v>
      </c>
      <c r="Q3" s="16">
        <v>0.8</v>
      </c>
      <c r="R3" s="16">
        <v>0.1</v>
      </c>
    </row>
    <row r="4" spans="1:18" x14ac:dyDescent="0.25">
      <c r="A4" s="17"/>
      <c r="B4" s="18" t="str">
        <f>IF(AND(ISNUMBER(B3),ISNUMBER(FIND(",",B3)),LEN(B3)-LEN(SUBSTITUTE(B3,",",""))=1),IF(LEN(RIGHT(B3,LEN(B3)-FIND(",",B3)))&gt;3,ROW(),""),"")</f>
        <v/>
      </c>
      <c r="C4" s="18" t="str">
        <f>IF(AND(ISNUMBER(C3),ISNUMBER(FIND(",",C3)),LEN(C3)-LEN(SUBSTITUTE(C3,",",""))=1),IF(LEN(RIGHT(C3,LEN(C3)-FIND(",",C3)))&gt;3,ROW(),""),"")</f>
        <v/>
      </c>
      <c r="D4" s="18" t="str">
        <f t="shared" ref="D4:R4" si="0">IF(AND(ISNUMBER(D3),ISNUMBER(FIND(",",D3)),LEN(D3)-LEN(SUBSTITUTE(D3,",",""))=1),IF(LEN(RIGHT(D3,LEN(D3)-FIND(",",D3)))&gt;3,ROW(),""),"")</f>
        <v/>
      </c>
      <c r="E4" s="18" t="str">
        <f t="shared" si="0"/>
        <v/>
      </c>
      <c r="F4" s="18" t="str">
        <f t="shared" si="0"/>
        <v/>
      </c>
      <c r="G4" s="18" t="str">
        <f t="shared" si="0"/>
        <v/>
      </c>
      <c r="H4" s="18" t="str">
        <f t="shared" si="0"/>
        <v/>
      </c>
      <c r="I4" s="18" t="str">
        <f t="shared" si="0"/>
        <v/>
      </c>
      <c r="J4" s="18" t="str">
        <f t="shared" si="0"/>
        <v/>
      </c>
      <c r="K4" s="18" t="str">
        <f t="shared" si="0"/>
        <v/>
      </c>
      <c r="L4" s="18" t="str">
        <f t="shared" si="0"/>
        <v/>
      </c>
      <c r="M4" s="18" t="str">
        <f t="shared" si="0"/>
        <v/>
      </c>
      <c r="N4" s="18" t="str">
        <f t="shared" si="0"/>
        <v/>
      </c>
      <c r="O4" s="18" t="str">
        <f t="shared" si="0"/>
        <v/>
      </c>
      <c r="P4" s="18" t="str">
        <f t="shared" si="0"/>
        <v/>
      </c>
      <c r="Q4" s="18" t="str">
        <f t="shared" si="0"/>
        <v/>
      </c>
      <c r="R4" s="18" t="str">
        <f t="shared" si="0"/>
        <v/>
      </c>
    </row>
    <row r="5" spans="1:18" x14ac:dyDescent="0.25">
      <c r="A5" s="19"/>
      <c r="B5" s="20"/>
      <c r="C5" s="20"/>
      <c r="D5" s="20"/>
      <c r="E5" s="20"/>
      <c r="F5" s="20"/>
      <c r="G5" s="20"/>
      <c r="H5" s="21"/>
      <c r="I5" s="20"/>
      <c r="J5" s="20"/>
      <c r="K5" s="20"/>
      <c r="L5" s="20"/>
      <c r="M5" s="20"/>
      <c r="N5" s="20"/>
      <c r="O5" s="20"/>
      <c r="P5" s="20"/>
      <c r="Q5" s="20"/>
      <c r="R5" s="20"/>
    </row>
    <row r="6" spans="1:18" ht="60" x14ac:dyDescent="0.25">
      <c r="A6" s="22" t="s">
        <v>143</v>
      </c>
      <c r="F6" s="57" t="s">
        <v>42</v>
      </c>
      <c r="G6" s="57"/>
      <c r="H6" s="57"/>
      <c r="I6" s="57"/>
      <c r="J6" s="57" t="s">
        <v>43</v>
      </c>
      <c r="K6" s="57"/>
      <c r="L6" s="57"/>
      <c r="M6" s="57"/>
      <c r="N6" s="57" t="s">
        <v>44</v>
      </c>
      <c r="O6" s="57"/>
      <c r="P6" s="57"/>
      <c r="Q6" s="57"/>
      <c r="R6" s="57"/>
    </row>
    <row r="7" spans="1:18" x14ac:dyDescent="0.25">
      <c r="A7" s="23">
        <f>+'Darbų įkainiai'!F84</f>
        <v>154909.6</v>
      </c>
      <c r="B7" s="24"/>
      <c r="C7" s="24"/>
      <c r="D7" s="24"/>
      <c r="F7" s="57" t="s">
        <v>45</v>
      </c>
      <c r="G7" s="57"/>
      <c r="H7" s="57"/>
      <c r="I7" s="57"/>
      <c r="J7" s="57" t="s">
        <v>46</v>
      </c>
      <c r="K7" s="57"/>
      <c r="L7" s="57"/>
      <c r="M7" s="57"/>
      <c r="N7" s="57" t="s">
        <v>47</v>
      </c>
      <c r="O7" s="57"/>
      <c r="P7" s="57"/>
      <c r="Q7" s="57"/>
      <c r="R7" s="57"/>
    </row>
    <row r="8" spans="1:18" ht="15.75" x14ac:dyDescent="0.25">
      <c r="A8" s="18" t="str">
        <f>IF(AND(ISNUMBER(B7),ISNUMBER(FIND(",",B7)),LEN(B7)-LEN(SUBSTITUTE(B7,",",""))=1),IF(LEN(RIGHT(B7,LEN(B7)-FIND(",",B7)))&gt;2,ROW(),""),"")</f>
        <v/>
      </c>
      <c r="B8" s="64" t="str">
        <f>IF(ISNUMBER(LOOKUP(2,1/(A8:A9&lt;&gt;""),A8:A9))," Įrašyti daugiau nei 2 skaičiai po kablelio!","")</f>
        <v/>
      </c>
      <c r="C8" s="64"/>
      <c r="D8" s="25"/>
      <c r="F8" s="57" t="s">
        <v>48</v>
      </c>
      <c r="G8" s="57"/>
      <c r="H8" s="57"/>
      <c r="I8" s="57"/>
      <c r="J8" s="57" t="s">
        <v>49</v>
      </c>
      <c r="K8" s="57"/>
      <c r="L8" s="57"/>
      <c r="M8" s="57"/>
      <c r="N8" s="57" t="s">
        <v>50</v>
      </c>
      <c r="O8" s="57"/>
      <c r="P8" s="57"/>
      <c r="Q8" s="57"/>
      <c r="R8" s="57"/>
    </row>
    <row r="9" spans="1:18" x14ac:dyDescent="0.25">
      <c r="A9" s="18" t="str">
        <f>IF(AND(ISNUMBER(C7),ISNUMBER(FIND(",",C7)),LEN(C7)-LEN(SUBSTITUTE(C7,",",""))=1),IF(LEN(RIGHT(C7,LEN(C7)-FIND(",",C7)))&gt;2,ROW(),""),"")</f>
        <v/>
      </c>
      <c r="B9" s="25"/>
      <c r="C9" s="25"/>
    </row>
    <row r="10" spans="1:18" ht="72" customHeight="1" x14ac:dyDescent="0.25">
      <c r="A10" s="58"/>
      <c r="B10" s="22" t="s">
        <v>51</v>
      </c>
      <c r="C10" s="25"/>
      <c r="D10" s="26"/>
      <c r="E10" s="27"/>
      <c r="F10" s="28" t="s">
        <v>52</v>
      </c>
      <c r="G10" s="59" t="s">
        <v>121</v>
      </c>
      <c r="H10" s="59"/>
      <c r="I10" s="59"/>
      <c r="J10" s="59"/>
      <c r="K10" s="59"/>
      <c r="L10" s="59"/>
      <c r="M10" s="59"/>
      <c r="N10" s="59"/>
      <c r="O10" s="59"/>
      <c r="P10" s="59"/>
      <c r="Q10" s="59"/>
      <c r="R10" s="60"/>
    </row>
    <row r="11" spans="1:18" x14ac:dyDescent="0.25">
      <c r="A11" s="58"/>
      <c r="B11" s="29">
        <f>(SUM(A7)*B3+SUM(A7)*C3+SUM(A7)*D3+SUM(A7)*E3+SUM(A7)*F3+SUM(A7)*G3+SUM(A7)*H3+SUM(A7)*I3+SUM(A7)*J3+SUM(A7)*K3+SUM(A7)*L3+SUM(A7)*M3+SUM(A7)*N3+SUM(A7)*O3+SUM(A7)*P3+SUM(A7)*Q3+SUM(A7)*R3)/1000</f>
        <v>1061.1300000000001</v>
      </c>
      <c r="C11" s="30"/>
      <c r="E11" s="27"/>
      <c r="F11" s="27"/>
      <c r="G11" s="27"/>
      <c r="H11" s="27"/>
      <c r="I11" s="27"/>
      <c r="J11" s="27"/>
      <c r="K11" s="27"/>
      <c r="L11" s="27"/>
      <c r="M11" s="27"/>
      <c r="N11" s="27"/>
      <c r="O11" s="27"/>
      <c r="P11" s="27"/>
      <c r="Q11" s="27"/>
      <c r="R11" s="27"/>
    </row>
    <row r="12" spans="1:18" x14ac:dyDescent="0.25">
      <c r="F12" s="31"/>
    </row>
    <row r="13" spans="1:18" x14ac:dyDescent="0.25">
      <c r="A13" s="61" t="s">
        <v>53</v>
      </c>
      <c r="B13" s="61"/>
      <c r="C13" s="61"/>
    </row>
    <row r="14" spans="1:18" x14ac:dyDescent="0.25">
      <c r="A14" s="62" t="s">
        <v>54</v>
      </c>
      <c r="B14" s="62"/>
      <c r="C14" s="62"/>
    </row>
    <row r="15" spans="1:18" ht="14.45" customHeight="1" x14ac:dyDescent="0.25">
      <c r="A15" s="63" t="s">
        <v>55</v>
      </c>
      <c r="B15" s="63"/>
      <c r="C15" s="63"/>
    </row>
    <row r="17" spans="1:18" x14ac:dyDescent="0.25">
      <c r="A17" s="24"/>
      <c r="B17" s="24"/>
      <c r="C17" s="24"/>
      <c r="D17" s="24"/>
      <c r="E17" s="24"/>
      <c r="F17" s="24"/>
      <c r="G17" s="24"/>
      <c r="H17" s="24"/>
      <c r="I17" s="24"/>
      <c r="J17" s="24"/>
      <c r="K17" s="24"/>
      <c r="L17" s="24"/>
      <c r="M17" s="24"/>
      <c r="N17" s="24"/>
      <c r="O17" s="24"/>
      <c r="P17" s="24"/>
      <c r="Q17" s="24"/>
      <c r="R17" s="24"/>
    </row>
    <row r="18" spans="1:18" x14ac:dyDescent="0.25">
      <c r="A18" s="24"/>
      <c r="B18" s="24"/>
      <c r="C18" s="24"/>
      <c r="D18" s="24"/>
      <c r="E18" s="24"/>
      <c r="F18" s="24"/>
      <c r="G18" s="24"/>
      <c r="H18" s="24"/>
      <c r="I18" s="24"/>
      <c r="J18" s="24"/>
      <c r="K18" s="24"/>
      <c r="L18" s="24"/>
      <c r="M18" s="24"/>
      <c r="N18" s="24"/>
      <c r="O18" s="24"/>
      <c r="P18" s="24"/>
      <c r="Q18" s="24"/>
      <c r="R18" s="24"/>
    </row>
    <row r="19" spans="1:18" x14ac:dyDescent="0.25">
      <c r="A19" s="24"/>
      <c r="B19" s="24"/>
      <c r="C19" s="24"/>
      <c r="D19" s="24"/>
      <c r="E19" s="32"/>
      <c r="F19" s="32"/>
      <c r="G19" s="33"/>
      <c r="H19" s="33"/>
      <c r="I19" s="33"/>
      <c r="J19" s="33"/>
      <c r="K19" s="33"/>
      <c r="L19" s="33"/>
      <c r="M19" s="33"/>
      <c r="N19" s="33"/>
      <c r="O19" s="33"/>
      <c r="P19" s="33"/>
      <c r="Q19" s="33"/>
      <c r="R19" s="33"/>
    </row>
  </sheetData>
  <sheetProtection algorithmName="SHA-512" hashValue="d6L/hyNVlGWEeJHPVRMMuMLr+YS2WR6pUQd9Kv2zo/oD6ywAGR5QToIEYbj47XYMTY1WRNBcSR4jYezUD7WNJw==" saltValue="VIItAg368eNEVZYfDFJxzQ==" spinCount="100000" sheet="1" objects="1" scenarios="1"/>
  <mergeCells count="15">
    <mergeCell ref="A13:C13"/>
    <mergeCell ref="A14:C14"/>
    <mergeCell ref="A15:C15"/>
    <mergeCell ref="B8:C8"/>
    <mergeCell ref="F8:I8"/>
    <mergeCell ref="J8:M8"/>
    <mergeCell ref="N8:R8"/>
    <mergeCell ref="A10:A11"/>
    <mergeCell ref="G10:R10"/>
    <mergeCell ref="F6:I6"/>
    <mergeCell ref="J6:M6"/>
    <mergeCell ref="N6:R6"/>
    <mergeCell ref="F7:I7"/>
    <mergeCell ref="J7:M7"/>
    <mergeCell ref="N7:R7"/>
  </mergeCells>
  <conditionalFormatting sqref="B3:R3">
    <cfRule type="containsBlanks" dxfId="1" priority="1">
      <formula>LEN(TRIM(B3))=0</formula>
    </cfRule>
    <cfRule type="cellIs" dxfId="0" priority="2" operator="greaterThan">
      <formula>B2</formula>
    </cfRule>
  </conditionalFormatting>
  <dataValidations count="2">
    <dataValidation type="custom" showErrorMessage="1" errorTitle="Neteisingai įvesta" error="Užpildyta ne pagal reikalavimus (įrašyti daugiau nei 2 skaičiai po kablelio)_x000a_(užpildžius visas pozicijas teisingai - neužsidega)" prompt="Galima įvesti ne daugiau 3 skaičius po kablelio" sqref="A7" xr:uid="{00000000-0002-0000-0200-000000000000}">
      <formula1>ROUND(A7,2)=A7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00000000-0002-0000-0200-000001000000}">
      <formula1>ROUND(B3,3)=B3</formula1>
    </dataValidation>
  </dataValidations>
  <pageMargins left="0.7" right="0.7" top="0.75" bottom="0.75" header="0.3" footer="0.3"/>
  <pageSetup paperSize="9" orientation="portrait" horizontalDpi="1200" verticalDpi="1200" r:id="rId1"/>
  <drawing r:id="rId2"/>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Skaičiuoklė</vt:lpstr>
      <vt:lpstr>Darbų įkainiai</vt:lpstr>
      <vt:lpstr>Sistelos koeficientai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2022-01-11T11:08:08Z</dcterms:created>
  <dcterms:modified xsi:type="dcterms:W3CDTF">2025-02-26T12:01:53Z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2022-01-06T08:17:18Z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2b2d9918-3cf5-490c-b340-d0b2a66cfff5</vt:lpwstr>
  </property>
  <property fmtid="{D5CDD505-2E9C-101B-9397-08002B2CF9AE}" pid="8" name="MSIP_Label_190751af-2442-49a7-b7b9-9f0bcce858c9_ContentBits">
    <vt:lpwstr>0</vt:lpwstr>
  </property>
</Properties>
</file>