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0" documentId="13_ncr:1_{8E62D2D2-5336-4989-BC9D-A644F2E5A5B2}" xr6:coauthVersionLast="47" xr6:coauthVersionMax="47" xr10:uidLastSave="{00000000-0000-0000-0000-000000000000}"/>
  <bookViews>
    <workbookView xWindow="-120" yWindow="-120" windowWidth="29040" windowHeight="17640" activeTab="1" xr2:uid="{350163AB-6A9D-40AF-A400-E01985E4AF4D}"/>
  </bookViews>
  <sheets>
    <sheet name="Bendrieji reikalavimai" sheetId="2" r:id="rId1"/>
    <sheet name="TS " sheetId="1" r:id="rId2"/>
  </sheets>
  <definedNames>
    <definedName name="_xlnm._FilterDatabase" localSheetId="1" hidden="1">'TS '!$A$10:$R$93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3" i="1" l="1"/>
  <c r="Q93" i="1" s="1"/>
  <c r="P78" i="1"/>
  <c r="P79" i="1"/>
  <c r="P80" i="1"/>
  <c r="P81" i="1"/>
  <c r="P82" i="1"/>
  <c r="P83" i="1"/>
  <c r="P84" i="1"/>
  <c r="P85" i="1"/>
  <c r="P86" i="1"/>
  <c r="P87" i="1"/>
  <c r="P88" i="1"/>
  <c r="P89" i="1"/>
  <c r="P90" i="1"/>
  <c r="P91" i="1"/>
  <c r="P92" i="1"/>
  <c r="P77" i="1"/>
  <c r="M78" i="1"/>
  <c r="M79" i="1"/>
  <c r="M80" i="1"/>
  <c r="M81" i="1"/>
  <c r="M82" i="1"/>
  <c r="M83" i="1"/>
  <c r="M84" i="1"/>
  <c r="M85" i="1"/>
  <c r="M86" i="1"/>
  <c r="M87" i="1"/>
  <c r="M88" i="1"/>
  <c r="M89" i="1"/>
  <c r="M90" i="1"/>
  <c r="M91" i="1"/>
  <c r="M92" i="1"/>
  <c r="M77" i="1"/>
  <c r="O92" i="1" l="1"/>
  <c r="O91" i="1"/>
  <c r="O90" i="1"/>
  <c r="O89" i="1"/>
  <c r="O88" i="1"/>
  <c r="O87" i="1"/>
  <c r="O86" i="1"/>
  <c r="O85" i="1"/>
  <c r="O84" i="1"/>
  <c r="O83" i="1"/>
  <c r="O82" i="1"/>
  <c r="O81" i="1"/>
  <c r="O80" i="1"/>
  <c r="O79" i="1"/>
  <c r="O78" i="1"/>
  <c r="O77" i="1"/>
  <c r="O74" i="1"/>
  <c r="O73" i="1"/>
  <c r="O72" i="1"/>
  <c r="O71" i="1"/>
  <c r="O68" i="1"/>
  <c r="O67" i="1"/>
  <c r="O66" i="1"/>
  <c r="O65" i="1"/>
  <c r="O64" i="1"/>
  <c r="O63" i="1"/>
  <c r="O62" i="1"/>
  <c r="O61" i="1"/>
  <c r="O60" i="1"/>
  <c r="O59" i="1"/>
  <c r="O58" i="1"/>
  <c r="O57" i="1"/>
  <c r="O56" i="1"/>
  <c r="O55" i="1"/>
  <c r="O54" i="1"/>
  <c r="O52" i="1"/>
  <c r="O51" i="1"/>
  <c r="O49" i="1"/>
  <c r="O48" i="1"/>
  <c r="O47" i="1"/>
  <c r="O46" i="1"/>
  <c r="O45" i="1"/>
  <c r="O44" i="1"/>
  <c r="O43" i="1"/>
  <c r="O40" i="1"/>
  <c r="O39" i="1"/>
  <c r="O38" i="1"/>
  <c r="O37" i="1"/>
  <c r="O36" i="1"/>
  <c r="O33" i="1"/>
  <c r="O32" i="1"/>
  <c r="O30" i="1"/>
  <c r="O29" i="1"/>
  <c r="O28" i="1"/>
  <c r="O27" i="1"/>
  <c r="O26" i="1"/>
  <c r="O25" i="1"/>
  <c r="O24" i="1"/>
  <c r="O23" i="1"/>
  <c r="O22" i="1"/>
  <c r="O20" i="1"/>
  <c r="O19" i="1"/>
  <c r="O18" i="1"/>
  <c r="O17" i="1"/>
  <c r="O16" i="1"/>
  <c r="O14" i="1"/>
  <c r="O13" i="1"/>
  <c r="O12" i="1"/>
  <c r="I13" i="1" l="1"/>
  <c r="I14" i="1"/>
  <c r="I16" i="1"/>
  <c r="I17" i="1"/>
  <c r="I18" i="1"/>
  <c r="I19" i="1"/>
  <c r="I20" i="1"/>
  <c r="I22" i="1"/>
  <c r="I23" i="1"/>
  <c r="I24" i="1"/>
  <c r="I25" i="1"/>
  <c r="I26" i="1"/>
  <c r="I27" i="1"/>
  <c r="I28" i="1"/>
  <c r="I29" i="1"/>
  <c r="I30" i="1"/>
  <c r="I32" i="1"/>
  <c r="I33" i="1"/>
  <c r="I36" i="1"/>
  <c r="I37" i="1"/>
  <c r="I38" i="1"/>
  <c r="I39" i="1"/>
  <c r="I40" i="1"/>
  <c r="I43" i="1"/>
  <c r="I44" i="1"/>
  <c r="I45" i="1"/>
  <c r="I46" i="1"/>
  <c r="I47" i="1"/>
  <c r="I48" i="1"/>
  <c r="I49" i="1"/>
  <c r="I51" i="1"/>
  <c r="I52" i="1"/>
  <c r="I54" i="1"/>
  <c r="I55" i="1"/>
  <c r="I56" i="1"/>
  <c r="I57" i="1"/>
  <c r="I58" i="1"/>
  <c r="I59" i="1"/>
  <c r="I60" i="1"/>
  <c r="I61" i="1"/>
  <c r="I62" i="1"/>
  <c r="I63" i="1"/>
  <c r="I64" i="1"/>
  <c r="I65" i="1"/>
  <c r="I66" i="1"/>
  <c r="I67" i="1"/>
  <c r="I68" i="1"/>
  <c r="I71" i="1"/>
  <c r="I72" i="1"/>
  <c r="I73" i="1"/>
  <c r="I74" i="1"/>
  <c r="I77" i="1"/>
  <c r="I78" i="1"/>
  <c r="I79" i="1"/>
  <c r="I80" i="1"/>
  <c r="I81" i="1"/>
  <c r="I82" i="1"/>
  <c r="I83" i="1"/>
  <c r="I84" i="1"/>
  <c r="I85" i="1"/>
  <c r="I86" i="1"/>
  <c r="I87" i="1"/>
  <c r="I88" i="1"/>
  <c r="I89" i="1"/>
  <c r="I90" i="1"/>
  <c r="I91" i="1"/>
  <c r="I92" i="1"/>
  <c r="I12" i="1" l="1"/>
  <c r="J12" i="1"/>
  <c r="J13" i="1"/>
  <c r="K13" i="1" s="1"/>
  <c r="P13" i="1" s="1"/>
  <c r="Q13" i="1" s="1"/>
  <c r="J14" i="1"/>
  <c r="K14" i="1" s="1"/>
  <c r="P14" i="1" s="1"/>
  <c r="Q14" i="1" s="1"/>
  <c r="J16" i="1"/>
  <c r="K16" i="1" s="1"/>
  <c r="P16" i="1" s="1"/>
  <c r="Q16" i="1" s="1"/>
  <c r="J17" i="1"/>
  <c r="K17" i="1" s="1"/>
  <c r="P17" i="1" s="1"/>
  <c r="Q17" i="1" s="1"/>
  <c r="J18" i="1"/>
  <c r="K18" i="1" s="1"/>
  <c r="P18" i="1" s="1"/>
  <c r="Q18" i="1" s="1"/>
  <c r="J19" i="1"/>
  <c r="K19" i="1" s="1"/>
  <c r="P19" i="1" s="1"/>
  <c r="Q19" i="1" s="1"/>
  <c r="J20" i="1"/>
  <c r="K20" i="1" s="1"/>
  <c r="P20" i="1" s="1"/>
  <c r="Q20" i="1" s="1"/>
  <c r="J22" i="1"/>
  <c r="K22" i="1" s="1"/>
  <c r="P22" i="1" s="1"/>
  <c r="Q22" i="1" s="1"/>
  <c r="J23" i="1"/>
  <c r="K23" i="1" s="1"/>
  <c r="P23" i="1" s="1"/>
  <c r="Q23" i="1" s="1"/>
  <c r="J24" i="1"/>
  <c r="K24" i="1" s="1"/>
  <c r="P24" i="1" s="1"/>
  <c r="Q24" i="1" s="1"/>
  <c r="J25" i="1"/>
  <c r="K25" i="1" s="1"/>
  <c r="P25" i="1" s="1"/>
  <c r="Q25" i="1" s="1"/>
  <c r="J26" i="1"/>
  <c r="K26" i="1" s="1"/>
  <c r="P26" i="1" s="1"/>
  <c r="Q26" i="1" s="1"/>
  <c r="J27" i="1"/>
  <c r="K27" i="1" s="1"/>
  <c r="P27" i="1" s="1"/>
  <c r="Q27" i="1" s="1"/>
  <c r="J28" i="1"/>
  <c r="K28" i="1" s="1"/>
  <c r="P28" i="1" s="1"/>
  <c r="Q28" i="1" s="1"/>
  <c r="J29" i="1"/>
  <c r="K29" i="1" s="1"/>
  <c r="P29" i="1" s="1"/>
  <c r="Q29" i="1" s="1"/>
  <c r="J30" i="1"/>
  <c r="K30" i="1" s="1"/>
  <c r="P30" i="1" s="1"/>
  <c r="Q30" i="1" s="1"/>
  <c r="J32" i="1"/>
  <c r="K32" i="1" s="1"/>
  <c r="P32" i="1" s="1"/>
  <c r="Q32" i="1" s="1"/>
  <c r="J33" i="1"/>
  <c r="K33" i="1" s="1"/>
  <c r="P33" i="1" s="1"/>
  <c r="Q33" i="1" s="1"/>
  <c r="J36" i="1"/>
  <c r="J37" i="1"/>
  <c r="K37" i="1" s="1"/>
  <c r="P37" i="1" s="1"/>
  <c r="Q37" i="1" s="1"/>
  <c r="J38" i="1"/>
  <c r="K38" i="1" s="1"/>
  <c r="P38" i="1" s="1"/>
  <c r="Q38" i="1" s="1"/>
  <c r="J39" i="1"/>
  <c r="K39" i="1" s="1"/>
  <c r="P39" i="1" s="1"/>
  <c r="Q39" i="1" s="1"/>
  <c r="J40" i="1"/>
  <c r="K40" i="1" s="1"/>
  <c r="P40" i="1" s="1"/>
  <c r="Q40" i="1" s="1"/>
  <c r="J43" i="1"/>
  <c r="J44" i="1"/>
  <c r="K44" i="1" s="1"/>
  <c r="P44" i="1" s="1"/>
  <c r="Q44" i="1" s="1"/>
  <c r="J45" i="1"/>
  <c r="K45" i="1" s="1"/>
  <c r="P45" i="1" s="1"/>
  <c r="Q45" i="1" s="1"/>
  <c r="J46" i="1"/>
  <c r="K46" i="1" s="1"/>
  <c r="P46" i="1" s="1"/>
  <c r="Q46" i="1" s="1"/>
  <c r="J47" i="1"/>
  <c r="K47" i="1" s="1"/>
  <c r="P47" i="1" s="1"/>
  <c r="Q47" i="1" s="1"/>
  <c r="J48" i="1"/>
  <c r="K48" i="1" s="1"/>
  <c r="P48" i="1" s="1"/>
  <c r="Q48" i="1" s="1"/>
  <c r="J49" i="1"/>
  <c r="K49" i="1" s="1"/>
  <c r="P49" i="1" s="1"/>
  <c r="Q49" i="1" s="1"/>
  <c r="J51" i="1"/>
  <c r="K51" i="1" s="1"/>
  <c r="P51" i="1" s="1"/>
  <c r="Q51" i="1" s="1"/>
  <c r="J52" i="1"/>
  <c r="K52" i="1" s="1"/>
  <c r="P52" i="1" s="1"/>
  <c r="Q52" i="1" s="1"/>
  <c r="J54" i="1"/>
  <c r="J55" i="1"/>
  <c r="K55" i="1" s="1"/>
  <c r="P55" i="1" s="1"/>
  <c r="Q55" i="1" s="1"/>
  <c r="J56" i="1"/>
  <c r="K56" i="1" s="1"/>
  <c r="P56" i="1" s="1"/>
  <c r="Q56" i="1" s="1"/>
  <c r="J57" i="1"/>
  <c r="K57" i="1" s="1"/>
  <c r="P57" i="1" s="1"/>
  <c r="Q57" i="1" s="1"/>
  <c r="J58" i="1"/>
  <c r="K58" i="1" s="1"/>
  <c r="P58" i="1" s="1"/>
  <c r="Q58" i="1" s="1"/>
  <c r="J59" i="1"/>
  <c r="K59" i="1" s="1"/>
  <c r="P59" i="1" s="1"/>
  <c r="Q59" i="1" s="1"/>
  <c r="J60" i="1"/>
  <c r="K60" i="1" s="1"/>
  <c r="P60" i="1" s="1"/>
  <c r="Q60" i="1" s="1"/>
  <c r="J61" i="1"/>
  <c r="K61" i="1" s="1"/>
  <c r="P61" i="1" s="1"/>
  <c r="Q61" i="1" s="1"/>
  <c r="J62" i="1"/>
  <c r="K62" i="1" s="1"/>
  <c r="P62" i="1" s="1"/>
  <c r="Q62" i="1" s="1"/>
  <c r="J63" i="1"/>
  <c r="K63" i="1" s="1"/>
  <c r="P63" i="1" s="1"/>
  <c r="Q63" i="1" s="1"/>
  <c r="J64" i="1"/>
  <c r="K64" i="1" s="1"/>
  <c r="P64" i="1" s="1"/>
  <c r="Q64" i="1" s="1"/>
  <c r="J65" i="1"/>
  <c r="K65" i="1" s="1"/>
  <c r="P65" i="1" s="1"/>
  <c r="Q65" i="1" s="1"/>
  <c r="J66" i="1"/>
  <c r="K66" i="1" s="1"/>
  <c r="P66" i="1" s="1"/>
  <c r="Q66" i="1" s="1"/>
  <c r="J67" i="1"/>
  <c r="K67" i="1" s="1"/>
  <c r="P67" i="1" s="1"/>
  <c r="Q67" i="1" s="1"/>
  <c r="J68" i="1"/>
  <c r="K68" i="1" s="1"/>
  <c r="P68" i="1" s="1"/>
  <c r="Q68" i="1" s="1"/>
  <c r="J71" i="1"/>
  <c r="J72" i="1"/>
  <c r="K72" i="1" s="1"/>
  <c r="P72" i="1" s="1"/>
  <c r="Q72" i="1" s="1"/>
  <c r="J73" i="1"/>
  <c r="K73" i="1" s="1"/>
  <c r="P73" i="1" s="1"/>
  <c r="Q73" i="1" s="1"/>
  <c r="J74" i="1"/>
  <c r="K74" i="1" s="1"/>
  <c r="P74" i="1" s="1"/>
  <c r="Q74" i="1" s="1"/>
  <c r="J77" i="1"/>
  <c r="J78" i="1"/>
  <c r="K78" i="1" s="1"/>
  <c r="Q78" i="1" s="1"/>
  <c r="J79" i="1"/>
  <c r="K79" i="1" s="1"/>
  <c r="Q79" i="1" s="1"/>
  <c r="J80" i="1"/>
  <c r="K80" i="1" s="1"/>
  <c r="Q80" i="1" s="1"/>
  <c r="J81" i="1"/>
  <c r="K81" i="1" s="1"/>
  <c r="Q81" i="1" s="1"/>
  <c r="J82" i="1"/>
  <c r="K82" i="1" s="1"/>
  <c r="Q82" i="1" s="1"/>
  <c r="J83" i="1"/>
  <c r="K83" i="1" s="1"/>
  <c r="Q83" i="1" s="1"/>
  <c r="J84" i="1"/>
  <c r="K84" i="1" s="1"/>
  <c r="Q84" i="1" s="1"/>
  <c r="J85" i="1"/>
  <c r="K85" i="1" s="1"/>
  <c r="Q85" i="1" s="1"/>
  <c r="J86" i="1"/>
  <c r="K86" i="1" s="1"/>
  <c r="Q86" i="1" s="1"/>
  <c r="J87" i="1"/>
  <c r="K87" i="1" s="1"/>
  <c r="Q87" i="1" s="1"/>
  <c r="J88" i="1"/>
  <c r="K88" i="1" s="1"/>
  <c r="Q88" i="1" s="1"/>
  <c r="J89" i="1"/>
  <c r="K89" i="1" s="1"/>
  <c r="Q89" i="1" s="1"/>
  <c r="J90" i="1"/>
  <c r="K90" i="1" s="1"/>
  <c r="Q90" i="1" s="1"/>
  <c r="J91" i="1"/>
  <c r="K91" i="1" s="1"/>
  <c r="Q91" i="1" s="1"/>
  <c r="J92" i="1"/>
  <c r="K92" i="1" s="1"/>
  <c r="Q92" i="1" s="1"/>
  <c r="K77" i="1" l="1"/>
  <c r="J93" i="1"/>
  <c r="K36" i="1"/>
  <c r="J41" i="1"/>
  <c r="K54" i="1"/>
  <c r="J69" i="1"/>
  <c r="K71" i="1"/>
  <c r="J75" i="1"/>
  <c r="K43" i="1"/>
  <c r="P43" i="1" s="1"/>
  <c r="Q43" i="1" s="1"/>
  <c r="J50" i="1"/>
  <c r="K50" i="1" s="1"/>
  <c r="P50" i="1" s="1"/>
  <c r="Q50" i="1" s="1"/>
  <c r="K12" i="1"/>
  <c r="P12" i="1" s="1"/>
  <c r="Q12" i="1" s="1"/>
  <c r="J34" i="1"/>
  <c r="K34" i="1" s="1"/>
  <c r="P34" i="1" s="1"/>
  <c r="Q34" i="1" s="1"/>
  <c r="Q77" i="1" l="1"/>
  <c r="K93" i="1"/>
  <c r="P71" i="1"/>
  <c r="Q71" i="1" s="1"/>
  <c r="K75" i="1"/>
  <c r="P36" i="1"/>
  <c r="Q36" i="1" s="1"/>
  <c r="K41" i="1"/>
  <c r="P54" i="1"/>
  <c r="Q54" i="1" s="1"/>
  <c r="K69" i="1"/>
</calcChain>
</file>

<file path=xl/sharedStrings.xml><?xml version="1.0" encoding="utf-8"?>
<sst xmlns="http://schemas.openxmlformats.org/spreadsheetml/2006/main" count="444" uniqueCount="274">
  <si>
    <t>vnt.</t>
  </si>
  <si>
    <t>Nulaužiamo tipo.</t>
  </si>
  <si>
    <t>Veržlė strypo tvirtinimui (titanas)</t>
  </si>
  <si>
    <t>33183100-7</t>
  </si>
  <si>
    <t>8.16</t>
  </si>
  <si>
    <t>Dviejų tipų</t>
  </si>
  <si>
    <t>Išilginis strypų sujungėjas su tvirtinančiomis detalėmis (titanas)</t>
  </si>
  <si>
    <t>8.15</t>
  </si>
  <si>
    <t>Kintamo pločio, strypų fiksacijai ne mažesniu atstumu ribose nuo 28 iki 75 mm</t>
  </si>
  <si>
    <t>Skersinis sujungėjas (titanas) su tvirtinančiomis detalėmis</t>
  </si>
  <si>
    <t>8.14</t>
  </si>
  <si>
    <t>Pagamintas iš titano</t>
  </si>
  <si>
    <t xml:space="preserve">Kabliukas </t>
  </si>
  <si>
    <t>8.13</t>
  </si>
  <si>
    <t>Uždaro ir atviro tipų, kiekvieno tipo ne mažiau trijų ilgių</t>
  </si>
  <si>
    <t>Lateralinis konektorius su tvirtinančiomis detalėmis (titanas)</t>
  </si>
  <si>
    <t>8.12</t>
  </si>
  <si>
    <t>Ne mažiau 50 cm ilgio, 5,5 mm diametro</t>
  </si>
  <si>
    <t>Strypas (kobalto chromo molibdeno)</t>
  </si>
  <si>
    <t>8.11</t>
  </si>
  <si>
    <t>Strypas (titanas)</t>
  </si>
  <si>
    <t>8.10</t>
  </si>
  <si>
    <t xml:space="preserve">Atsilenkiantis tik vienoje plokštumoje ir užtikrinantis stabilumą kitoje plokštumoje. Diametras  4,0; 4,5; 5,0; 5,5; 6,0; 6,5 mm; sraigtų ilgis 25; 30; 35; 40; 45; 50; 55; 60 mm. </t>
  </si>
  <si>
    <t>Uniplanarinis redukcinis sraigtas geresnei derotacijai ir skoliozės korekcijai užtikrinti (titanas)</t>
  </si>
  <si>
    <t>8.9</t>
  </si>
  <si>
    <t>Uniplanarinis sraigtas  geresnei derotacijai ir skoliozės korekcijai užtikrinti (titanas)</t>
  </si>
  <si>
    <t>8.8</t>
  </si>
  <si>
    <t>Poliaksialinis, diametras 7,0; 7,5; 8,0; 8,5; 9,0 mm; sraigtų ilgis 70; 75; 80; 85; 90; 95; 100 mm</t>
  </si>
  <si>
    <t>Klubakaulio fiksacijai skirtas sraigtas (titanas)</t>
  </si>
  <si>
    <t>8.7</t>
  </si>
  <si>
    <t xml:space="preserve">Su kiauryme išilgai sraigto Kiršnerio vielai praverti. Diametras  5,0; 5,5; 6,0; 6,5 mm; sraigtų ilgis 25; 30; 35; 40; 45; 50; 55 mm. </t>
  </si>
  <si>
    <t>Monoaksialinis kaniuliuotas sraigtas (titanas)</t>
  </si>
  <si>
    <t>8.6</t>
  </si>
  <si>
    <t xml:space="preserve">Su kiauryme išilgai sraigto Kiršnerio vielai praverti. Diametras  5,0; 5,5; 6,0; 6,5 mm; sraigtų ilgis 25; 30; 35; 40; 45; 50; 55; 60; 65 mm. </t>
  </si>
  <si>
    <t>Poliaksialinis kaniuliuotas sraigtas (titanas)</t>
  </si>
  <si>
    <t>8.5</t>
  </si>
  <si>
    <t>Monoaksialinis redukcinis sraigtas (titanas)</t>
  </si>
  <si>
    <t>8.4</t>
  </si>
  <si>
    <t>Poliaksialinis redukcinis sraigtas (titanas)</t>
  </si>
  <si>
    <t>8.3</t>
  </si>
  <si>
    <t>Poliaksialinis sraigtas (titanas)</t>
  </si>
  <si>
    <t>8.2</t>
  </si>
  <si>
    <t>Monoaksialinis sraigtas (titanas)</t>
  </si>
  <si>
    <t>8.1</t>
  </si>
  <si>
    <t xml:space="preserve">Universali stuburo fiksatorių sistema </t>
  </si>
  <si>
    <t>Ilgis pasirenkamas iš ne mažiau, kaip 11 skirtingų ilgių: 178±3 mm, 203±3 mm, 229±3 mm, 254±3 mm, 279±3 mm, 305±3mm, 330±3 mm, 356±3 mm, 381±3 mm, 406±3 mm, 432±3 mm.</t>
  </si>
  <si>
    <t>Fiksacinės plokštelės šablonas</t>
  </si>
  <si>
    <t>7.4</t>
  </si>
  <si>
    <t>Užrakinamas sraigtas stabilizatoriui fiksuoti.</t>
  </si>
  <si>
    <t>7.3</t>
  </si>
  <si>
    <t xml:space="preserve"> Dešinės/kairės pusių (L2x4x8)±0,5 mm, po dvi kiaurymes iš abiejų pusių (viso 4 kiaurymės), kuriose stabilizatorius fiksuojamas prie plokštelės fiksaciniu užrakinamu sraigtu.                    </t>
  </si>
  <si>
    <t xml:space="preserve">Stabilizatorius </t>
  </si>
  <si>
    <t>7.2</t>
  </si>
  <si>
    <t>Fiksacinė plokštelė</t>
  </si>
  <si>
    <t>7.1</t>
  </si>
  <si>
    <t>Implantai, įdubusios krūtinės deformacijoms gydyti:</t>
  </si>
  <si>
    <t>Su sriegiu, tinkama naudoti su 6,0-6,5 mm ir 7,0-7,3 mm diametro kompresiniais sraigtais.</t>
  </si>
  <si>
    <t>Kiršnerio viela</t>
  </si>
  <si>
    <t>6.15</t>
  </si>
  <si>
    <t>Titaninės, tinkamos naudoti su 6,0-6,5 mm ir 7,0-7,3 mm diametro kompresiniais sraigtais</t>
  </si>
  <si>
    <t>Poveržlės</t>
  </si>
  <si>
    <t>6.14</t>
  </si>
  <si>
    <t>7,0-7,3 mm diametro sraigtai, savisriegiai (įsriegiant ir išsriegiant), savigręžiai, sriegio ilgis 30-40 mm, sraigto ilgis imtinai nuo 45 mm iki 130 mm, kas 1-5 mm.</t>
  </si>
  <si>
    <t>Sraigtas</t>
  </si>
  <si>
    <t>6.13</t>
  </si>
  <si>
    <t>7,0-7,3 mm diametro sraigtai, savisriegiai (įsriegiant ir išsriegiant), savigręžiai, sriegio ilgis 15-20 mm, sraigto ilgis imtinai nuo 30 mm iki 130 mm, kas 1-5 mm.</t>
  </si>
  <si>
    <t>6.12</t>
  </si>
  <si>
    <t>6,0-6,5 mm diametro sraigtai, savisriegiai (įsriegiant ir išsriegiant), savigręžiai, sriegio ilgis 30-40 mm, sraigto ilgis imtinai nuo 45 mm iki 130 mm, kas 1-5 mm.</t>
  </si>
  <si>
    <t>6.11</t>
  </si>
  <si>
    <t>6,0-6,5 mm diametro, savisriegiai (įsriegiant ir išsriegiant), savigręžiai, sriegio ilgis 15-20 mm, sraigto ilgis imtinai nuo 30 mm iki 130 mm, kas 1-5 mm</t>
  </si>
  <si>
    <t>6.10</t>
  </si>
  <si>
    <t>Su sriegiu, tinkama naudoti su 2,0-2,7 mm, 3,5-4,0 mm ir 4,5-5,0 mm diametro kompresiniais sraigtais.</t>
  </si>
  <si>
    <t>6.9</t>
  </si>
  <si>
    <t>Titaninės, tinkamos naudoti su 2,0-2,7 mm, 3,5-4,0 mm ir 4,5-5,0 mm diametro kompresiniais sraigtais</t>
  </si>
  <si>
    <t>6.8</t>
  </si>
  <si>
    <t>4,5-5,0 mm diametro sraigtai. Savisriegiai (įsriegiant ir išsriegiant), savigręžiai, pilno sriegio, sraigto ilgis imtinai nuo 50 mm iki 72 mm, kas 1-5 mm.</t>
  </si>
  <si>
    <t>6.7</t>
  </si>
  <si>
    <t>4,5-5,0 mm diametro sraigtai. Savisriegiai (įsriegiant ir išsriegiant), savigręžiai, pilno sriegio, sraigto ilgis imtinai nuo 20 mm iki 48 mm, kas 1-2 mm.</t>
  </si>
  <si>
    <t>6.6</t>
  </si>
  <si>
    <t>4,5-5,0 mm diametro sraigtai. Savisriegiai (įsriegiant ir išsriegiant), savigręžiai, dalinio sriegio (1/3 sraigto ilgio), sraigto ilgis imtinai nuo 50 mm iki 72 mm, kas 1-5 mm.</t>
  </si>
  <si>
    <t>6.5</t>
  </si>
  <si>
    <t>4,5-5,0 mm diametro sraigtai. Savisriegiai (įsriegiant ir išsriegiant), savigręžiai, dalinio sriegio (1/3 sraigto ilgio), sraigto ilgis imtinai nuo 20 mm iki 48 mm, kas 1-2 mm.</t>
  </si>
  <si>
    <t>6.4</t>
  </si>
  <si>
    <t>3,5-4,0 mm diametro sraigtai. Savisriegiai (įsriegiant ir išsriegiant), savigręžiai, turi būti galimybė pasirinkti dalinio arba pilno sriegio, sraigto ilgis imtinai nuo 50 mm iki 70 mm, kas 1-5 mm.</t>
  </si>
  <si>
    <t>6.3</t>
  </si>
  <si>
    <t>3,5-4,0 mm diametro sraigtai. Savisriegiai (įsriegiant ir išsriegiant), savigręžiai, turi būti galimybė pasirinkti dalinio arba pilno sriegio, ilgis imtinai nuo 10 mm iki 48 mm, kas 1-2 mm.</t>
  </si>
  <si>
    <t>6.2</t>
  </si>
  <si>
    <t>2,0-2,7 mm diametro sraigtai. Savisriegiai (įsriegiant ir išsriegiant), savigręžiai, turi būti galimybė pasirinkti dalinio arba pilno sriegio, ilgis imtinai nuo 10 mm iki 40 mm, kas 1-2 mm.</t>
  </si>
  <si>
    <t>6.1</t>
  </si>
  <si>
    <t>Kaniuliuotų mažo, vidutinio ir didelio diametro sraigtų sistema</t>
  </si>
  <si>
    <t>Sistema kaulų augimo stabdymui ir deformacijų korekcijai: aštuoniukės tipo plokštelės, skirtos kaulų augimo stabdymui ir deformacijų korekcijai (1-18 metų pacientams)</t>
  </si>
  <si>
    <t>Elastinės intramedulinės vinys vaikų kaulų lūžių fiksacijai</t>
  </si>
  <si>
    <t>33141770-8</t>
  </si>
  <si>
    <t>4,5 mm savisriegiai rakinami kortikaliniai sraigtai. Sraigtų ilgių pasirinkimas nuo 10 iki 80 mm imtinai</t>
  </si>
  <si>
    <t>3,5 mm rakinami kortikaliniai sraigtai</t>
  </si>
  <si>
    <t>3.7</t>
  </si>
  <si>
    <t>4,5 mm savisriegiai kortikaliniai sraigtai. Sraigtų ilgių pasirinkimas nuo 10 iki 80 mm imtinai</t>
  </si>
  <si>
    <t>4,5 mm kortikaliniai sraigtai</t>
  </si>
  <si>
    <t>3.6</t>
  </si>
  <si>
    <t>3,5 mm savisriegiai rakinami kortikaliniai sraigtai. Sraigtų ilgių pasirinkimas nuo 10 iki 70 mm imtinai</t>
  </si>
  <si>
    <t>3.5</t>
  </si>
  <si>
    <t>3,5 mm savisriegiai kortikaliniai sraigtai. Sraigtų ilgių pasirinkimas nuo 10 iki 70 mm imtinai</t>
  </si>
  <si>
    <t>3,5 mm kortikaliniai sraigtai</t>
  </si>
  <si>
    <t>3.4</t>
  </si>
  <si>
    <t>Paaugliams skirta plokštelė. Proksimalinėje dalyje turi būti kanuliuota fiksacinė geležtė ir papildoma anga sraigtinei fiksacijai. Kampas: nuo 90 iki 130° kampų pasirinkimai. Geležtės ilgis nuo 25 mm iki 80 mm imtinai. Distalinėje dalyje 5 ± 1 angos rakinamiems ir nerakinamiems sraigtams fiksuoti.</t>
  </si>
  <si>
    <t>Pediatrinės rakinamos kanuliuotos osteotominės plokštelės paaugliams</t>
  </si>
  <si>
    <t>3.3</t>
  </si>
  <si>
    <t>Vaikams skirta plokštelė. Proksimalinėje dalyje turi būti kanuliuota fiksacinė geležtė ir papildoma anga sraigtinei fiksacijai. Kampas: nuo 90 iki 130° ne mažiau nei 3 skirtingų kampų pasirinkimai. Geležtės ilgis nuo 25 mm iki 60 mm imtinai. Distalinėje dalyje 3 ± 1 angos rakinamiems ir nerakinamiems sraigtams fiksuoti.</t>
  </si>
  <si>
    <t>Pediatrinės rakinamos kanuliuotos osteotominės plokštelės vaikams</t>
  </si>
  <si>
    <t>3.2</t>
  </si>
  <si>
    <t>Kūdikiams skirta plokštelė. Proksimalinėje dalyje turi būti kanuliuota fiksacinė geležtė ir papildoma anga sraigtinei fiksacijai. Kampas: nuo 90 iki 130°. Geležtės ilgis nuo 25 mm iki 60 mm imtinai. Distalinėje dalyje 3 ± 1 angos rakinamiems ir nerakinamiems sraigtams fiksuoti.</t>
  </si>
  <si>
    <t>Pediatrinės rakinamos kanuliuotos osteotominės plokštelės kūdikiams</t>
  </si>
  <si>
    <t>3.1</t>
  </si>
  <si>
    <t>Plokštelės skirtos atlikti visų amžiaus grupių vaikų ilgųjų kaulų lūžių fiksacijas ir osteotomijas. Tinka proksimalinio šlaunikaulio derotacijų gydymui ir varus ir valgus tipo osteotomijoms atlikti. Tinka šlaunikaulio kaklo ir pertrochanteriniams lūžiams fiksuoti. Taip pat proksimalinio ir distalinio bauzdikaulio ir žastikaulio osteotomijoms atlikti.Implantai gaminami iš medicininio nerūdijančio plieno tinkančio implantavimui.Turi būti kiaurymės k - vielos fiksacijai.Turi būti galimybė pasirinkti ne mažiau trijų dydžių plokštelių įvairaus amžiaus grupių pacientams.</t>
  </si>
  <si>
    <t>Pediatrinės rakinamos kanuliuotos osteotominės plokštelės</t>
  </si>
  <si>
    <t>Savisriegiai, sraigto galvos diametras ne daugiau 6.0 mm, sraigtų ilgis nuo 8 iki 75 mm (ne mažiau 24 skirtingų dydžių). Sriegiami 2.5 mm heksagonaliniu atsuktuvu.</t>
  </si>
  <si>
    <t>3.5 mm kortikaliniai nerakinami sraigtai</t>
  </si>
  <si>
    <t>2.5</t>
  </si>
  <si>
    <t>Savisriegiai, užsriegta galvute, sraigtų ilgis nuo 10 iki 95 mm (ne mažiau 33 skirtingų dydžių), sriegiami heksagonaliniu atsuktuvu.</t>
  </si>
  <si>
    <t>3.5 mm rakinami sraigtai</t>
  </si>
  <si>
    <t>2.4</t>
  </si>
  <si>
    <t>Tiesi rekonstrukcinė rakinama plokštelė. Plokštelės storis 3.0 mm (±0.2 mm), plotis 10 mm (±1 mm), ne mažiau 11 dydžių nuo 4 iki 14  "combi" tipo kiaurymių, plokštelės ilgis nuo 50 iki 180 mm. Atstumas tarp kiaurymių ne daugiau 13 mm.</t>
  </si>
  <si>
    <t>Tiesios rekonstrukcinės plokštelės</t>
  </si>
  <si>
    <t>2.3</t>
  </si>
  <si>
    <t>2 sujungiamos plokštelės blauzdikauliui, anatomiškai adaptuotos. Plokštelės galvoje ne mažiau 3 kiaurymių, distalinėje dalyje ne mažiau 4 kiaurymių. Plokštelės ilgis 85 mm (±3 mm), storis 4 mm (±0.2 mm), plotis 13 mm (±1 mm). Antra jungiamoji tiesi plokštelė 2.6 mm storio, ne mažiau 7 dydžių nuo 5 iki 11 kiaurymių, plokštelės ilgis nuo 53 iki 119 mm.</t>
  </si>
  <si>
    <t>Pediatrinė rakinama augančių plokštelių sistema blauzdikauliui, 3.5 mm</t>
  </si>
  <si>
    <t>2.2</t>
  </si>
  <si>
    <t>2 sujungiamos plokštelės šlaunikauliui, anatomiškai adaptuotos. Plokštelės galvoje ne mažiau 3 kiaurymių, distalinėje dalyje ne mažiau 4 kaiurymių. Plokštelės ilgis 80 mm (±3 mm), storis 4 mm (±0.2 mm), plotis 13 mm (±1 mm). Antra jungiamoji tiesi plokštelė 2.6 mm storio, ne mažiau 4 dydžių nuo 5 iki 11 kiaurymių, plokštelės ilgis nuo 60 iki 120 mm.</t>
  </si>
  <si>
    <t>Pediatrinė rakinama augančių plokštelių sistema šlaunikauliui, 3.5 mm</t>
  </si>
  <si>
    <t>2.1</t>
  </si>
  <si>
    <t>Pediatrinių rakinamų augančių plokštelių sistema</t>
  </si>
  <si>
    <t>Kaniuliuoti kompresiniai, Herberto tipo sraigtai. Užsriegta galvute ir distaliniu sraigto galu, sraigto vidurys be sriegio. ⌀2.5 mm diametro sraigtai nuo 10 iki 30 mm ilgio (ne mažiau 11 skirtingų pasirinkimų). ⌀3.0 mm sraigtai nuo 10 iki 30 mm ilgio (ne mažiau 11 skirtingų pasirinkimų). ⌀4.3 mm sraigtai nuo 14 iki 60 mm ilgio (ne mažiau 24 skirtingų pasirinkimų).</t>
  </si>
  <si>
    <t>Kaniuliuoti kompresiniai sraigtai</t>
  </si>
  <si>
    <t>1.4.2</t>
  </si>
  <si>
    <t>Pilnai užsriegti kaniuliuoti sraigtai</t>
  </si>
  <si>
    <t>1.4.1</t>
  </si>
  <si>
    <t>Kaniuliuoti sraigtai</t>
  </si>
  <si>
    <t>1.4</t>
  </si>
  <si>
    <t>5.5 mm kortikaliniai spongioziniai nerakinami sraigtai</t>
  </si>
  <si>
    <t>1.3.4</t>
  </si>
  <si>
    <t>5.5 mm kortikaliniai spongioziniai rakinami sraigtai</t>
  </si>
  <si>
    <t>1.3.3</t>
  </si>
  <si>
    <t>5.0 mm kortikaliniai nerakinami sraigtai</t>
  </si>
  <si>
    <t>1.3.2</t>
  </si>
  <si>
    <t>5.0 mm kortikaliniai rakinami sraigtai</t>
  </si>
  <si>
    <t>1.3.1</t>
  </si>
  <si>
    <t>Ofsetinės plokštelės tinkamos varus, valgus ir rotacinėms osteotomijoms atlikti. Universalios kairei ir dešinei pusėms. Plokštelės storis 4.5 mm (± 0.5 mm), plotis 15.0 mm (±1 mm), ilgis 105-110 mm. Proksimalinėje plokštelės galvoje ne mažiau 3 rakinamų kiaurymių, distalinėje plokštelės dalyje ne mažiau 4 papildomų kiaurymių, bent viena iš jų "combi" tipo. Galimybė pasirinkti plokštelių lenktumą tarp: 100°, 110°, 120° ir 150°. Plokštelės naudojamos su 5.0  mm rakinamais ir nerakinamais sraigtais.</t>
  </si>
  <si>
    <t>Pediatrinės šlaunikaulio proksimalinės dalies osteotominės plokštelės, 4.5 mm</t>
  </si>
  <si>
    <t>1.3</t>
  </si>
  <si>
    <t>4.0 mm spongioziniai nerakinami sraigtai</t>
  </si>
  <si>
    <t>1.2.6.4</t>
  </si>
  <si>
    <t>4.0 mm spongioziniai rakinami sraigtai</t>
  </si>
  <si>
    <t>1.2.6.3</t>
  </si>
  <si>
    <t>1.2.6.2</t>
  </si>
  <si>
    <t>3.5 mm kortikaliniai rakinami sraigtai</t>
  </si>
  <si>
    <t>1.2.6.1</t>
  </si>
  <si>
    <t>Sraigtai 3.5 mm plokštelėms:</t>
  </si>
  <si>
    <t>1.2.6</t>
  </si>
  <si>
    <t>Tubuliarinės plokštelės, 3.5 mm</t>
  </si>
  <si>
    <t>1.2.5</t>
  </si>
  <si>
    <t>Pediatrinės diafizės plokštelės, 3.5 mm</t>
  </si>
  <si>
    <t>1.2.4</t>
  </si>
  <si>
    <t>Pediatrinės blauzdikaulio distalinės dalies osteotominės plokštelės, 3.5 mm</t>
  </si>
  <si>
    <t>1.2.3</t>
  </si>
  <si>
    <t>Pediatrinės šlaunikaulio distalinės dalies osteotominės plokštelės, 3.5 mm</t>
  </si>
  <si>
    <t>1.2.2</t>
  </si>
  <si>
    <t>Pediatrinės šlaunikaulio proksimalinės dalies osteotominės plokštelės, 3.5 mm</t>
  </si>
  <si>
    <t>1.2.1</t>
  </si>
  <si>
    <t>3.5 mm plokštelės ir sraigtai</t>
  </si>
  <si>
    <t>1.2</t>
  </si>
  <si>
    <t>2.7 mm nerakinami sraigtai</t>
  </si>
  <si>
    <t>1.1.2</t>
  </si>
  <si>
    <t>2.7 mm rakinami sraigtai</t>
  </si>
  <si>
    <t>1.1.1</t>
  </si>
  <si>
    <t>Pediatrinės šlaunikaulio proksimalinės dalies osteotominės plokštelės, 2.7 mm</t>
  </si>
  <si>
    <t>1.1</t>
  </si>
  <si>
    <t>Pediatrinių rakinamų plokštelių ir sraigtų sistema</t>
  </si>
  <si>
    <t>Firminis priemonių pavadinimas, gamintojas, priemonės kodas gamintojo kataloge*</t>
  </si>
  <si>
    <t xml:space="preserve">Charakteristikos, reikalavimai </t>
  </si>
  <si>
    <t>Priemonės pavadinimas</t>
  </si>
  <si>
    <t>BVPŽ kodas</t>
  </si>
  <si>
    <t>Pirkimo dalies Nr.</t>
  </si>
  <si>
    <t>Papildomi reikalavimai, taikomi visoms pirkimo dalims:</t>
  </si>
  <si>
    <t>VšĮ VUL Santaros klinikos</t>
  </si>
  <si>
    <r>
      <t xml:space="preserve">Visi šioje pozicijoje nurodomi implantai turi būti vieno gamintojo, pagaminti iš titano lydinio. </t>
    </r>
    <r>
      <rPr>
        <b/>
        <sz val="10.5"/>
        <color theme="1"/>
        <rFont val="Times New Roman"/>
        <family val="1"/>
        <charset val="186"/>
      </rPr>
      <t>Panaudai pateikiamas to paties gamintojo pilnas instrumentariumas šiems implantams implantuoti.</t>
    </r>
  </si>
  <si>
    <r>
      <t xml:space="preserve">Aštuoniukės tipo plokštelė, skirta ilgųjų kaulų augimo linijos stabdymui. Medžiaga titanas arba titano lydinys .Aštuoniukės formos plokštelė 2 kiaurymų ,ilgis nuo 12 mm iki 20 mm (ne mažiau 3 skirtingų ilgių norodytame diapazone )..Plokštelės centre - bent viena anga, skirta nukreipiklio fiksacijai.Plokštelė fiksuojama pilno sriegio,kanuliotais savisriegiais sraigtais , pagamintais iš titano ar titano lydinio .Sraigtų diametras 4,0-4,5 mm, sraigtų ilgis nuo 16 mm iki 36 mm ilgio ( ne mažiau 4 skirtingų ilgių nurodytame diapazone ). Vieneto kaina skaičiuojama pagal tokią sistemos sudėtį: 1 plokštelė ir pilnas komplektas sraigtų (visoms plokštelės skylėms). </t>
    </r>
    <r>
      <rPr>
        <u/>
        <sz val="10.5"/>
        <color rgb="FF000000"/>
        <rFont val="Times New Roman"/>
        <family val="1"/>
        <charset val="186"/>
      </rPr>
      <t>Sraigtai ir plokštelės turi būti to paties gamintojo</t>
    </r>
    <r>
      <rPr>
        <sz val="10.5"/>
        <color rgb="FF000000"/>
        <rFont val="Times New Roman"/>
        <family val="1"/>
        <charset val="186"/>
      </rPr>
      <t>, kad derėtų tarpusavyje.</t>
    </r>
  </si>
  <si>
    <t xml:space="preserve">Sistema įgalinanti atlikti šlaunikaulio, blauzdikaulio, žastikaulio diafizės, proksimalinės dalies, dilbio diafizės, stipinkaulio kaklo  lūžių osteosintezes. Medžiaga - titanas arba titano lydinys. Vinies proksimalinis galas be angų. Vinies distalinė dalis lenkta, plokščia. Ne mažiau 6 diametrų kas ≤0,5 mm nuo 1,5 iki 5, 0 mm  Ilgis 300 - 450 mm , vinys karpomos, pilno arba nupjauto cilindro formos.  Turi būti kiekvieno skersmens vinių polietileniniai/titaniniai antgaliai arba alternatyvus vinies įvedimo būdas arba specialūs instrumentai, leidžiantis saugiai nukarpyti ir galutinai įvesti vielą. </t>
  </si>
  <si>
    <t>Vieninga sraigtų sistema, vienijama bendros instrumentų ir implantų platformos, leidžianti atlikti žastikaulio, dilbio kaulų, šlaunikaulio, blauzdikaulio metaepifizarinių lūžių bei smulkiųjų plaštakos, riešo, čiurnos, pėdos kaulų osteosintezę. Pagaminta iš titano arba titano lydinio. Vieneto kaina skaičiuojama pagal tokią sistemos sudėtį : 1 sraigtas ir 1 poveržlė.</t>
  </si>
  <si>
    <t>Skirta įdubusios krūtinės ląstos korekcijoms.Vienkartinio naudojimo. Metalinė. Tiesi, abu galai suapvalinti.
Plokštelė iš abiejų pusių, per visą ilgį, su pusapvalėmis įkirtomis, atraumatiniu kraštu (t.y. kraštas lygus), abiejuose galuose po vieną 5±0,5 mm kiaurymę stabilizatoriui fiksuoti užrakinamu sraigtu ir plokštelei įvesti/ištraukti. Plokštelės abiejuose galuose fiksuojama dešinės/kairės pusių (L2x4x8)±0,5 mm dydžio stabilizatoriu ir sraigtu, užrakinančiu stabilizatorių plokštelėje. Fiksacinės plokštelės ilgis pasirenkamas iš ne mažiau, kaip 13 skirtingų ilgių: 178±3 mm, 203±3 mm, 229±3 mm, 254±3 mm, 279±3 mm, 305±3mm, 330±3 mm, 356±3 mm, 381±3 mm, 406±3 mm, 432±3 mm, 458±3  mm, 483±3 mm.Fiksacinės plokštelės šablonas. Ilgis pasirenkamas iš ne mažiau, kaip 11 skirtingų ilgių: 178±3 mm, 203±3 mm, 229±3 mm, 254±3 mm, 279±3 mm, 305±3mm, 330±3 mm, 356±3 mm, 381±3 mm, 406±3 mm, 432±3 mm.</t>
  </si>
  <si>
    <t>Mato vnt. įkainis EUR su PVM</t>
  </si>
  <si>
    <r>
      <t xml:space="preserve">Galvutės aukštis </t>
    </r>
    <r>
      <rPr>
        <sz val="10.5"/>
        <color rgb="FFFF0000"/>
        <rFont val="Times New Roman"/>
        <family val="1"/>
      </rPr>
      <t xml:space="preserve"> </t>
    </r>
    <r>
      <rPr>
        <sz val="10.5"/>
        <rFont val="Times New Roman"/>
        <family val="1"/>
        <charset val="186"/>
      </rPr>
      <t xml:space="preserve">10 ±0,2 mm nuo sraigto vidinės dalies paviršiaus kur glaudžiamas strypas iki sraigto "tulpės" viršaus.Galvutės plotis, matuojat išilgai strypo, ne daugiau kaip </t>
    </r>
    <r>
      <rPr>
        <sz val="10.5"/>
        <color rgb="FFFF0000"/>
        <rFont val="Times New Roman"/>
        <family val="1"/>
      </rPr>
      <t xml:space="preserve">≤ </t>
    </r>
    <r>
      <rPr>
        <sz val="10.5"/>
        <rFont val="Times New Roman"/>
        <family val="1"/>
        <charset val="186"/>
      </rPr>
      <t xml:space="preserve">10  mm. Diametras 4,0; 4,5; 5,0; 5,5; 6,0; 6,5; 7,0 mm; sraigtų ilgis 25; 30; 35; 40; 45; 50; 55; 60; 65 mm. </t>
    </r>
  </si>
  <si>
    <r>
      <t xml:space="preserve">Galvutės aukštis </t>
    </r>
    <r>
      <rPr>
        <sz val="10.5"/>
        <color rgb="FFFF0000"/>
        <rFont val="Times New Roman"/>
        <family val="1"/>
      </rPr>
      <t xml:space="preserve"> </t>
    </r>
    <r>
      <rPr>
        <sz val="10.5"/>
        <rFont val="Times New Roman"/>
        <family val="1"/>
        <charset val="186"/>
      </rPr>
      <t xml:space="preserve">11 ±0,2 mm nuo sraigto vidinės dalies paviršiaus kur glaudžiamas strypas iki sraigto "tulpės" viršaus. Diametras  4,0; 4,5; 5,0; 5,5; 6,0; 6,5; 7,0 mm; sraigtų ilgis 25; 30; 35; 40; 45; 50; 55; 60; 65 mm. </t>
    </r>
  </si>
  <si>
    <r>
      <t xml:space="preserve">Galvutės aukštis </t>
    </r>
    <r>
      <rPr>
        <sz val="10.5"/>
        <color rgb="FFFF0000"/>
        <rFont val="Times New Roman"/>
        <family val="1"/>
      </rPr>
      <t xml:space="preserve"> </t>
    </r>
    <r>
      <rPr>
        <sz val="10.5"/>
        <rFont val="Times New Roman"/>
        <family val="1"/>
        <charset val="186"/>
      </rPr>
      <t xml:space="preserve">24 ±0,2 mm nuo sraigto vidinės dalies paviršiaus kur glaudžiamas strypas iki sraigto "tulpės" viršaus. Diametras  4,0; 4,5; 5,0; 5,5; 6,0; 6,5; 7,0 mm; sraigtų ilgis 25; 30; 35; 40; 45; 50; 55; 60; 65 mm. </t>
    </r>
  </si>
  <si>
    <t xml:space="preserve">Galvutės aukštis  24 ±0,2 mm nuo sraigto vidinės dalies paviršiaus kur glaudžiamas strypas iki sraigto "tulpės" viršaus. Diametras  4,0; 4,5; 5,0; 5,5; 6,0; 6,5; 7,0 mm; sraigtų ilgis 25; 30; 35; 40; 45; 50; 55; 60; 65 mm. </t>
  </si>
  <si>
    <t>Ofsetinės plokštelės tinkamos varus, valgus ir rotacinėms osteotomijoms atlikti. Universalios kairei ir dešinei pusėms. Plokštelės storis 3.0 mm (± 0.3 mm), plotis 8.0 mm (±1 mm), ilgis 50-55 mm. Proksimalinėje plokštelės galvoje ne mažiau 3 rakinamų kiaurymių, distalinėje plokštelės dalyje ne mažiau 3 papildomų kiaurymių. Galimybė pasirinkti plokštelės lenktumą tarp 100°, 110° ir 120°. Plokštelės naudojamos su 2.7 mm rakinamais bei nerakinamais sraigtais.</t>
  </si>
  <si>
    <t xml:space="preserve">Žemo profilio arba panyra pilnai į plokštelę, užsriegta galvute, sraigto ilgis nuo 10 iki 40 mm (kas 2 mm, ne mažiau 16 skirtingų ilgių) </t>
  </si>
  <si>
    <t>Žemo profilio arba panyra pilnai į plokštelę, sraigto ilgis nuo 10 iki 40 mm (kas 2 mm, ne mažiau 16 skirtingų ilgių)</t>
  </si>
  <si>
    <t>Ofsetinės plokštelės tinkamos varus, valgus ir rotacinėms osteotomijoms atlikti. Universalios kairei ir dešinei pusėms. Plokštelės storis 3.5 mm (± 0.3 mm), plotis 10.0 mm (±1 mm), ilgis 65-80 mm. Proksimalinėje plokštelės galvoje ne mažiau 3 rakinamų kiaurymių, distalinėje plokštelės dalyje ne mažiau 3 papildomų kiaurymių, viena iš jų "combi" tipo. Galimybė pasirinkti plokštelių lenktumą tarp: 100°, 110°, 120° ir 150°. Plokštelės naudojamos su 3.5 mm rakinamais ir nerakinamais sraigtais.</t>
  </si>
  <si>
    <t>Kompresinės plokštelės tinkamos rotacinėms osteotomijoms atlikti. Atskiros kairei ir dešinei kojoms. Plokštelės storis 3.5 mm (± 0.3 mm), plotis 12.0 mm (±1 mm), ilgis 75-89 mm (ne mažiau 3 skirtingų pasirinkimų). Proksimalinėje plokštelės galvoje ne mažiau 5 rakinamų kiaurymių, iš kurių viena kompresinė. Distalinėje plokštelės dalyje ne mažiau 4 papildomų kiaurymių. Plokštelės naudojamos su 3.5 mm rakinamais ir nerakinamais sraigtais.</t>
  </si>
  <si>
    <t>Medialinės pusės plokštelės, universalios kairei ir dešinei kojai. Plokštelės storis 3.0 mm (± 0.3 mm), plotis 10.0 mm (±1 mm), ilgis 80 mm (±3 mm) . Proksimalinėje plokštelės galvoje ne mažiau 3 rakinamų kiaurymių, distalinėje plokštelės dalyje ne mažiau 4 papildomų kiaurymių, dvi iš jų "combi" tipo. Plokštelės naudojamos su 3.5 mm rakinamais ir nerakinamais sraigtais.</t>
  </si>
  <si>
    <t>Tiesios plokštelės diafizės lūžiams, žemo profilio arba panyra pilnai į plokštelęplokštelės storis 4.0 mm (±0.3 mm), plotis 10.0 mm (±1 mm), atstumas tarp kiaurymių ne daugiau 12 mm. Plokštelės nuo 4 iki 12 "combi" tipo kiaurymių (ne mažiau 8 skirtingų pasirinkimų), plokštelių ilgis tarp 62 ir 158 mm. Plokštelės naudojamos su 3.5 mm rakinamais ir nerakinamais sraigtais.</t>
  </si>
  <si>
    <t>Tiesios 1/3 tubuliarinės plokštelės, žemo profilio arba panyra pilnai į plokštelę, plokštelės storis 1.5 mm (±0.3 mm), plotis 9.0 mm (±1 mm), atstumas tarp kiaurymių ne daugiau 12 mm. Plokštelės nuo 4 iki 12 kiaurymių (ne mažiau 8 skirtingų pasirinkimų), plokštelių ilgis tarp 49 ir 145 mm. Plokštelės naudojamos su 3.5 mm rakinamais ir nerakinamais sraigtais.</t>
  </si>
  <si>
    <t>Savisriegiai, užsriegta konusine galva. Sraigto ilgis kas 2mm arba kas 5 mm nuo 20 iki 50 mm</t>
  </si>
  <si>
    <t>Savisriegiai, užsriegta konusine galva. Sraigto ilgis kas 2mm arba kas 5 mm nuo 12 iki 60 mm</t>
  </si>
  <si>
    <t>Žemo profilio, užsriegta galvute, savisriegiai. Sraigto ilgis kas 2mm arba kas 5 mm nuo 20 iki 70 mm</t>
  </si>
  <si>
    <t>Žemo profilio, savisriegiai. Sraigto ilgis kas 2mm arba kas 5 mm nuo 20 iki 70 mm</t>
  </si>
  <si>
    <t>Konusine galva, sraigto ilgis kas 2mm arba kas 5 mm nuo 20 iki 50 mm</t>
  </si>
  <si>
    <t>Savisriegiai, užsriegta konusine galva. Sraigto ilgis kas 2mm arba kas 5 mm nuo 30 iki 80 mm</t>
  </si>
  <si>
    <t>Savisriegiai, konusine galva. Sraigto ilgis kas 2mm arba kas 5 mm nuo 30 iki 80 mm</t>
  </si>
  <si>
    <t>Pilnai užsriegti kaniuliuoti sraigtai be galvutės. ⌀2.5 mm sraigtai nuo 8 iki 30 mm ilgio (ne mažiau 12 skirtingų pasirinkimų). ⌀3.3 (± 0.2 mm) mm sraigtai nuo 12.5 (± 0.5 mm) iki 37.5  (± 0.5 mm) mm ilgio. ⌀4.0 mm sraigtai nuo 20 iki 50 mm ilgio (ne mažiau 7 pasirinkimų). ⌀5.0 mm sraigtai nuo  35 iki 80 mm (ne mažiau 10 pasirinkimų).“</t>
  </si>
  <si>
    <t>Mato vnt. įkainis EUR be PVM</t>
  </si>
  <si>
    <t xml:space="preserve">TECHNINĖ SPECIFIKACIJA </t>
  </si>
  <si>
    <t>Mato viene tas</t>
  </si>
  <si>
    <t>Prelimi narus  kiekis</t>
  </si>
  <si>
    <t>SPS 1 PRIEDAS</t>
  </si>
  <si>
    <t>PLANUOJAMA</t>
  </si>
  <si>
    <t>SIŪLOMA</t>
  </si>
  <si>
    <t>Suma Eur be PVM</t>
  </si>
  <si>
    <t>Suma Eur su PVM</t>
  </si>
  <si>
    <r>
      <t xml:space="preserve">1. Viešojo pirkimo komisijai pareikalavus, </t>
    </r>
    <r>
      <rPr>
        <u/>
        <sz val="10.5"/>
        <rFont val="Times New Roman"/>
        <family val="1"/>
        <charset val="186"/>
      </rPr>
      <t>būtina pateikti nors vieną ISI indeksą turinčio leidinio mokslinę publikaciją</t>
    </r>
    <r>
      <rPr>
        <sz val="10.5"/>
        <rFont val="Times New Roman"/>
        <family val="1"/>
        <charset val="186"/>
      </rPr>
      <t>, parodančią teigiamas konkursui siūlomų  implantų savybes.</t>
    </r>
  </si>
  <si>
    <r>
      <t>3.</t>
    </r>
    <r>
      <rPr>
        <sz val="10.5"/>
        <color indexed="8"/>
        <rFont val="Times New Roman"/>
        <family val="1"/>
        <charset val="186"/>
      </rPr>
      <t xml:space="preserve"> Tiekėjas </t>
    </r>
    <r>
      <rPr>
        <u/>
        <sz val="10.5"/>
        <color rgb="FF000000"/>
        <rFont val="Times New Roman"/>
        <family val="1"/>
        <charset val="186"/>
      </rPr>
      <t>savo lėšomis praveda operacinės medicinos personalo apmokymą</t>
    </r>
    <r>
      <rPr>
        <sz val="10.5"/>
        <color indexed="8"/>
        <rFont val="Times New Roman"/>
        <family val="1"/>
        <charset val="186"/>
      </rPr>
      <t xml:space="preserve"> - supažindina su pateiktų implantų bei darbui su jais skirtų instrumentų naudojimo ypatumais.</t>
    </r>
  </si>
  <si>
    <t>PVM tarifas %</t>
  </si>
  <si>
    <t>VIENKARTINĖS MEDICINOS PAGALBOS PRIEMONĖS ORTOPEDIJAI - TRAUMATOLOGIJAI (Nr. 7877)</t>
  </si>
  <si>
    <t>BENDRIEJI REIKALAVIMAI</t>
  </si>
  <si>
    <t>1. Prekių kokybė, žymėjimas, informacija vartotojui turi atitikti 93/42/EEC ir/ar MDR (ES) 2017/745 direktivų reikalavimams. CE ženklinimas.</t>
  </si>
  <si>
    <t>2. Prekių charakteristikoms patvirtinti tiekėjai privalo pateikti techninių duomenų lapą ar lygiavertį gamintojo dokumentą.</t>
  </si>
  <si>
    <t>3. Visoms nurodytoms konkrečioms medžiagoms ir/ar konkretiems prekių pavadinimams taikoma „arba lygiavertis“.</t>
  </si>
  <si>
    <t>4. Tiekėjas, siūlantis lygiavertę prekę privalo patikimomis priemonėmis įrodyti, kad siūloma prekė yra lygiavertė ir visiškai atitinka techninėje specifikacijoje keliamus reikalavimus.</t>
  </si>
  <si>
    <t>*Prekės kodas gamintojo kataloge, jeigu gamintojas turi savo prekių katalogą.</t>
  </si>
  <si>
    <r>
      <t>2.</t>
    </r>
    <r>
      <rPr>
        <sz val="10.5"/>
        <color indexed="8"/>
        <rFont val="Times New Roman"/>
        <family val="1"/>
        <charset val="186"/>
      </rPr>
      <t> </t>
    </r>
    <r>
      <rPr>
        <sz val="10.5"/>
        <color rgb="FF000000"/>
        <rFont val="Times New Roman"/>
        <family val="1"/>
        <charset val="186"/>
      </rPr>
      <t xml:space="preserve">Gavęs pirma implantų užsakymą (1, 2, 8 p.d.), tiekėjas privalo </t>
    </r>
    <r>
      <rPr>
        <u/>
        <sz val="10.5"/>
        <color rgb="FF000000"/>
        <rFont val="Times New Roman"/>
        <family val="1"/>
        <charset val="186"/>
      </rPr>
      <t>kartu su užsakytais implantais</t>
    </r>
    <r>
      <rPr>
        <sz val="10.5"/>
        <color rgb="FF000000"/>
        <rFont val="Times New Roman"/>
        <family val="1"/>
        <charset val="186"/>
      </rPr>
      <t xml:space="preserve">, </t>
    </r>
    <r>
      <rPr>
        <u/>
        <sz val="10.5"/>
        <color rgb="FF000000"/>
        <rFont val="Times New Roman"/>
        <family val="1"/>
        <charset val="186"/>
      </rPr>
      <t xml:space="preserve">ne vėliau kaip per 30 kalendorinių dienų pateikti </t>
    </r>
    <r>
      <rPr>
        <sz val="10.5"/>
        <color rgb="FF000000"/>
        <rFont val="Times New Roman"/>
        <family val="1"/>
        <charset val="186"/>
      </rPr>
      <t xml:space="preserve">gydymo įstaigai implantų naudojimui skirtus  </t>
    </r>
    <r>
      <rPr>
        <u/>
        <sz val="10.5"/>
        <color rgb="FF000000"/>
        <rFont val="Times New Roman"/>
        <family val="1"/>
        <charset val="186"/>
      </rPr>
      <t>instrumentus su panaudos sutartimi</t>
    </r>
    <r>
      <rPr>
        <sz val="10.5"/>
        <color rgb="FF000000"/>
        <rFont val="Times New Roman"/>
        <family val="1"/>
        <charset val="186"/>
      </rPr>
      <t xml:space="preserve">, sudėtus gamintojo numatytuose metaliniuose,  sterilizavimui pritaikytuose konteineriuose. Tiekėjas privalo </t>
    </r>
    <r>
      <rPr>
        <u/>
        <sz val="10.5"/>
        <color rgb="FF000000"/>
        <rFont val="Times New Roman"/>
        <family val="1"/>
        <charset val="186"/>
      </rPr>
      <t>užtikrinti tolimesnį implantų pateikimą ne vėliau kaip per 14 kalendorinių dienų po gauto užsakymo</t>
    </r>
    <r>
      <rPr>
        <sz val="10.5"/>
        <color rgb="FF000000"/>
        <rFont val="Times New Roman"/>
        <family val="1"/>
        <charset val="186"/>
      </rPr>
      <t>.</t>
    </r>
  </si>
  <si>
    <r>
      <t>Stuburą fiksuojanti sistema, skirta gydyti rigidiškas įgimtas stuburo deformacijas, spondilolistezę. Sistema, įgalinanti atlikti užpakalinę stuburo fiksaciją su galimybe  fiksuoti klubakaulį</t>
    </r>
    <r>
      <rPr>
        <sz val="10.5"/>
        <color rgb="FFFF0000"/>
        <rFont val="Times New Roman"/>
        <family val="1"/>
        <charset val="186"/>
      </rPr>
      <t>.</t>
    </r>
    <r>
      <rPr>
        <sz val="10.5"/>
        <rFont val="Times New Roman"/>
        <family val="1"/>
        <charset val="186"/>
      </rPr>
      <t xml:space="preserve"> Bendri reikalavimai: tiekėjas </t>
    </r>
    <r>
      <rPr>
        <u/>
        <sz val="10.5"/>
        <rFont val="Times New Roman"/>
        <family val="1"/>
        <charset val="186"/>
      </rPr>
      <t xml:space="preserve">kartu </t>
    </r>
    <r>
      <rPr>
        <b/>
        <sz val="10.5"/>
        <rFont val="Times New Roman"/>
        <family val="1"/>
        <charset val="186"/>
      </rPr>
      <t>su pirmų vienkartinių medicinos pagalbos priemonių užsakymu (pristatymo terminai numatyti TS BR 2 p.), privalo pateikti panaudai</t>
    </r>
    <r>
      <rPr>
        <sz val="10.5"/>
        <rFont val="Times New Roman"/>
        <family val="1"/>
        <charset val="186"/>
      </rPr>
      <t>:</t>
    </r>
    <r>
      <rPr>
        <b/>
        <sz val="10.5"/>
        <rFont val="Times New Roman"/>
        <family val="1"/>
        <charset val="186"/>
      </rPr>
      <t xml:space="preserve"> bendrų instrumentų ir VCM</t>
    </r>
    <r>
      <rPr>
        <sz val="10.5"/>
        <rFont val="Times New Roman"/>
        <family val="1"/>
        <charset val="186"/>
      </rPr>
      <t xml:space="preserve"> ( vertebral colimn manipulation)</t>
    </r>
    <r>
      <rPr>
        <b/>
        <sz val="10.5"/>
        <rFont val="Times New Roman"/>
        <family val="1"/>
        <charset val="186"/>
      </rPr>
      <t xml:space="preserve"> rinkinius</t>
    </r>
    <r>
      <rPr>
        <sz val="10.5"/>
        <rFont val="Times New Roman"/>
        <family val="1"/>
        <charset val="186"/>
      </rPr>
      <t xml:space="preserve">, skirtus implantuoti užsakomus stuburo fiksatorius (implantus), sraigtais užpildytą, dažniausiai naudojamų dydžių monoaksialinių ir poliaksialinių </t>
    </r>
    <r>
      <rPr>
        <b/>
        <sz val="10.5"/>
        <rFont val="Times New Roman"/>
        <family val="1"/>
        <charset val="186"/>
      </rPr>
      <t>sraigtų (ne mažiau kaip 100 vnt.) rinkinį sterilizavimo konteineryje su strypams ir veržlėms skirtomis vietomis</t>
    </r>
    <r>
      <rPr>
        <sz val="10.5"/>
        <rFont val="Times New Roman"/>
        <family val="1"/>
        <charset val="186"/>
      </rPr>
      <t>. Visų siūlomų sraigtų sriegio tipas - dvigubas, vienodo tipo per visą sraigto ilgį.</t>
    </r>
  </si>
  <si>
    <r>
      <t xml:space="preserve">5. </t>
    </r>
    <r>
      <rPr>
        <u/>
        <sz val="10.5"/>
        <color theme="1"/>
        <rFont val="Times"/>
        <charset val="186"/>
      </rPr>
      <t>Tiekėjas turi pateikti dokumentus, įrodančius siūlomų prekių atitikimą kokybės ir techniniams reikalavimams, nurodytiems pirkimo dokumentų techninėje specifikacijoje</t>
    </r>
    <r>
      <rPr>
        <sz val="10.5"/>
        <color theme="1"/>
        <rFont val="Times"/>
        <family val="1"/>
      </rPr>
      <t xml:space="preserv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0.5"/>
        <color theme="1"/>
        <rFont val="Times"/>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0.5"/>
        <color theme="1"/>
        <rFont val="Times"/>
        <family val="1"/>
      </rPr>
      <t xml:space="preserve">. Taip pat tiekėjas turi </t>
    </r>
    <r>
      <rPr>
        <u/>
        <sz val="10.5"/>
        <color theme="1"/>
        <rFont val="Times"/>
        <charset val="186"/>
      </rPr>
      <t>pateikti nuorodas į gamintojo interneto tinklalapį</t>
    </r>
    <r>
      <rPr>
        <sz val="10.5"/>
        <color theme="1"/>
        <rFont val="Times"/>
        <family val="1"/>
      </rPr>
      <t xml:space="preserve"> (jei toks yra, </t>
    </r>
    <r>
      <rPr>
        <u/>
        <sz val="10.5"/>
        <color theme="1"/>
        <rFont val="Times"/>
        <charset val="186"/>
      </rPr>
      <t>nuoroda turi būti į konkrečią prekę</t>
    </r>
    <r>
      <rPr>
        <sz val="10.5"/>
        <color theme="1"/>
        <rFont val="Times"/>
        <family val="1"/>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</si>
  <si>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t>Max suma Eur be PVM</t>
  </si>
  <si>
    <t>Max suma Eur su PVM</t>
  </si>
  <si>
    <t>viso 1 p.d.</t>
  </si>
  <si>
    <t>viso 1 p. d.</t>
  </si>
  <si>
    <t xml:space="preserve">viso 2 p. d. </t>
  </si>
  <si>
    <t>viso 2 p. d.</t>
  </si>
  <si>
    <t xml:space="preserve">viso 3 p. d. </t>
  </si>
  <si>
    <t>viso 3 p. d.</t>
  </si>
  <si>
    <t>viso 6 p. d.</t>
  </si>
  <si>
    <t>viso 7 p. d.</t>
  </si>
  <si>
    <t xml:space="preserve">viso 7 p. d. </t>
  </si>
  <si>
    <t>viso 8 p. d.</t>
  </si>
  <si>
    <r>
      <rPr>
        <b/>
        <sz val="10.5"/>
        <rFont val="Times New Roman"/>
        <family val="1"/>
        <charset val="186"/>
      </rPr>
      <t xml:space="preserve">Siūlomos charakateristikos </t>
    </r>
    <r>
      <rPr>
        <sz val="10.5"/>
        <rFont val="Times New Roman"/>
        <family val="1"/>
        <charset val="186"/>
      </rPr>
      <t xml:space="preserve">
(</t>
    </r>
    <r>
      <rPr>
        <sz val="10.5"/>
        <color rgb="FFFF0000"/>
        <rFont val="Times New Roman"/>
        <family val="1"/>
        <charset val="186"/>
      </rPr>
      <t>Failo, dokumento pavadinimas ir puslapio Nr., pažymintis vietą</t>
    </r>
    <r>
      <rPr>
        <sz val="10.5"/>
        <rFont val="Times New Roman"/>
        <family val="1"/>
        <charset val="186"/>
      </rPr>
      <t xml:space="preserve">, kurioje yra siūlomus techninius parametrus patvirtinantys dokumentai, </t>
    </r>
    <r>
      <rPr>
        <sz val="10.5"/>
        <color rgb="FFFF0000"/>
        <rFont val="Times New Roman"/>
        <family val="1"/>
        <charset val="186"/>
      </rPr>
      <t>nuoroda į gamintojo interneto tinklalapį</t>
    </r>
    <r>
      <rPr>
        <sz val="10.5"/>
        <rFont val="Times New Roman"/>
        <family val="1"/>
        <charset val="186"/>
      </rPr>
      <t xml:space="preserve"> (jei toks yra), nuoroda turi būti </t>
    </r>
    <r>
      <rPr>
        <sz val="10.5"/>
        <color rgb="FFFF0000"/>
        <rFont val="Times New Roman"/>
        <family val="1"/>
        <charset val="186"/>
      </rPr>
      <t>tiksli į konkrečią prekę</t>
    </r>
    <r>
      <rPr>
        <sz val="10.5"/>
        <rFont val="Times New Roman"/>
        <family val="1"/>
        <charset val="186"/>
      </rPr>
      <t>)</t>
    </r>
  </si>
  <si>
    <t xml:space="preserve">Galvutės aukštis  10 mm nuo sraigto vidinės dalies paviršiaus kur glaudžiamas strypas iki sraigto "tulpės" viršaus.Galvutės plotis, matuojat išilgai strypo 9,2 mm. Diametras 4,0; 4,5; 5,0; 5,5; 6,0; 6,5; 7,0 mm; sraigtų ilgis 25; 30; 35; 40; 45; 50; 55; 60; 65 mm. </t>
  </si>
  <si>
    <t xml:space="preserve">Galvutės aukštis  10,5 mm nuo sraigto vidinės dalies paviršiaus kur glaudžiamas strypas iki sraigto "tulpės" viršaus. Diametras  4,0; 4,5; 5,0; 5,5; 6,0; 6,5; 7,0 mm; sraigtų ilgis 25; 30; 35; 40; 45; 50; 55; 60; 65 mm. </t>
  </si>
  <si>
    <t xml:space="preserve">Galvutės aukštis  23 mm nuo sraigto vidinės dalies paviršiaus kur glaudžiamas strypas iki sraigto "tulpės" viršaus. Diametras  4,0; 4,5; 5,0; 5,5; 6,0; 6,5; 7,0 mm; sraigtų ilgis 25; 30; 35; 40; 45; 50; 55; 60; 65 mm. </t>
  </si>
  <si>
    <t xml:space="preserve">Galvutės aukštis  22,6 mm nuo sraigto vidinės dalies paviršiaus kur glaudžiamas strypas iki sraigto "tulpės" viršaus. Diametras  4,0; 4,5; 5,0; 5,5; 6,0; 6,5; 7,0 mm; sraigtų ilgis 25; 30; 35; 40; 45; 50; 55; 60; 65 mm. </t>
  </si>
  <si>
    <t xml:space="preserve">Poliaksialinis kaniuliuotas sraigtas (titanas), su kiauryme išilgai sraigto Kiršnerio vielai praverti. Diametras  5,0; 5,5; 6,0; 6,5 mm; sraigtų ilgis 25; 30; 35; 40; 45; 50; 55; 60; 65 mm. </t>
  </si>
  <si>
    <t xml:space="preserve">Monoaksialinis kaniuliuotas sraigtas (titanas), su kiauryme išilgai sraigto Kiršnerio vielai praverti. Diametras  5,0; 5,5; 6,0; 6,5 mm; sraigtų ilgis 25; 30; 35; 40; 45; 50; 55 mm. </t>
  </si>
  <si>
    <t xml:space="preserve">Uniplanarinis sraigtas  geresnei derotacijai ir skoliozės korekcijai užtikrinti (titanas), atsilenkiantis tik vienoje plokštumoje ir užtikrinantis stabilumą kitoje plokštumoje. Diametras  4,0; 4,5; 5,0; 5,5; 6,0; 6,5 mm; sraigtų ilgis 25; 30; 35; 40; 45; 50; 55; 60 mm. </t>
  </si>
  <si>
    <t xml:space="preserve">Uniplanarinis redukcinis sraigtas geresnei derotacijai ir skoliozės korekcijai užtikrinti (titanas), atsilenkiantis tik vienoje plokštumoje ir užtikrinantis stabilumą kitoje plokštumoje. Diametras  4,0; 4,5; 5,0; 5,5; 6,0; 6,5 mm; sraigtų ilgis 25; 30; 35; 40; 45; 50; 55; 60 mm. </t>
  </si>
  <si>
    <t>50 cm ilgio, 5,5 mm diametro</t>
  </si>
  <si>
    <t xml:space="preserve"> 50 cm ilgio, 5,5 mm diametro</t>
  </si>
  <si>
    <t>Nulaužiamo tipo</t>
  </si>
  <si>
    <t>Gamintojas Shandong Weigao Orthopedic Device Company Limited, Kinija; 6. Catalog, puslapis Nr. 2; 7.Gamintojo deklaracija del dvigubo sriegio</t>
  </si>
  <si>
    <t>3.Monoaksialinio sraigto ismatavimai; 6. Catalog, puslapis Nr. 3; kodai nuo  800234025 iki 800237065 pagal poreikį</t>
  </si>
  <si>
    <t>Reikalavimas 8.2, yra visi reikalaujami sraigtų diametrai ir ilgiai, sriegis vienodas per visą sraigto ilgį; 6. Catalog, puslapis Nr. 4 9. Poliaksialinio sraigto ismatavimai; kodai nuo 800214025 iki 800217065 pagal poreikį</t>
  </si>
  <si>
    <t>5.Poliaksialinio  sraigto ismatavimai;yra visi reikalaujami sraigtų diametrai ir ilgiai, sriegis vienodas per visą sraigto ilgį; 6. Catalog, puslapis Nr. 6; kodai nuo 800224025 iki 800227055 pagal poreikį</t>
  </si>
  <si>
    <t>3.Monoaksialinio sraigto ismatavimai; yra visi reikalaujami sraigtų diametrai ir ilgiai, sriegis vienodas per visą sraigto ilgį; 6. Catalog, puslapis Nr. 5; kodai nuo 800244025 iki 800247065 pagal poreikį</t>
  </si>
  <si>
    <t xml:space="preserve"> yra visi reikalaujami sraigtų diametrai ir ilgiai, sriegis vienodas per visą sraigto ilgį; 6. Catalog, puslapis Nr. 9; kodai nuo 803715025 iki 803716565 pagal poreikį</t>
  </si>
  <si>
    <t>yra visi reikalaujami sraigtų diametrai ir ilgiai, sriegis vienodas per visą sraigto ilgį; 6. Catalog, puslapis Nr. 10; kodai nuo 803735025 iki 803736555 pagal poreikį</t>
  </si>
  <si>
    <t>8. Gamintojo deklaracija titano lidinys ir poli klubakaulio sraigtas; kodai nuo 800217070 iki 803537000 pagal poreikį</t>
  </si>
  <si>
    <t>yra visi reikalaujami sraigtų diametrai ir ilgiai, sriegis vienodas per visą sraigto ilgį; 6. Catalog, puslapis Nr. 7; kodai nuo 803594025 iki 803596560 pagal poreikį</t>
  </si>
  <si>
    <t>yra visi reikalaujami sraigtų diametrai ir ilgiai, sriegis vienodas per visą sraigto ilgį; 6. Catalog, puslapis Nr. 8; kodai nuo 803604025 iki 803606560 pagal poreikį</t>
  </si>
  <si>
    <t>6. Catalog, puslapis Nr. 10, 50 cm strypas titanas; kodas 800005500</t>
  </si>
  <si>
    <t>6. Catalog, puslapis Nr. 11, 50 cm strypas, kobalto chromo molibdeno strypas, 50 cm ; kodas 800914500</t>
  </si>
  <si>
    <t>6. Catalog, puslapis Nr. 12; kodai nuo  803835620 iki 803845540 pagal poreikį</t>
  </si>
  <si>
    <t>6. Catalog, puslapis Nr. 13; kodai nujo 803920001 iki 803920003 pagal poreikį</t>
  </si>
  <si>
    <t>6. Catalog, puslapis Nr. 12; kodai nuo  801260001 iki 801270006 pagal poreikį</t>
  </si>
  <si>
    <t>6. Catalog, puslapis Nr. 12; kodai 800440808, 803865500</t>
  </si>
  <si>
    <t>6. Catalog, puslapis Nr. 11, nulaužiamo tipo veržlė 800422500</t>
  </si>
  <si>
    <t>Stuburą fiksuojanti sistema, skirta gydyti rigidiškas įgimtas stuburo deformacijas, spondilolistezę.Pateiksime instrumentų rinkinį operacijų atlikimui įskaitant VCM rinkinį, konteinerius ir dažniausiai naudojamų imlpantų rinkinį. Visų sraigtų sriegis dvigubas, vienodas per visą sraigto ilgį. Sutinkame su visomis sąlygomis.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</si>
</sst>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2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0"/>
      <name val="Arial"/>
      <family val="2"/>
      <charset val="186"/>
    </font>
    <font>
      <sz val="10"/>
      <name val="Times New Roman"/>
      <family val="1"/>
      <charset val="186"/>
    </font>
    <font>
      <sz val="10.5"/>
      <name val="Times New Roman"/>
      <family val="1"/>
      <charset val="186"/>
    </font>
    <font>
      <sz val="10.5"/>
      <color theme="1"/>
      <name val="Times New Roman"/>
      <family val="1"/>
      <charset val="186"/>
    </font>
    <font>
      <b/>
      <sz val="10.5"/>
      <name val="Times New Roman"/>
      <family val="1"/>
      <charset val="186"/>
    </font>
    <font>
      <b/>
      <sz val="10.5"/>
      <color rgb="FF000000"/>
      <name val="Times New Roman"/>
      <family val="1"/>
      <charset val="186"/>
    </font>
    <font>
      <sz val="10.5"/>
      <color indexed="8"/>
      <name val="Times New Roman"/>
      <family val="1"/>
      <charset val="186"/>
    </font>
    <font>
      <b/>
      <sz val="10.5"/>
      <color theme="1"/>
      <name val="Times New Roman"/>
      <family val="1"/>
      <charset val="186"/>
    </font>
    <font>
      <sz val="10.5"/>
      <color rgb="FF000000"/>
      <name val="Times New Roman"/>
      <family val="1"/>
      <charset val="186"/>
    </font>
    <font>
      <sz val="10.5"/>
      <color rgb="FF202124"/>
      <name val="Times New Roman"/>
      <family val="1"/>
      <charset val="186"/>
    </font>
    <font>
      <sz val="10.5"/>
      <color rgb="FFFF0000"/>
      <name val="Times New Roman"/>
      <family val="1"/>
      <charset val="186"/>
    </font>
    <font>
      <u/>
      <sz val="10.5"/>
      <color rgb="FF000000"/>
      <name val="Times New Roman"/>
      <family val="1"/>
      <charset val="186"/>
    </font>
    <font>
      <u/>
      <sz val="10.5"/>
      <name val="Times New Roman"/>
      <family val="1"/>
      <charset val="186"/>
    </font>
    <font>
      <sz val="10.5"/>
      <color rgb="FFFF0000"/>
      <name val="Times New Roman"/>
      <family val="1"/>
    </font>
    <font>
      <sz val="10.5"/>
      <color theme="1"/>
      <name val="Times"/>
      <family val="1"/>
    </font>
    <font>
      <b/>
      <sz val="10.5"/>
      <color theme="1"/>
      <name val="Times"/>
      <family val="1"/>
    </font>
    <font>
      <u/>
      <sz val="10.5"/>
      <color theme="1"/>
      <name val="Times"/>
      <charset val="186"/>
    </font>
    <font>
      <sz val="9"/>
      <name val="Times New Roman"/>
      <family val="1"/>
      <charset val="186"/>
    </font>
    <font>
      <sz val="11"/>
      <color theme="1"/>
      <name val="Calibri"/>
      <family val="2"/>
      <scheme val="minor"/>
    </font>
    <font>
      <b/>
      <sz val="14"/>
      <color theme="1"/>
      <name val="Times New Roman"/>
      <family val="1"/>
    </font>
  </fonts>
  <fills count="4">
    <fill>
      <patternFill patternType="none"/>
    </fill>
    <fill>
      <patternFill patternType="gray125"/>
    </fill>
    <fill>
      <patternFill patternType="solid">
        <fgColor rgb="FFC6EFCE"/>
      </patternFill>
    </fill>
    <fill>
      <patternFill patternType="solid">
        <fgColor theme="7" tint="0.79998168889431442"/>
        <bgColor indexed="64"/>
      </patternFill>
    </fill>
  </fills>
  <borders count="25">
    <border>
      <left/>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medium">
        <color theme="4" tint="0.59996337778862885"/>
      </right>
      <top/>
      <bottom style="medium">
        <color theme="4" tint="0.59996337778862885"/>
      </bottom>
      <diagonal/>
    </border>
    <border>
      <left/>
      <right/>
      <top/>
      <bottom style="medium">
        <color theme="4" tint="0.59996337778862885"/>
      </bottom>
      <diagonal/>
    </border>
    <border>
      <left style="medium">
        <color theme="4" tint="0.59996337778862885"/>
      </left>
      <right/>
      <top/>
      <bottom style="medium">
        <color theme="4" tint="0.59996337778862885"/>
      </bottom>
      <diagonal/>
    </border>
    <border>
      <left/>
      <right style="medium">
        <color theme="4" tint="0.59996337778862885"/>
      </right>
      <top/>
      <bottom/>
      <diagonal/>
    </border>
    <border>
      <left style="medium">
        <color theme="4" tint="0.59996337778862885"/>
      </left>
      <right/>
      <top/>
      <bottom/>
      <diagonal/>
    </border>
    <border>
      <left/>
      <right style="medium">
        <color theme="4" tint="0.59996337778862885"/>
      </right>
      <top style="medium">
        <color theme="4" tint="0.59996337778862885"/>
      </top>
      <bottom/>
      <diagonal/>
    </border>
    <border>
      <left/>
      <right/>
      <top style="medium">
        <color theme="4" tint="0.59996337778862885"/>
      </top>
      <bottom/>
      <diagonal/>
    </border>
    <border>
      <left style="medium">
        <color theme="4" tint="0.59996337778862885"/>
      </left>
      <right/>
      <top style="medium">
        <color theme="4" tint="0.59996337778862885"/>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style="thin">
        <color auto="1"/>
      </right>
      <top/>
      <bottom/>
      <diagonal/>
    </border>
    <border>
      <left/>
      <right style="thin">
        <color auto="1"/>
      </right>
      <top style="thin">
        <color auto="1"/>
      </top>
      <bottom/>
      <diagonal/>
    </border>
    <border>
      <left/>
      <right style="thin">
        <color rgb="FF000000"/>
      </right>
      <top style="thin">
        <color auto="1"/>
      </top>
      <bottom style="thin">
        <color auto="1"/>
      </bottom>
      <diagonal/>
    </border>
  </borders>
  <cellStyleXfs count="4">
    <xf numFmtId="0" fontId="0" fillId="0" borderId="0"/>
    <xf numFmtId="0" fontId="2" fillId="2" borderId="0" applyNumberFormat="0" applyBorder="0" applyAlignment="0" applyProtection="0"/>
    <xf numFmtId="0" fontId="1" fillId="0" borderId="0"/>
    <xf numFmtId="0" fontId="3" fillId="0" borderId="0"/>
  </cellStyleXfs>
  <cellXfs count="214">
    <xf numFmtId="0" fontId="0" fillId="0" borderId="0" xfId="0"/>
    <xf numFmtId="0" fontId="17" fillId="0" borderId="0" xfId="0" applyFont="1"/>
    <xf numFmtId="0" fontId="17" fillId="0" borderId="0" xfId="0" applyFont="1" applyAlignment="1">
      <alignment wrapText="1"/>
    </xf>
    <xf numFmtId="1" fontId="5" fillId="0" borderId="0" xfId="0" applyNumberFormat="1" applyFont="1" applyAlignment="1">
      <alignment horizontal="left" vertical="top"/>
    </xf>
    <xf numFmtId="2" fontId="7" fillId="0" borderId="0" xfId="0" applyNumberFormat="1" applyFont="1" applyAlignment="1">
      <alignment horizontal="left" vertical="top"/>
    </xf>
    <xf numFmtId="2" fontId="7" fillId="0" borderId="0" xfId="0" applyNumberFormat="1" applyFont="1" applyAlignment="1">
      <alignment horizontal="center" vertical="top" wrapText="1"/>
    </xf>
    <xf numFmtId="165" fontId="7" fillId="0" borderId="0" xfId="0" applyNumberFormat="1" applyFont="1" applyAlignment="1">
      <alignment horizontal="center" vertical="top" wrapText="1"/>
    </xf>
    <xf numFmtId="1" fontId="5" fillId="0" borderId="0" xfId="0" applyNumberFormat="1" applyFont="1" applyAlignment="1">
      <alignment horizontal="center" vertical="top" wrapText="1"/>
    </xf>
    <xf numFmtId="2" fontId="5" fillId="0" borderId="0" xfId="0" applyNumberFormat="1" applyFont="1" applyAlignment="1">
      <alignment horizontal="right" vertical="top" wrapText="1"/>
    </xf>
    <xf numFmtId="4" fontId="5" fillId="0" borderId="0" xfId="0" applyNumberFormat="1" applyFont="1" applyAlignment="1">
      <alignment horizontal="right" vertical="top"/>
    </xf>
    <xf numFmtId="2" fontId="7" fillId="0" borderId="0" xfId="0" applyNumberFormat="1" applyFont="1" applyAlignment="1">
      <alignment horizontal="left" vertical="top" wrapText="1"/>
    </xf>
    <xf numFmtId="2" fontId="5" fillId="0" borderId="0" xfId="0" applyNumberFormat="1" applyFont="1" applyAlignment="1">
      <alignment horizontal="center" vertical="top" wrapText="1"/>
    </xf>
    <xf numFmtId="4" fontId="5" fillId="0" borderId="0" xfId="0" applyNumberFormat="1" applyFont="1" applyAlignment="1">
      <alignment horizontal="left" vertical="top" wrapText="1"/>
    </xf>
    <xf numFmtId="0" fontId="6" fillId="0" borderId="0" xfId="0" applyFont="1"/>
    <xf numFmtId="2" fontId="7" fillId="0" borderId="0" xfId="0" applyNumberFormat="1" applyFont="1" applyAlignment="1">
      <alignment vertical="top" wrapText="1"/>
    </xf>
    <xf numFmtId="2" fontId="7" fillId="0" borderId="0" xfId="0" applyNumberFormat="1" applyFont="1" applyAlignment="1">
      <alignment vertical="top"/>
    </xf>
    <xf numFmtId="0" fontId="8" fillId="0" borderId="16" xfId="0" applyFont="1" applyBorder="1" applyAlignment="1">
      <alignment horizontal="center" vertical="center"/>
    </xf>
    <xf numFmtId="1" fontId="8" fillId="0" borderId="16" xfId="0" applyNumberFormat="1" applyFont="1" applyBorder="1" applyAlignment="1">
      <alignment vertical="center"/>
    </xf>
    <xf numFmtId="2" fontId="7" fillId="0" borderId="16" xfId="0" applyNumberFormat="1" applyFont="1" applyBorder="1" applyAlignment="1">
      <alignment horizontal="right" vertical="top"/>
    </xf>
    <xf numFmtId="2" fontId="7" fillId="0" borderId="15" xfId="0" applyNumberFormat="1" applyFont="1" applyBorder="1" applyAlignment="1">
      <alignment horizontal="right" vertical="top"/>
    </xf>
    <xf numFmtId="0" fontId="8" fillId="0" borderId="16" xfId="0" applyFont="1" applyBorder="1" applyAlignment="1">
      <alignment vertical="center" wrapText="1"/>
    </xf>
    <xf numFmtId="0" fontId="8" fillId="0" borderId="16" xfId="0" applyFont="1" applyBorder="1" applyAlignment="1">
      <alignment vertical="center"/>
    </xf>
    <xf numFmtId="2" fontId="7" fillId="0" borderId="15" xfId="0" applyNumberFormat="1" applyFont="1" applyBorder="1" applyAlignment="1">
      <alignment horizontal="center" vertical="top" wrapText="1"/>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right" vertical="center"/>
    </xf>
    <xf numFmtId="0" fontId="6" fillId="0" borderId="13" xfId="0" applyFont="1" applyBorder="1" applyAlignment="1">
      <alignment horizontal="right" vertical="center"/>
    </xf>
    <xf numFmtId="0" fontId="6" fillId="0" borderId="0" xfId="0" applyFont="1" applyAlignment="1">
      <alignment horizontal="right" vertical="center" wrapText="1"/>
    </xf>
    <xf numFmtId="0" fontId="6" fillId="0" borderId="13" xfId="0" applyFont="1" applyBorder="1" applyAlignment="1">
      <alignment horizontal="right" vertical="center" wrapText="1"/>
    </xf>
    <xf numFmtId="0" fontId="6" fillId="0" borderId="11" xfId="0" applyFont="1" applyBorder="1" applyAlignment="1">
      <alignment vertical="center" wrapText="1"/>
    </xf>
    <xf numFmtId="0" fontId="6" fillId="0" borderId="11" xfId="0" applyFont="1" applyBorder="1" applyAlignment="1">
      <alignment horizontal="center" vertical="center"/>
    </xf>
    <xf numFmtId="0" fontId="6" fillId="0" borderId="11" xfId="0" applyFont="1" applyBorder="1" applyAlignment="1">
      <alignment vertical="center"/>
    </xf>
    <xf numFmtId="0" fontId="6" fillId="0" borderId="11" xfId="0" applyFont="1" applyBorder="1" applyAlignment="1">
      <alignment horizontal="right" vertical="center"/>
    </xf>
    <xf numFmtId="0" fontId="6" fillId="0" borderId="10" xfId="0" applyFont="1" applyBorder="1" applyAlignment="1">
      <alignment horizontal="right" vertical="center"/>
    </xf>
    <xf numFmtId="0" fontId="6" fillId="0" borderId="0" xfId="0" applyFont="1" applyAlignment="1">
      <alignment vertical="top"/>
    </xf>
    <xf numFmtId="0" fontId="6" fillId="0" borderId="0" xfId="0" applyFont="1" applyAlignment="1">
      <alignment horizontal="center" vertical="top"/>
    </xf>
    <xf numFmtId="1" fontId="6" fillId="0" borderId="0" xfId="0" applyNumberFormat="1" applyFont="1" applyAlignment="1">
      <alignment horizontal="center" vertical="top"/>
    </xf>
    <xf numFmtId="0" fontId="6" fillId="0" borderId="0" xfId="0" applyFont="1" applyAlignment="1">
      <alignment horizontal="right" vertical="top"/>
    </xf>
    <xf numFmtId="0" fontId="6" fillId="0" borderId="0" xfId="0" applyFont="1" applyAlignment="1">
      <alignment vertical="top" wrapText="1"/>
    </xf>
    <xf numFmtId="0" fontId="6" fillId="0" borderId="2" xfId="0" applyFont="1" applyBorder="1" applyAlignment="1">
      <alignment vertical="top"/>
    </xf>
    <xf numFmtId="0" fontId="5" fillId="0" borderId="2" xfId="0" applyFont="1" applyBorder="1" applyAlignment="1">
      <alignment horizontal="center" vertical="center" wrapText="1"/>
    </xf>
    <xf numFmtId="0" fontId="10" fillId="0" borderId="2" xfId="0" applyFont="1" applyBorder="1" applyAlignment="1">
      <alignment horizontal="center" vertical="top"/>
    </xf>
    <xf numFmtId="0" fontId="7"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165" fontId="5" fillId="0" borderId="23" xfId="0" applyNumberFormat="1" applyFont="1" applyBorder="1" applyAlignment="1">
      <alignment horizontal="center" vertical="center" wrapText="1"/>
    </xf>
    <xf numFmtId="1" fontId="20" fillId="0" borderId="6"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10" fillId="0" borderId="2" xfId="0" applyFont="1" applyBorder="1" applyAlignment="1">
      <alignment horizontal="left" vertical="top"/>
    </xf>
    <xf numFmtId="0" fontId="6" fillId="0" borderId="3" xfId="0" applyFont="1" applyBorder="1" applyAlignment="1">
      <alignment vertical="top"/>
    </xf>
    <xf numFmtId="0" fontId="10" fillId="0" borderId="2"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3" xfId="0" applyFont="1" applyBorder="1" applyAlignment="1">
      <alignment horizontal="center" vertical="top" wrapText="1"/>
    </xf>
    <xf numFmtId="1" fontId="6" fillId="0" borderId="3" xfId="0" applyNumberFormat="1" applyFont="1" applyBorder="1" applyAlignment="1">
      <alignment horizontal="center" vertical="top" wrapText="1"/>
    </xf>
    <xf numFmtId="0" fontId="6" fillId="0" borderId="3" xfId="0" applyFont="1" applyBorder="1" applyAlignment="1">
      <alignment horizontal="right" vertical="top"/>
    </xf>
    <xf numFmtId="0" fontId="6" fillId="0" borderId="9" xfId="0" applyFont="1" applyBorder="1" applyAlignment="1">
      <alignment horizontal="right" vertical="top"/>
    </xf>
    <xf numFmtId="0" fontId="6" fillId="0" borderId="9" xfId="0" applyFont="1" applyBorder="1" applyAlignment="1">
      <alignment vertical="top" wrapText="1"/>
    </xf>
    <xf numFmtId="0" fontId="6" fillId="0" borderId="1" xfId="0" applyFont="1" applyBorder="1" applyAlignment="1">
      <alignment vertical="top"/>
    </xf>
    <xf numFmtId="0" fontId="6" fillId="0" borderId="1" xfId="0" applyFont="1" applyBorder="1" applyAlignment="1">
      <alignment vertical="top" wrapText="1"/>
    </xf>
    <xf numFmtId="0" fontId="6" fillId="0" borderId="1" xfId="0" applyFont="1" applyBorder="1" applyAlignment="1">
      <alignment horizontal="center" vertical="top"/>
    </xf>
    <xf numFmtId="2" fontId="5" fillId="0" borderId="1" xfId="1" applyNumberFormat="1" applyFont="1" applyFill="1" applyBorder="1" applyAlignment="1">
      <alignment horizontal="center" vertical="top"/>
    </xf>
    <xf numFmtId="1" fontId="11" fillId="0" borderId="8" xfId="0" applyNumberFormat="1" applyFont="1" applyBorder="1" applyAlignment="1">
      <alignment horizontal="center" vertical="top"/>
    </xf>
    <xf numFmtId="164" fontId="6" fillId="0" borderId="2" xfId="0" applyNumberFormat="1" applyFont="1" applyBorder="1" applyAlignment="1">
      <alignment horizontal="right" vertical="top"/>
    </xf>
    <xf numFmtId="4" fontId="6" fillId="0" borderId="1" xfId="0" applyNumberFormat="1" applyFont="1" applyBorder="1" applyAlignment="1">
      <alignment horizontal="right" vertical="top"/>
    </xf>
    <xf numFmtId="9" fontId="11" fillId="0" borderId="8" xfId="0" applyNumberFormat="1" applyFont="1" applyBorder="1" applyAlignment="1">
      <alignment horizontal="center" vertical="top"/>
    </xf>
    <xf numFmtId="0" fontId="6" fillId="0" borderId="2" xfId="0" applyFont="1" applyBorder="1" applyAlignment="1">
      <alignment horizontal="center" vertical="top"/>
    </xf>
    <xf numFmtId="2" fontId="5" fillId="0" borderId="2" xfId="1" applyNumberFormat="1" applyFont="1" applyFill="1" applyBorder="1" applyAlignment="1">
      <alignment horizontal="center" vertical="top"/>
    </xf>
    <xf numFmtId="0" fontId="11" fillId="0" borderId="2" xfId="0" applyFont="1" applyBorder="1" applyAlignment="1">
      <alignment vertical="top" wrapText="1"/>
    </xf>
    <xf numFmtId="0" fontId="11" fillId="0" borderId="2" xfId="0" applyFont="1" applyBorder="1" applyAlignment="1">
      <alignment horizontal="center" vertical="top" wrapText="1"/>
    </xf>
    <xf numFmtId="0" fontId="5" fillId="0" borderId="2" xfId="1" applyFont="1" applyFill="1" applyBorder="1" applyAlignment="1">
      <alignment horizontal="center" vertical="top"/>
    </xf>
    <xf numFmtId="1" fontId="6" fillId="0" borderId="2" xfId="0" applyNumberFormat="1" applyFont="1" applyBorder="1" applyAlignment="1">
      <alignment horizontal="center" vertical="top"/>
    </xf>
    <xf numFmtId="4" fontId="6" fillId="0" borderId="2" xfId="0" applyNumberFormat="1" applyFont="1" applyBorder="1" applyAlignment="1">
      <alignment horizontal="right" vertical="top"/>
    </xf>
    <xf numFmtId="0" fontId="5" fillId="0" borderId="2" xfId="0" applyFont="1" applyBorder="1" applyAlignment="1">
      <alignment vertical="top" wrapText="1"/>
    </xf>
    <xf numFmtId="2" fontId="5" fillId="0" borderId="2" xfId="0" applyNumberFormat="1" applyFont="1" applyBorder="1" applyAlignment="1">
      <alignment horizontal="center" vertical="top"/>
    </xf>
    <xf numFmtId="0" fontId="6" fillId="0" borderId="6" xfId="0" applyFont="1" applyBorder="1" applyAlignment="1">
      <alignment horizontal="center" vertical="top"/>
    </xf>
    <xf numFmtId="2" fontId="5" fillId="0" borderId="6" xfId="1" applyNumberFormat="1" applyFont="1" applyFill="1" applyBorder="1" applyAlignment="1">
      <alignment horizontal="center" vertical="top"/>
    </xf>
    <xf numFmtId="1" fontId="11" fillId="0" borderId="5" xfId="0" applyNumberFormat="1" applyFont="1" applyBorder="1" applyAlignment="1">
      <alignment horizontal="center" vertical="top"/>
    </xf>
    <xf numFmtId="164" fontId="6" fillId="0" borderId="6" xfId="0" applyNumberFormat="1" applyFont="1" applyBorder="1" applyAlignment="1">
      <alignment horizontal="right" vertical="top"/>
    </xf>
    <xf numFmtId="4" fontId="6" fillId="0" borderId="22" xfId="0" applyNumberFormat="1" applyFont="1" applyBorder="1" applyAlignment="1">
      <alignment horizontal="right" vertical="top"/>
    </xf>
    <xf numFmtId="0" fontId="6" fillId="0" borderId="6" xfId="0" applyFont="1" applyBorder="1" applyAlignment="1">
      <alignment vertical="top" wrapText="1"/>
    </xf>
    <xf numFmtId="9" fontId="11" fillId="0" borderId="5" xfId="0" applyNumberFormat="1" applyFont="1" applyBorder="1" applyAlignment="1">
      <alignment horizontal="center" vertical="top"/>
    </xf>
    <xf numFmtId="2" fontId="7" fillId="0" borderId="6" xfId="1" applyNumberFormat="1" applyFont="1" applyFill="1" applyBorder="1" applyAlignment="1">
      <alignment horizontal="center" vertical="center"/>
    </xf>
    <xf numFmtId="1" fontId="8" fillId="0" borderId="2" xfId="0" applyNumberFormat="1" applyFont="1" applyBorder="1" applyAlignment="1">
      <alignment horizontal="center" vertical="center"/>
    </xf>
    <xf numFmtId="164" fontId="10" fillId="0" borderId="2" xfId="0" applyNumberFormat="1" applyFont="1" applyBorder="1" applyAlignment="1">
      <alignment horizontal="right" vertical="center"/>
    </xf>
    <xf numFmtId="4" fontId="10" fillId="0" borderId="2" xfId="0" applyNumberFormat="1" applyFont="1" applyBorder="1" applyAlignment="1">
      <alignment horizontal="right" vertical="center"/>
    </xf>
    <xf numFmtId="0" fontId="6" fillId="0" borderId="4" xfId="0" applyFont="1" applyBorder="1" applyAlignment="1">
      <alignment horizontal="right" vertical="center" wrapText="1"/>
    </xf>
    <xf numFmtId="0" fontId="6" fillId="0" borderId="9" xfId="0" applyFont="1" applyBorder="1" applyAlignment="1">
      <alignment horizontal="right" vertical="center"/>
    </xf>
    <xf numFmtId="9" fontId="11" fillId="0" borderId="2" xfId="0" applyNumberFormat="1" applyFont="1" applyBorder="1" applyAlignment="1">
      <alignment horizontal="center" vertical="center"/>
    </xf>
    <xf numFmtId="164" fontId="6" fillId="0" borderId="2" xfId="0" applyNumberFormat="1" applyFont="1" applyBorder="1" applyAlignment="1">
      <alignment horizontal="right" vertical="center"/>
    </xf>
    <xf numFmtId="4" fontId="6" fillId="0" borderId="2" xfId="0" applyNumberFormat="1" applyFont="1" applyBorder="1" applyAlignment="1">
      <alignment horizontal="right" vertical="center"/>
    </xf>
    <xf numFmtId="1" fontId="6" fillId="0" borderId="2" xfId="0" applyNumberFormat="1" applyFont="1" applyBorder="1" applyAlignment="1">
      <alignment vertical="top"/>
    </xf>
    <xf numFmtId="1" fontId="11" fillId="0" borderId="18" xfId="0" applyNumberFormat="1" applyFont="1" applyBorder="1" applyAlignment="1">
      <alignment horizontal="center" vertical="top"/>
    </xf>
    <xf numFmtId="164" fontId="6" fillId="0" borderId="1" xfId="0" applyNumberFormat="1" applyFont="1" applyBorder="1" applyAlignment="1">
      <alignment horizontal="right" vertical="top"/>
    </xf>
    <xf numFmtId="9" fontId="11" fillId="0" borderId="18" xfId="0" applyNumberFormat="1" applyFont="1" applyBorder="1" applyAlignment="1">
      <alignment horizontal="center" vertical="top"/>
    </xf>
    <xf numFmtId="2" fontId="5" fillId="0" borderId="9" xfId="1" applyNumberFormat="1" applyFont="1" applyFill="1" applyBorder="1" applyAlignment="1">
      <alignment horizontal="center" vertical="top"/>
    </xf>
    <xf numFmtId="0" fontId="6" fillId="0" borderId="2" xfId="0" applyFont="1" applyBorder="1" applyAlignment="1">
      <alignment horizontal="left" vertical="top"/>
    </xf>
    <xf numFmtId="0" fontId="6" fillId="0" borderId="1" xfId="0" applyFont="1" applyBorder="1" applyAlignment="1">
      <alignment horizontal="left" vertical="top"/>
    </xf>
    <xf numFmtId="2" fontId="5" fillId="0" borderId="20" xfId="1" applyNumberFormat="1" applyFont="1" applyFill="1" applyBorder="1" applyAlignment="1">
      <alignment horizontal="center" vertical="center"/>
    </xf>
    <xf numFmtId="0" fontId="8" fillId="0" borderId="1" xfId="0" applyFont="1" applyBorder="1" applyAlignment="1">
      <alignment horizontal="left" vertical="top" wrapText="1"/>
    </xf>
    <xf numFmtId="0" fontId="8" fillId="0" borderId="2" xfId="0" applyFont="1" applyBorder="1" applyAlignment="1">
      <alignment vertical="top" wrapText="1"/>
    </xf>
    <xf numFmtId="49" fontId="9" fillId="0" borderId="2" xfId="0" applyNumberFormat="1" applyFont="1" applyBorder="1" applyAlignment="1">
      <alignment horizontal="left" vertical="top" wrapText="1" readingOrder="1"/>
    </xf>
    <xf numFmtId="0" fontId="11" fillId="0" borderId="19" xfId="0" applyFont="1" applyBorder="1" applyAlignment="1">
      <alignment vertical="top" wrapText="1"/>
    </xf>
    <xf numFmtId="0" fontId="11" fillId="0" borderId="20" xfId="0" applyFont="1" applyBorder="1" applyAlignment="1">
      <alignment vertical="top" wrapText="1"/>
    </xf>
    <xf numFmtId="1" fontId="11" fillId="0" borderId="20" xfId="0" applyNumberFormat="1" applyFont="1" applyBorder="1" applyAlignment="1">
      <alignment vertical="top" wrapText="1"/>
    </xf>
    <xf numFmtId="0" fontId="11" fillId="0" borderId="21" xfId="0" applyFont="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12" fillId="0" borderId="2" xfId="0" applyFont="1" applyBorder="1" applyAlignment="1">
      <alignment horizontal="left" vertical="top" wrapText="1"/>
    </xf>
    <xf numFmtId="0" fontId="5" fillId="0" borderId="1" xfId="0" applyFont="1" applyBorder="1" applyAlignment="1">
      <alignment horizontal="center" vertical="top" wrapText="1"/>
    </xf>
    <xf numFmtId="0" fontId="5" fillId="0" borderId="1" xfId="1" applyFont="1" applyFill="1" applyBorder="1" applyAlignment="1">
      <alignment horizontal="center" vertical="top"/>
    </xf>
    <xf numFmtId="0" fontId="5" fillId="0" borderId="1" xfId="0" applyFont="1" applyBorder="1" applyAlignment="1">
      <alignment vertical="top" wrapText="1"/>
    </xf>
    <xf numFmtId="0" fontId="5" fillId="0" borderId="2" xfId="0" applyFont="1" applyBorder="1" applyAlignment="1">
      <alignment horizontal="center" vertical="top" wrapText="1"/>
    </xf>
    <xf numFmtId="0" fontId="12" fillId="0" borderId="6" xfId="0" applyFont="1" applyBorder="1" applyAlignment="1">
      <alignment horizontal="left" vertical="top" wrapText="1"/>
    </xf>
    <xf numFmtId="0" fontId="6" fillId="0" borderId="2" xfId="0" applyFont="1" applyBorder="1" applyAlignment="1">
      <alignment horizontal="left" vertical="top" wrapText="1"/>
    </xf>
    <xf numFmtId="0" fontId="6" fillId="0" borderId="2" xfId="0" applyFont="1" applyBorder="1" applyAlignment="1">
      <alignment horizontal="left" vertical="center" wrapText="1"/>
    </xf>
    <xf numFmtId="3" fontId="6" fillId="0" borderId="2" xfId="0" applyNumberFormat="1" applyFont="1" applyBorder="1" applyAlignment="1">
      <alignment horizontal="center" vertical="top" wrapText="1"/>
    </xf>
    <xf numFmtId="4" fontId="5" fillId="0" borderId="2" xfId="1" applyNumberFormat="1" applyFont="1" applyFill="1" applyBorder="1" applyAlignment="1">
      <alignment horizontal="center" vertical="center" wrapText="1"/>
    </xf>
    <xf numFmtId="0" fontId="6" fillId="0" borderId="6" xfId="0" applyFont="1" applyBorder="1" applyAlignment="1">
      <alignment vertical="top"/>
    </xf>
    <xf numFmtId="0" fontId="6" fillId="0" borderId="6" xfId="0" applyFont="1" applyBorder="1" applyAlignment="1">
      <alignment horizontal="left" vertical="top" wrapText="1"/>
    </xf>
    <xf numFmtId="0" fontId="6" fillId="0" borderId="6" xfId="0" applyFont="1" applyBorder="1" applyAlignment="1">
      <alignment horizontal="left" vertical="center" wrapText="1"/>
    </xf>
    <xf numFmtId="0" fontId="11" fillId="0" borderId="6" xfId="0" applyFont="1" applyBorder="1" applyAlignment="1">
      <alignment horizontal="center" vertical="top" wrapText="1"/>
    </xf>
    <xf numFmtId="3" fontId="6" fillId="0" borderId="6" xfId="0" applyNumberFormat="1" applyFont="1" applyBorder="1" applyAlignment="1">
      <alignment horizontal="center" vertical="top" wrapText="1"/>
    </xf>
    <xf numFmtId="4" fontId="5" fillId="0" borderId="6" xfId="1" applyNumberFormat="1" applyFont="1" applyFill="1" applyBorder="1" applyAlignment="1">
      <alignment horizontal="center" vertical="center" wrapText="1"/>
    </xf>
    <xf numFmtId="0" fontId="6" fillId="0" borderId="4" xfId="0" applyFont="1" applyBorder="1" applyAlignment="1">
      <alignment vertical="top" wrapText="1"/>
    </xf>
    <xf numFmtId="4" fontId="7" fillId="0" borderId="6" xfId="1" applyNumberFormat="1" applyFont="1" applyFill="1" applyBorder="1" applyAlignment="1">
      <alignment vertical="center" wrapText="1"/>
    </xf>
    <xf numFmtId="1" fontId="8" fillId="0" borderId="5" xfId="0" applyNumberFormat="1" applyFont="1" applyBorder="1" applyAlignment="1">
      <alignment horizontal="center" vertical="center"/>
    </xf>
    <xf numFmtId="164" fontId="10" fillId="0" borderId="2" xfId="0" applyNumberFormat="1" applyFont="1" applyBorder="1" applyAlignment="1">
      <alignment vertical="center"/>
    </xf>
    <xf numFmtId="4" fontId="10" fillId="0" borderId="1" xfId="0" applyNumberFormat="1" applyFont="1" applyBorder="1" applyAlignment="1">
      <alignment vertical="center"/>
    </xf>
    <xf numFmtId="0" fontId="6" fillId="0" borderId="24" xfId="0" applyFont="1" applyBorder="1" applyAlignment="1">
      <alignment horizontal="right" vertical="center"/>
    </xf>
    <xf numFmtId="9" fontId="11" fillId="0" borderId="5" xfId="0" applyNumberFormat="1" applyFont="1" applyBorder="1" applyAlignment="1">
      <alignment vertical="center"/>
    </xf>
    <xf numFmtId="164" fontId="6" fillId="0" borderId="2" xfId="0" applyNumberFormat="1" applyFont="1" applyBorder="1" applyAlignment="1">
      <alignment vertical="center"/>
    </xf>
    <xf numFmtId="4" fontId="6" fillId="0" borderId="1" xfId="0" applyNumberFormat="1" applyFont="1" applyBorder="1" applyAlignment="1">
      <alignment vertical="center"/>
    </xf>
    <xf numFmtId="0" fontId="7" fillId="0" borderId="1" xfId="0" applyFont="1" applyBorder="1" applyAlignment="1">
      <alignment horizontal="left" vertical="top" wrapText="1"/>
    </xf>
    <xf numFmtId="0" fontId="5" fillId="0" borderId="2" xfId="0" applyFont="1" applyBorder="1" applyAlignment="1">
      <alignment vertical="top"/>
    </xf>
    <xf numFmtId="0" fontId="5" fillId="0" borderId="7" xfId="0" applyFont="1" applyBorder="1" applyAlignment="1">
      <alignment vertical="top" wrapText="1"/>
    </xf>
    <xf numFmtId="0" fontId="5" fillId="0" borderId="6" xfId="1" applyFont="1" applyFill="1" applyBorder="1" applyAlignment="1">
      <alignment horizontal="center" vertical="top"/>
    </xf>
    <xf numFmtId="1" fontId="11" fillId="0" borderId="2" xfId="0" applyNumberFormat="1" applyFont="1" applyBorder="1" applyAlignment="1">
      <alignment horizontal="center" vertical="top"/>
    </xf>
    <xf numFmtId="9" fontId="11" fillId="0" borderId="2" xfId="0" applyNumberFormat="1" applyFont="1" applyBorder="1" applyAlignment="1">
      <alignment horizontal="center" vertical="top"/>
    </xf>
    <xf numFmtId="0" fontId="5" fillId="0" borderId="4" xfId="0" applyFont="1" applyBorder="1" applyAlignment="1">
      <alignment vertical="top" wrapText="1"/>
    </xf>
    <xf numFmtId="0" fontId="5" fillId="0" borderId="3" xfId="0" applyFont="1" applyBorder="1" applyAlignment="1">
      <alignment vertical="top" wrapText="1"/>
    </xf>
    <xf numFmtId="1" fontId="5" fillId="0" borderId="3" xfId="0" applyNumberFormat="1" applyFont="1" applyBorder="1" applyAlignment="1">
      <alignment vertical="top" wrapText="1"/>
    </xf>
    <xf numFmtId="0" fontId="5" fillId="0" borderId="9" xfId="0" applyFont="1" applyBorder="1" applyAlignment="1">
      <alignment vertical="top" wrapText="1"/>
    </xf>
    <xf numFmtId="0" fontId="6" fillId="0" borderId="2" xfId="0" applyFont="1" applyBorder="1" applyAlignment="1">
      <alignment vertical="center" wrapText="1"/>
    </xf>
    <xf numFmtId="0" fontId="5" fillId="0" borderId="1" xfId="0" applyFont="1" applyBorder="1" applyAlignment="1">
      <alignment horizontal="left" vertical="top" wrapText="1"/>
    </xf>
    <xf numFmtId="0" fontId="5" fillId="0" borderId="3" xfId="0" applyFont="1" applyBorder="1" applyAlignment="1">
      <alignment vertical="top"/>
    </xf>
    <xf numFmtId="0" fontId="5" fillId="0" borderId="2" xfId="0" applyFont="1" applyBorder="1" applyAlignment="1">
      <alignment vertical="center" wrapText="1"/>
    </xf>
    <xf numFmtId="1" fontId="5" fillId="0" borderId="2" xfId="0" applyNumberFormat="1" applyFont="1" applyBorder="1" applyAlignment="1">
      <alignment horizontal="center" vertical="top" wrapText="1"/>
    </xf>
    <xf numFmtId="9" fontId="5" fillId="0" borderId="2" xfId="0" applyNumberFormat="1" applyFont="1" applyBorder="1" applyAlignment="1">
      <alignment horizontal="center" vertical="top" wrapText="1"/>
    </xf>
    <xf numFmtId="0" fontId="7" fillId="0" borderId="2" xfId="1" applyFont="1" applyFill="1" applyBorder="1" applyAlignment="1">
      <alignment horizontal="center" vertical="center"/>
    </xf>
    <xf numFmtId="1" fontId="7" fillId="0" borderId="2" xfId="0" applyNumberFormat="1" applyFont="1" applyBorder="1" applyAlignment="1">
      <alignment horizontal="center" vertical="center" wrapText="1"/>
    </xf>
    <xf numFmtId="4" fontId="10" fillId="0" borderId="1" xfId="0" applyNumberFormat="1" applyFont="1" applyBorder="1" applyAlignment="1">
      <alignment horizontal="right" vertical="center"/>
    </xf>
    <xf numFmtId="9" fontId="5" fillId="0" borderId="2" xfId="0" applyNumberFormat="1" applyFont="1" applyBorder="1" applyAlignment="1">
      <alignment horizontal="center" vertical="center" wrapText="1"/>
    </xf>
    <xf numFmtId="4" fontId="6" fillId="0" borderId="1" xfId="0" applyNumberFormat="1" applyFont="1" applyBorder="1" applyAlignment="1">
      <alignment horizontal="right" vertical="center"/>
    </xf>
    <xf numFmtId="0" fontId="7" fillId="0" borderId="2" xfId="0" applyFont="1" applyBorder="1" applyAlignment="1">
      <alignment horizontal="center" vertical="top" wrapText="1"/>
    </xf>
    <xf numFmtId="1" fontId="7" fillId="0" borderId="2" xfId="0" applyNumberFormat="1" applyFont="1" applyBorder="1" applyAlignment="1">
      <alignment horizontal="center" vertical="top" wrapText="1"/>
    </xf>
    <xf numFmtId="0" fontId="7" fillId="0" borderId="2" xfId="0" applyFont="1" applyBorder="1" applyAlignment="1">
      <alignment vertical="center" wrapText="1"/>
    </xf>
    <xf numFmtId="0" fontId="5" fillId="0" borderId="2" xfId="0" applyFont="1" applyBorder="1" applyAlignment="1">
      <alignment horizontal="left" vertical="top" wrapText="1"/>
    </xf>
    <xf numFmtId="0" fontId="5" fillId="0" borderId="3" xfId="0" applyFont="1" applyBorder="1" applyAlignment="1">
      <alignment horizontal="center" vertical="top" wrapText="1"/>
    </xf>
    <xf numFmtId="2" fontId="5" fillId="0" borderId="2" xfId="0" applyNumberFormat="1" applyFont="1" applyBorder="1" applyAlignment="1">
      <alignment horizontal="center" vertical="center"/>
    </xf>
    <xf numFmtId="2" fontId="7" fillId="0" borderId="3" xfId="0" applyNumberFormat="1" applyFont="1" applyBorder="1" applyAlignment="1">
      <alignment horizontal="center" vertical="center"/>
    </xf>
    <xf numFmtId="4" fontId="5" fillId="0" borderId="2" xfId="2" applyNumberFormat="1" applyFont="1" applyBorder="1" applyAlignment="1">
      <alignment horizontal="left" vertical="top" wrapText="1"/>
    </xf>
    <xf numFmtId="4" fontId="7" fillId="0" borderId="2" xfId="1" applyNumberFormat="1" applyFont="1" applyFill="1" applyBorder="1" applyAlignment="1">
      <alignment horizontal="center" vertical="center" wrapText="1"/>
    </xf>
    <xf numFmtId="0" fontId="6" fillId="3" borderId="2" xfId="0" applyFont="1" applyFill="1" applyBorder="1" applyAlignment="1">
      <alignment vertical="top"/>
    </xf>
    <xf numFmtId="0" fontId="6" fillId="3" borderId="3" xfId="0" applyFont="1" applyFill="1" applyBorder="1" applyAlignment="1">
      <alignment vertical="top"/>
    </xf>
    <xf numFmtId="4" fontId="5" fillId="3" borderId="2" xfId="2" applyNumberFormat="1" applyFont="1" applyFill="1" applyBorder="1" applyAlignment="1">
      <alignment horizontal="left" vertical="top" wrapText="1"/>
    </xf>
    <xf numFmtId="0" fontId="6" fillId="3" borderId="2" xfId="0" applyFont="1" applyFill="1" applyBorder="1" applyAlignment="1">
      <alignment horizontal="center" vertical="top"/>
    </xf>
    <xf numFmtId="3" fontId="5" fillId="3" borderId="2" xfId="2" applyNumberFormat="1" applyFont="1" applyFill="1" applyBorder="1" applyAlignment="1">
      <alignment horizontal="center" vertical="top" wrapText="1"/>
    </xf>
    <xf numFmtId="4" fontId="5" fillId="3" borderId="2" xfId="1" applyNumberFormat="1" applyFont="1" applyFill="1" applyBorder="1" applyAlignment="1">
      <alignment horizontal="center" vertical="top" wrapText="1"/>
    </xf>
    <xf numFmtId="1" fontId="5" fillId="3" borderId="2" xfId="0" applyNumberFormat="1" applyFont="1" applyFill="1" applyBorder="1" applyAlignment="1">
      <alignment horizontal="center" vertical="top" wrapText="1"/>
    </xf>
    <xf numFmtId="164" fontId="6" fillId="3" borderId="2" xfId="0" applyNumberFormat="1" applyFont="1" applyFill="1" applyBorder="1" applyAlignment="1">
      <alignment horizontal="right" vertical="top"/>
    </xf>
    <xf numFmtId="4" fontId="6" fillId="3" borderId="1" xfId="0" applyNumberFormat="1" applyFont="1" applyFill="1" applyBorder="1" applyAlignment="1">
      <alignment horizontal="right" vertical="top"/>
    </xf>
    <xf numFmtId="0" fontId="6" fillId="3" borderId="1" xfId="0" applyFont="1" applyFill="1" applyBorder="1" applyAlignment="1">
      <alignment vertical="top" wrapText="1"/>
    </xf>
    <xf numFmtId="0" fontId="6" fillId="3" borderId="0" xfId="0" applyFont="1" applyFill="1"/>
    <xf numFmtId="0" fontId="21" fillId="3" borderId="0" xfId="0" applyFont="1" applyFill="1" applyAlignment="1">
      <alignment vertical="center" wrapText="1"/>
    </xf>
    <xf numFmtId="0" fontId="6" fillId="3" borderId="2" xfId="0" applyFont="1" applyFill="1" applyBorder="1" applyAlignment="1">
      <alignment vertical="top" wrapText="1"/>
    </xf>
    <xf numFmtId="0" fontId="6" fillId="3" borderId="2" xfId="0" applyFont="1" applyFill="1" applyBorder="1" applyAlignment="1">
      <alignment horizontal="left" vertical="top"/>
    </xf>
    <xf numFmtId="4" fontId="22" fillId="0" borderId="2" xfId="0" applyNumberFormat="1" applyFont="1" applyBorder="1" applyAlignment="1">
      <alignment horizontal="right" vertical="center"/>
    </xf>
    <xf numFmtId="0" fontId="10" fillId="3" borderId="2" xfId="0" applyFont="1" applyFill="1" applyBorder="1" applyAlignment="1">
      <alignment horizontal="left" vertical="top"/>
    </xf>
    <xf numFmtId="0" fontId="8" fillId="3" borderId="2" xfId="0" applyFont="1" applyFill="1" applyBorder="1" applyAlignment="1">
      <alignment vertical="top" wrapText="1"/>
    </xf>
    <xf numFmtId="4" fontId="5" fillId="3" borderId="4" xfId="3" applyNumberFormat="1" applyFont="1" applyFill="1" applyBorder="1" applyAlignment="1">
      <alignment vertical="top" wrapText="1"/>
    </xf>
    <xf numFmtId="0" fontId="6" fillId="3" borderId="4" xfId="0" applyFont="1" applyFill="1" applyBorder="1" applyAlignment="1">
      <alignment horizontal="center" vertical="top"/>
    </xf>
    <xf numFmtId="0" fontId="6" fillId="3" borderId="3" xfId="0" applyFont="1" applyFill="1" applyBorder="1" applyAlignment="1">
      <alignment horizontal="center" vertical="top"/>
    </xf>
    <xf numFmtId="0" fontId="5" fillId="3" borderId="3" xfId="0" applyFont="1" applyFill="1" applyBorder="1" applyAlignment="1">
      <alignment horizontal="center" vertical="top"/>
    </xf>
    <xf numFmtId="1" fontId="6" fillId="3" borderId="2" xfId="0" applyNumberFormat="1" applyFont="1" applyFill="1" applyBorder="1" applyAlignment="1">
      <alignment vertical="top"/>
    </xf>
    <xf numFmtId="0" fontId="17" fillId="0" borderId="0" xfId="0" applyFont="1" applyAlignment="1">
      <alignment horizontal="left"/>
    </xf>
    <xf numFmtId="0" fontId="18" fillId="0" borderId="0" xfId="0" applyFont="1" applyAlignment="1">
      <alignment horizontal="center"/>
    </xf>
    <xf numFmtId="0" fontId="17" fillId="0" borderId="0" xfId="0" applyFont="1" applyAlignment="1">
      <alignment horizontal="left" wrapText="1"/>
    </xf>
    <xf numFmtId="0" fontId="10" fillId="0" borderId="4" xfId="0" applyFont="1" applyBorder="1" applyAlignment="1">
      <alignment horizontal="right" vertical="center" wrapText="1"/>
    </xf>
    <xf numFmtId="0" fontId="10" fillId="0" borderId="3" xfId="0" applyFont="1" applyBorder="1" applyAlignment="1">
      <alignment horizontal="right" vertical="center" wrapText="1"/>
    </xf>
    <xf numFmtId="4" fontId="7" fillId="0" borderId="4" xfId="2" applyNumberFormat="1" applyFont="1" applyBorder="1" applyAlignment="1">
      <alignment horizontal="right" vertical="center" wrapText="1"/>
    </xf>
    <xf numFmtId="4" fontId="7" fillId="0" borderId="3" xfId="2" applyNumberFormat="1" applyFont="1" applyBorder="1" applyAlignment="1">
      <alignment horizontal="right" vertical="center" wrapText="1"/>
    </xf>
    <xf numFmtId="4" fontId="7" fillId="0" borderId="9" xfId="2" applyNumberFormat="1" applyFont="1" applyBorder="1" applyAlignment="1">
      <alignment horizontal="right" vertical="center" wrapText="1"/>
    </xf>
    <xf numFmtId="0" fontId="10" fillId="0" borderId="9" xfId="0" applyFont="1" applyBorder="1" applyAlignment="1">
      <alignment horizontal="right" vertical="center" wrapText="1"/>
    </xf>
    <xf numFmtId="0" fontId="7" fillId="0" borderId="4" xfId="0" applyFont="1" applyBorder="1" applyAlignment="1">
      <alignment horizontal="right" vertical="center" wrapText="1"/>
    </xf>
    <xf numFmtId="0" fontId="7" fillId="0" borderId="3" xfId="0" applyFont="1" applyBorder="1" applyAlignment="1">
      <alignment horizontal="right" vertical="center" wrapText="1"/>
    </xf>
    <xf numFmtId="0" fontId="7" fillId="0" borderId="9" xfId="0" applyFont="1" applyBorder="1" applyAlignment="1">
      <alignment horizontal="right" vertical="center" wrapText="1"/>
    </xf>
    <xf numFmtId="0" fontId="10" fillId="0" borderId="2" xfId="0" applyFont="1" applyBorder="1" applyAlignment="1">
      <alignment horizontal="center" vertical="top"/>
    </xf>
    <xf numFmtId="2" fontId="7" fillId="0" borderId="0" xfId="0" applyNumberFormat="1" applyFont="1" applyAlignment="1">
      <alignment horizontal="center" vertical="top"/>
    </xf>
    <xf numFmtId="2" fontId="7" fillId="0" borderId="11" xfId="0" applyNumberFormat="1" applyFont="1" applyBorder="1" applyAlignment="1">
      <alignment horizontal="center" vertical="top"/>
    </xf>
    <xf numFmtId="0" fontId="5" fillId="0" borderId="14" xfId="0"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8" fillId="0" borderId="17" xfId="0" applyFont="1" applyBorder="1" applyAlignment="1">
      <alignment horizontal="left" vertical="center"/>
    </xf>
    <xf numFmtId="0" fontId="8" fillId="0" borderId="16" xfId="0" applyFont="1" applyBorder="1" applyAlignment="1">
      <alignment horizontal="left" vertical="center"/>
    </xf>
    <xf numFmtId="0" fontId="5" fillId="0" borderId="2" xfId="0" applyFont="1" applyBorder="1" applyAlignment="1">
      <alignment horizontal="center" vertical="center" wrapText="1"/>
    </xf>
    <xf numFmtId="1" fontId="4" fillId="0" borderId="2" xfId="0" applyNumberFormat="1" applyFont="1" applyBorder="1" applyAlignment="1">
      <alignment horizontal="center" vertical="center" wrapText="1"/>
    </xf>
  </cellXfs>
  <cellStyles count="4">
    <cellStyle name="Good" xfId="1" builtinId="26"/>
    <cellStyle name="Normal" xfId="0" builtinId="0"/>
    <cellStyle name="Normal 11" xfId="2" xr:uid="{CD9859DB-739A-4AD2-84F6-C98024AEB204}"/>
    <cellStyle name="Normal 2 2" xfId="3" xr:uid="{7B6277FA-3DBB-4620-8FA1-84C414CF9C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D4D7E-B259-4C3E-A4A5-1A9109BAD9F6}">
  <dimension ref="A1:J8"/>
  <sheetViews>
    <sheetView workbookViewId="0">
      <selection activeCell="L7" sqref="L7"/>
    </sheetView>
  </sheetViews>
  <sheetFormatPr defaultColWidth="9.140625" defaultRowHeight="13.5" x14ac:dyDescent="0.2"/>
  <cols>
    <col min="1" max="16384" width="9.140625" style="1"/>
  </cols>
  <sheetData>
    <row r="1" spans="1:10" x14ac:dyDescent="0.2">
      <c r="A1" s="187" t="s">
        <v>223</v>
      </c>
      <c r="B1" s="187"/>
      <c r="C1" s="187"/>
      <c r="D1" s="187"/>
      <c r="E1" s="187"/>
      <c r="F1" s="187"/>
      <c r="G1" s="187"/>
      <c r="H1" s="187"/>
      <c r="I1" s="187"/>
      <c r="J1" s="187"/>
    </row>
    <row r="3" spans="1:10" s="2" customFormat="1" ht="33" customHeight="1" x14ac:dyDescent="0.2">
      <c r="A3" s="188" t="s">
        <v>224</v>
      </c>
      <c r="B3" s="188"/>
      <c r="C3" s="188"/>
      <c r="D3" s="188"/>
      <c r="E3" s="188"/>
      <c r="F3" s="188"/>
      <c r="G3" s="188"/>
      <c r="H3" s="188"/>
      <c r="I3" s="188"/>
    </row>
    <row r="4" spans="1:10" s="2" customFormat="1" ht="27" customHeight="1" x14ac:dyDescent="0.2">
      <c r="A4" s="188" t="s">
        <v>225</v>
      </c>
      <c r="B4" s="188"/>
      <c r="C4" s="188"/>
      <c r="D4" s="188"/>
      <c r="E4" s="188"/>
      <c r="F4" s="188"/>
      <c r="G4" s="188"/>
      <c r="H4" s="188"/>
      <c r="I4" s="188"/>
    </row>
    <row r="5" spans="1:10" s="2" customFormat="1" ht="29.25" customHeight="1" x14ac:dyDescent="0.2">
      <c r="A5" s="188" t="s">
        <v>226</v>
      </c>
      <c r="B5" s="188"/>
      <c r="C5" s="188"/>
      <c r="D5" s="188"/>
      <c r="E5" s="188"/>
      <c r="F5" s="188"/>
      <c r="G5" s="188"/>
      <c r="H5" s="188"/>
      <c r="I5" s="188"/>
    </row>
    <row r="6" spans="1:10" s="2" customFormat="1" ht="25.5" customHeight="1" x14ac:dyDescent="0.2">
      <c r="A6" s="188" t="s">
        <v>227</v>
      </c>
      <c r="B6" s="188"/>
      <c r="C6" s="188"/>
      <c r="D6" s="188"/>
      <c r="E6" s="188"/>
      <c r="F6" s="188"/>
      <c r="G6" s="188"/>
      <c r="H6" s="188"/>
      <c r="I6" s="188"/>
    </row>
    <row r="7" spans="1:10" s="2" customFormat="1" ht="205.5" customHeight="1" x14ac:dyDescent="0.2">
      <c r="A7" s="188" t="s">
        <v>231</v>
      </c>
      <c r="B7" s="188"/>
      <c r="C7" s="188"/>
      <c r="D7" s="188"/>
      <c r="E7" s="188"/>
      <c r="F7" s="188"/>
      <c r="G7" s="188"/>
      <c r="H7" s="188"/>
      <c r="I7" s="188"/>
    </row>
    <row r="8" spans="1:10" x14ac:dyDescent="0.2">
      <c r="A8" s="186" t="s">
        <v>228</v>
      </c>
      <c r="B8" s="186"/>
      <c r="C8" s="186"/>
      <c r="D8" s="186"/>
      <c r="E8" s="186"/>
      <c r="F8" s="186"/>
      <c r="G8" s="186"/>
      <c r="H8" s="186"/>
      <c r="I8" s="186"/>
    </row>
  </sheetData>
  <mergeCells count="7">
    <mergeCell ref="A8:I8"/>
    <mergeCell ref="A1:J1"/>
    <mergeCell ref="A3:I3"/>
    <mergeCell ref="A4:I4"/>
    <mergeCell ref="A5:I5"/>
    <mergeCell ref="A6:I6"/>
    <mergeCell ref="A7:I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264DB-22C7-4EF9-81C8-BECD4492C6FE}">
  <dimension ref="A1:R100"/>
  <sheetViews>
    <sheetView showGridLines="0" tabSelected="1" zoomScaleNormal="100" workbookViewId="0"/>
  </sheetViews>
  <sheetFormatPr defaultColWidth="9.140625" defaultRowHeight="13.5" x14ac:dyDescent="0.2"/>
  <cols>
    <col min="1" max="1" width="6.5703125" style="35" customWidth="1"/>
    <col min="2" max="2" width="11.140625" style="35" hidden="1" customWidth="1"/>
    <col min="3" max="3" width="26.7109375" style="35" customWidth="1"/>
    <col min="4" max="4" width="65.28515625" style="35" customWidth="1"/>
    <col min="5" max="5" width="5.42578125" style="35" customWidth="1"/>
    <col min="6" max="6" width="7" style="36" customWidth="1"/>
    <col min="7" max="7" width="9" style="36" hidden="1" customWidth="1"/>
    <col min="8" max="8" width="5.140625" style="37" customWidth="1"/>
    <col min="9" max="9" width="8.85546875" style="38" hidden="1" customWidth="1"/>
    <col min="10" max="10" width="11.140625" style="38" customWidth="1"/>
    <col min="11" max="11" width="11.42578125" style="38" customWidth="1"/>
    <col min="12" max="12" width="22.5703125" style="39" customWidth="1"/>
    <col min="13" max="13" width="9" style="36" customWidth="1"/>
    <col min="14" max="14" width="5.140625" style="36" customWidth="1"/>
    <col min="15" max="15" width="8.85546875" style="38" hidden="1" customWidth="1"/>
    <col min="16" max="16" width="15" style="38" customWidth="1"/>
    <col min="17" max="17" width="14.5703125" style="38" customWidth="1"/>
    <col min="18" max="18" width="42.5703125" style="39" customWidth="1"/>
    <col min="19" max="16384" width="9.140625" style="13"/>
  </cols>
  <sheetData>
    <row r="1" spans="1:18" x14ac:dyDescent="0.2">
      <c r="A1" s="3" t="s">
        <v>183</v>
      </c>
      <c r="B1" s="4"/>
      <c r="C1" s="4"/>
      <c r="D1" s="4"/>
      <c r="E1" s="4"/>
      <c r="F1" s="5"/>
      <c r="G1" s="6"/>
      <c r="H1" s="7"/>
      <c r="I1" s="8"/>
      <c r="J1" s="9"/>
      <c r="K1" s="9"/>
      <c r="L1" s="10"/>
      <c r="M1" s="6"/>
      <c r="N1" s="11"/>
      <c r="O1" s="8"/>
      <c r="P1" s="9"/>
      <c r="Q1" s="9"/>
      <c r="R1" s="12" t="s">
        <v>214</v>
      </c>
    </row>
    <row r="2" spans="1:18" ht="12.75" customHeight="1" x14ac:dyDescent="0.2">
      <c r="A2" s="199" t="s">
        <v>222</v>
      </c>
      <c r="B2" s="199"/>
      <c r="C2" s="199"/>
      <c r="D2" s="199"/>
      <c r="E2" s="199"/>
      <c r="F2" s="199"/>
      <c r="G2" s="199"/>
      <c r="H2" s="199"/>
      <c r="I2" s="199"/>
      <c r="J2" s="199"/>
      <c r="K2" s="199"/>
      <c r="L2" s="14"/>
      <c r="M2" s="15"/>
      <c r="N2" s="15"/>
      <c r="O2" s="15"/>
      <c r="P2" s="15"/>
      <c r="Q2" s="15"/>
      <c r="R2" s="14"/>
    </row>
    <row r="3" spans="1:18" ht="12.75" customHeight="1" thickBot="1" x14ac:dyDescent="0.25">
      <c r="A3" s="200" t="s">
        <v>211</v>
      </c>
      <c r="B3" s="200"/>
      <c r="C3" s="200"/>
      <c r="D3" s="200"/>
      <c r="E3" s="200"/>
      <c r="F3" s="200"/>
      <c r="G3" s="200"/>
      <c r="H3" s="200"/>
      <c r="I3" s="200"/>
      <c r="J3" s="200"/>
      <c r="K3" s="200"/>
      <c r="L3" s="14"/>
      <c r="M3" s="15"/>
      <c r="N3" s="15"/>
      <c r="O3" s="15"/>
      <c r="P3" s="15"/>
      <c r="Q3" s="15"/>
      <c r="R3" s="14"/>
    </row>
    <row r="4" spans="1:18" ht="15.75" customHeight="1" x14ac:dyDescent="0.2">
      <c r="A4" s="210" t="s">
        <v>182</v>
      </c>
      <c r="B4" s="211"/>
      <c r="C4" s="211"/>
      <c r="D4" s="211"/>
      <c r="E4" s="211"/>
      <c r="F4" s="211"/>
      <c r="G4" s="16"/>
      <c r="H4" s="17"/>
      <c r="I4" s="18"/>
      <c r="J4" s="18"/>
      <c r="K4" s="19"/>
      <c r="L4" s="20"/>
      <c r="M4" s="16"/>
      <c r="N4" s="21"/>
      <c r="O4" s="18"/>
      <c r="P4" s="18"/>
      <c r="Q4" s="19"/>
      <c r="R4" s="22"/>
    </row>
    <row r="5" spans="1:18" ht="27.75" customHeight="1" x14ac:dyDescent="0.2">
      <c r="A5" s="201" t="s">
        <v>219</v>
      </c>
      <c r="B5" s="202"/>
      <c r="C5" s="202"/>
      <c r="D5" s="202"/>
      <c r="E5" s="202"/>
      <c r="F5" s="202"/>
      <c r="G5" s="202"/>
      <c r="H5" s="202"/>
      <c r="I5" s="202"/>
      <c r="J5" s="202"/>
      <c r="K5" s="203"/>
      <c r="L5" s="23"/>
      <c r="M5" s="24"/>
      <c r="N5" s="25"/>
      <c r="O5" s="26"/>
      <c r="P5" s="26"/>
      <c r="Q5" s="27"/>
      <c r="R5" s="14"/>
    </row>
    <row r="6" spans="1:18" ht="51.75" customHeight="1" x14ac:dyDescent="0.2">
      <c r="A6" s="204" t="s">
        <v>229</v>
      </c>
      <c r="B6" s="205"/>
      <c r="C6" s="205"/>
      <c r="D6" s="205"/>
      <c r="E6" s="205"/>
      <c r="F6" s="205"/>
      <c r="G6" s="205"/>
      <c r="H6" s="205"/>
      <c r="I6" s="205"/>
      <c r="J6" s="205"/>
      <c r="K6" s="206"/>
      <c r="L6" s="23"/>
      <c r="M6" s="23"/>
      <c r="N6" s="23"/>
      <c r="O6" s="23"/>
      <c r="P6" s="28"/>
      <c r="Q6" s="29"/>
      <c r="R6" s="14"/>
    </row>
    <row r="7" spans="1:18" ht="29.1" customHeight="1" thickBot="1" x14ac:dyDescent="0.25">
      <c r="A7" s="207" t="s">
        <v>220</v>
      </c>
      <c r="B7" s="208"/>
      <c r="C7" s="208"/>
      <c r="D7" s="208"/>
      <c r="E7" s="208"/>
      <c r="F7" s="208"/>
      <c r="G7" s="208"/>
      <c r="H7" s="208"/>
      <c r="I7" s="208"/>
      <c r="J7" s="208"/>
      <c r="K7" s="209"/>
      <c r="L7" s="30"/>
      <c r="M7" s="31"/>
      <c r="N7" s="32"/>
      <c r="O7" s="33"/>
      <c r="P7" s="33"/>
      <c r="Q7" s="34"/>
      <c r="R7" s="14"/>
    </row>
    <row r="8" spans="1:18" ht="29.1" customHeight="1" x14ac:dyDescent="0.2"/>
    <row r="9" spans="1:18" ht="99.95" customHeight="1" x14ac:dyDescent="0.2">
      <c r="A9" s="213" t="s">
        <v>181</v>
      </c>
      <c r="B9" s="40"/>
      <c r="C9" s="212" t="s">
        <v>179</v>
      </c>
      <c r="D9" s="212" t="s">
        <v>178</v>
      </c>
      <c r="E9" s="212" t="s">
        <v>212</v>
      </c>
      <c r="F9" s="212" t="s">
        <v>213</v>
      </c>
      <c r="G9" s="198" t="s">
        <v>215</v>
      </c>
      <c r="H9" s="198"/>
      <c r="I9" s="198"/>
      <c r="J9" s="198"/>
      <c r="K9" s="198"/>
      <c r="L9" s="43" t="s">
        <v>177</v>
      </c>
      <c r="M9" s="42" t="s">
        <v>216</v>
      </c>
      <c r="N9" s="42"/>
      <c r="O9" s="42"/>
      <c r="P9" s="42"/>
      <c r="Q9" s="42"/>
      <c r="R9" s="44" t="s">
        <v>244</v>
      </c>
    </row>
    <row r="10" spans="1:18" s="25" customFormat="1" ht="71.25" customHeight="1" x14ac:dyDescent="0.25">
      <c r="A10" s="213"/>
      <c r="B10" s="41" t="s">
        <v>180</v>
      </c>
      <c r="C10" s="212"/>
      <c r="D10" s="212"/>
      <c r="E10" s="212"/>
      <c r="F10" s="212"/>
      <c r="G10" s="45" t="s">
        <v>210</v>
      </c>
      <c r="H10" s="46" t="s">
        <v>221</v>
      </c>
      <c r="I10" s="47" t="s">
        <v>189</v>
      </c>
      <c r="J10" s="48" t="s">
        <v>232</v>
      </c>
      <c r="K10" s="48" t="s">
        <v>233</v>
      </c>
      <c r="L10" s="43"/>
      <c r="M10" s="45" t="s">
        <v>210</v>
      </c>
      <c r="N10" s="46" t="s">
        <v>221</v>
      </c>
      <c r="O10" s="47" t="s">
        <v>189</v>
      </c>
      <c r="P10" s="48" t="s">
        <v>217</v>
      </c>
      <c r="Q10" s="48" t="s">
        <v>218</v>
      </c>
      <c r="R10" s="44"/>
    </row>
    <row r="11" spans="1:18" ht="44.25" customHeight="1" x14ac:dyDescent="0.2">
      <c r="A11" s="49">
        <v>1</v>
      </c>
      <c r="B11" s="50" t="s">
        <v>3</v>
      </c>
      <c r="C11" s="51" t="s">
        <v>176</v>
      </c>
      <c r="D11" s="52" t="s">
        <v>184</v>
      </c>
      <c r="E11" s="53"/>
      <c r="F11" s="54"/>
      <c r="G11" s="54"/>
      <c r="H11" s="55"/>
      <c r="I11" s="56"/>
      <c r="J11" s="56"/>
      <c r="K11" s="57"/>
      <c r="L11" s="52"/>
      <c r="M11" s="54"/>
      <c r="N11" s="54"/>
      <c r="O11" s="56"/>
      <c r="P11" s="56"/>
      <c r="Q11" s="57"/>
      <c r="R11" s="58"/>
    </row>
    <row r="12" spans="1:18" ht="84.75" customHeight="1" x14ac:dyDescent="0.2">
      <c r="A12" s="59" t="s">
        <v>175</v>
      </c>
      <c r="B12" s="50" t="s">
        <v>3</v>
      </c>
      <c r="C12" s="52" t="s">
        <v>174</v>
      </c>
      <c r="D12" s="60" t="s">
        <v>194</v>
      </c>
      <c r="E12" s="61" t="s">
        <v>0</v>
      </c>
      <c r="F12" s="61">
        <v>8</v>
      </c>
      <c r="G12" s="62">
        <v>236</v>
      </c>
      <c r="H12" s="63">
        <v>5</v>
      </c>
      <c r="I12" s="64">
        <f>+G12*1.05</f>
        <v>247.8</v>
      </c>
      <c r="J12" s="65">
        <f>+F12*G12</f>
        <v>1888</v>
      </c>
      <c r="K12" s="65">
        <f>+J12*1.05</f>
        <v>1982.4</v>
      </c>
      <c r="L12" s="60"/>
      <c r="M12" s="62"/>
      <c r="N12" s="66"/>
      <c r="O12" s="64">
        <f>+M12*1.05</f>
        <v>0</v>
      </c>
      <c r="P12" s="65">
        <f>+K12*M12</f>
        <v>0</v>
      </c>
      <c r="Q12" s="65">
        <f>+P12*1.05</f>
        <v>0</v>
      </c>
      <c r="R12" s="60"/>
    </row>
    <row r="13" spans="1:18" ht="30" customHeight="1" x14ac:dyDescent="0.2">
      <c r="A13" s="40" t="s">
        <v>173</v>
      </c>
      <c r="B13" s="50" t="s">
        <v>3</v>
      </c>
      <c r="C13" s="52" t="s">
        <v>172</v>
      </c>
      <c r="D13" s="52" t="s">
        <v>195</v>
      </c>
      <c r="E13" s="67" t="s">
        <v>0</v>
      </c>
      <c r="F13" s="67">
        <v>50</v>
      </c>
      <c r="G13" s="68">
        <v>25.2</v>
      </c>
      <c r="H13" s="63">
        <v>5</v>
      </c>
      <c r="I13" s="64">
        <f t="shared" ref="I13:I81" si="0">+G13*1.05</f>
        <v>26.46</v>
      </c>
      <c r="J13" s="65">
        <f>+F13*G13</f>
        <v>1260</v>
      </c>
      <c r="K13" s="65">
        <f>+J13*1.05</f>
        <v>1323</v>
      </c>
      <c r="L13" s="52"/>
      <c r="M13" s="68"/>
      <c r="N13" s="66"/>
      <c r="O13" s="64">
        <f t="shared" ref="O13:O14" si="1">+M13*1.05</f>
        <v>0</v>
      </c>
      <c r="P13" s="65">
        <f>+K13*M13</f>
        <v>0</v>
      </c>
      <c r="Q13" s="65">
        <f>+P13*1.05</f>
        <v>0</v>
      </c>
      <c r="R13" s="60"/>
    </row>
    <row r="14" spans="1:18" ht="30" customHeight="1" x14ac:dyDescent="0.2">
      <c r="A14" s="40" t="s">
        <v>171</v>
      </c>
      <c r="B14" s="50" t="s">
        <v>3</v>
      </c>
      <c r="C14" s="52" t="s">
        <v>170</v>
      </c>
      <c r="D14" s="52" t="s">
        <v>196</v>
      </c>
      <c r="E14" s="67" t="s">
        <v>0</v>
      </c>
      <c r="F14" s="67">
        <v>40</v>
      </c>
      <c r="G14" s="68">
        <v>19.8</v>
      </c>
      <c r="H14" s="63">
        <v>5</v>
      </c>
      <c r="I14" s="64">
        <f t="shared" si="0"/>
        <v>20.790000000000003</v>
      </c>
      <c r="J14" s="65">
        <f>+F14*G14</f>
        <v>792</v>
      </c>
      <c r="K14" s="65">
        <f>+J14*1.05</f>
        <v>831.6</v>
      </c>
      <c r="L14" s="52"/>
      <c r="M14" s="68"/>
      <c r="N14" s="66"/>
      <c r="O14" s="64">
        <f t="shared" si="1"/>
        <v>0</v>
      </c>
      <c r="P14" s="65">
        <f>+K14*M14</f>
        <v>0</v>
      </c>
      <c r="Q14" s="65">
        <f>+P14*1.05</f>
        <v>0</v>
      </c>
      <c r="R14" s="60"/>
    </row>
    <row r="15" spans="1:18" x14ac:dyDescent="0.2">
      <c r="A15" s="40" t="s">
        <v>169</v>
      </c>
      <c r="B15" s="50" t="s">
        <v>3</v>
      </c>
      <c r="C15" s="52" t="s">
        <v>168</v>
      </c>
      <c r="D15" s="69"/>
      <c r="E15" s="69"/>
      <c r="F15" s="70"/>
      <c r="G15" s="71"/>
      <c r="H15" s="72"/>
      <c r="I15" s="64"/>
      <c r="J15" s="73"/>
      <c r="K15" s="73"/>
      <c r="L15" s="52"/>
      <c r="M15" s="71"/>
      <c r="N15" s="67"/>
      <c r="O15" s="64"/>
      <c r="P15" s="73"/>
      <c r="Q15" s="73"/>
      <c r="R15" s="52"/>
    </row>
    <row r="16" spans="1:18" ht="83.25" customHeight="1" x14ac:dyDescent="0.2">
      <c r="A16" s="40" t="s">
        <v>167</v>
      </c>
      <c r="B16" s="50" t="s">
        <v>3</v>
      </c>
      <c r="C16" s="52" t="s">
        <v>166</v>
      </c>
      <c r="D16" s="52" t="s">
        <v>197</v>
      </c>
      <c r="E16" s="67" t="s">
        <v>0</v>
      </c>
      <c r="F16" s="67">
        <v>12</v>
      </c>
      <c r="G16" s="68">
        <v>240</v>
      </c>
      <c r="H16" s="63">
        <v>5</v>
      </c>
      <c r="I16" s="64">
        <f t="shared" si="0"/>
        <v>252</v>
      </c>
      <c r="J16" s="65">
        <f>+F16*G16</f>
        <v>2880</v>
      </c>
      <c r="K16" s="65">
        <f>+J16*1.05</f>
        <v>3024</v>
      </c>
      <c r="L16" s="52"/>
      <c r="M16" s="68"/>
      <c r="N16" s="66"/>
      <c r="O16" s="64">
        <f t="shared" ref="O16:O20" si="2">+M16*1.05</f>
        <v>0</v>
      </c>
      <c r="P16" s="65">
        <f>+K16*M16</f>
        <v>0</v>
      </c>
      <c r="Q16" s="65">
        <f>+P16*1.05</f>
        <v>0</v>
      </c>
      <c r="R16" s="60"/>
    </row>
    <row r="17" spans="1:18" ht="86.25" customHeight="1" x14ac:dyDescent="0.2">
      <c r="A17" s="40" t="s">
        <v>165</v>
      </c>
      <c r="B17" s="50" t="s">
        <v>3</v>
      </c>
      <c r="C17" s="52" t="s">
        <v>164</v>
      </c>
      <c r="D17" s="74" t="s">
        <v>198</v>
      </c>
      <c r="E17" s="67" t="s">
        <v>0</v>
      </c>
      <c r="F17" s="67">
        <v>12</v>
      </c>
      <c r="G17" s="68">
        <v>240</v>
      </c>
      <c r="H17" s="63">
        <v>5</v>
      </c>
      <c r="I17" s="64">
        <f t="shared" si="0"/>
        <v>252</v>
      </c>
      <c r="J17" s="65">
        <f>+F17*G17</f>
        <v>2880</v>
      </c>
      <c r="K17" s="65">
        <f>+J17*1.05</f>
        <v>3024</v>
      </c>
      <c r="L17" s="52"/>
      <c r="M17" s="68"/>
      <c r="N17" s="66"/>
      <c r="O17" s="64">
        <f t="shared" si="2"/>
        <v>0</v>
      </c>
      <c r="P17" s="65">
        <f>+K17*M17</f>
        <v>0</v>
      </c>
      <c r="Q17" s="65">
        <f>+P17*1.05</f>
        <v>0</v>
      </c>
      <c r="R17" s="60"/>
    </row>
    <row r="18" spans="1:18" ht="67.5" x14ac:dyDescent="0.2">
      <c r="A18" s="40" t="s">
        <v>163</v>
      </c>
      <c r="B18" s="50" t="s">
        <v>3</v>
      </c>
      <c r="C18" s="52" t="s">
        <v>162</v>
      </c>
      <c r="D18" s="74" t="s">
        <v>199</v>
      </c>
      <c r="E18" s="67" t="s">
        <v>0</v>
      </c>
      <c r="F18" s="67">
        <v>5</v>
      </c>
      <c r="G18" s="68">
        <v>216</v>
      </c>
      <c r="H18" s="63">
        <v>5</v>
      </c>
      <c r="I18" s="64">
        <f t="shared" si="0"/>
        <v>226.8</v>
      </c>
      <c r="J18" s="65">
        <f>+F18*G18</f>
        <v>1080</v>
      </c>
      <c r="K18" s="65">
        <f>+J18*1.05</f>
        <v>1134</v>
      </c>
      <c r="L18" s="52"/>
      <c r="M18" s="68"/>
      <c r="N18" s="66"/>
      <c r="O18" s="64">
        <f t="shared" si="2"/>
        <v>0</v>
      </c>
      <c r="P18" s="65">
        <f>+K18*M18</f>
        <v>0</v>
      </c>
      <c r="Q18" s="65">
        <f>+P18*1.05</f>
        <v>0</v>
      </c>
      <c r="R18" s="60"/>
    </row>
    <row r="19" spans="1:18" ht="70.5" customHeight="1" x14ac:dyDescent="0.2">
      <c r="A19" s="40" t="s">
        <v>161</v>
      </c>
      <c r="B19" s="50" t="s">
        <v>3</v>
      </c>
      <c r="C19" s="52" t="s">
        <v>160</v>
      </c>
      <c r="D19" s="52" t="s">
        <v>200</v>
      </c>
      <c r="E19" s="67" t="s">
        <v>0</v>
      </c>
      <c r="F19" s="67">
        <v>16</v>
      </c>
      <c r="G19" s="68">
        <v>196</v>
      </c>
      <c r="H19" s="63">
        <v>5</v>
      </c>
      <c r="I19" s="64">
        <f t="shared" si="0"/>
        <v>205.8</v>
      </c>
      <c r="J19" s="65">
        <f>+F19*G19</f>
        <v>3136</v>
      </c>
      <c r="K19" s="65">
        <f>+J19*1.05</f>
        <v>3292.8</v>
      </c>
      <c r="L19" s="52"/>
      <c r="M19" s="68"/>
      <c r="N19" s="66"/>
      <c r="O19" s="64">
        <f t="shared" si="2"/>
        <v>0</v>
      </c>
      <c r="P19" s="65">
        <f>+K19*M19</f>
        <v>0</v>
      </c>
      <c r="Q19" s="65">
        <f>+P19*1.05</f>
        <v>0</v>
      </c>
      <c r="R19" s="60"/>
    </row>
    <row r="20" spans="1:18" ht="67.5" customHeight="1" x14ac:dyDescent="0.2">
      <c r="A20" s="40" t="s">
        <v>159</v>
      </c>
      <c r="B20" s="50" t="s">
        <v>3</v>
      </c>
      <c r="C20" s="74" t="s">
        <v>158</v>
      </c>
      <c r="D20" s="52" t="s">
        <v>201</v>
      </c>
      <c r="E20" s="67" t="s">
        <v>0</v>
      </c>
      <c r="F20" s="67">
        <v>16</v>
      </c>
      <c r="G20" s="68">
        <v>188</v>
      </c>
      <c r="H20" s="63">
        <v>5</v>
      </c>
      <c r="I20" s="64">
        <f t="shared" si="0"/>
        <v>197.4</v>
      </c>
      <c r="J20" s="65">
        <f>+F20*G20</f>
        <v>3008</v>
      </c>
      <c r="K20" s="65">
        <f>+J20*1.05</f>
        <v>3158.4</v>
      </c>
      <c r="L20" s="52"/>
      <c r="M20" s="68"/>
      <c r="N20" s="66"/>
      <c r="O20" s="64">
        <f t="shared" si="2"/>
        <v>0</v>
      </c>
      <c r="P20" s="65">
        <f>+K20*M20</f>
        <v>0</v>
      </c>
      <c r="Q20" s="65">
        <f>+P20*1.05</f>
        <v>0</v>
      </c>
      <c r="R20" s="60"/>
    </row>
    <row r="21" spans="1:18" x14ac:dyDescent="0.2">
      <c r="A21" s="40" t="s">
        <v>157</v>
      </c>
      <c r="B21" s="50" t="s">
        <v>3</v>
      </c>
      <c r="C21" s="52" t="s">
        <v>156</v>
      </c>
      <c r="D21" s="69"/>
      <c r="E21" s="69"/>
      <c r="F21" s="67"/>
      <c r="G21" s="75"/>
      <c r="H21" s="72"/>
      <c r="I21" s="64"/>
      <c r="J21" s="65"/>
      <c r="K21" s="65"/>
      <c r="L21" s="52"/>
      <c r="M21" s="75"/>
      <c r="N21" s="67"/>
      <c r="O21" s="64"/>
      <c r="P21" s="65"/>
      <c r="Q21" s="65"/>
      <c r="R21" s="60"/>
    </row>
    <row r="22" spans="1:18" ht="30" customHeight="1" x14ac:dyDescent="0.2">
      <c r="A22" s="40" t="s">
        <v>155</v>
      </c>
      <c r="B22" s="50" t="s">
        <v>3</v>
      </c>
      <c r="C22" s="52" t="s">
        <v>154</v>
      </c>
      <c r="D22" s="52" t="s">
        <v>202</v>
      </c>
      <c r="E22" s="67" t="s">
        <v>0</v>
      </c>
      <c r="F22" s="67">
        <v>300</v>
      </c>
      <c r="G22" s="68">
        <v>23.4</v>
      </c>
      <c r="H22" s="63">
        <v>5</v>
      </c>
      <c r="I22" s="64">
        <f t="shared" si="0"/>
        <v>24.57</v>
      </c>
      <c r="J22" s="65">
        <f t="shared" ref="J22:J30" si="3">+F22*G22</f>
        <v>7020</v>
      </c>
      <c r="K22" s="65">
        <f t="shared" ref="K22:K34" si="4">+J22*1.05</f>
        <v>7371</v>
      </c>
      <c r="L22" s="52"/>
      <c r="M22" s="68"/>
      <c r="N22" s="66"/>
      <c r="O22" s="64">
        <f t="shared" ref="O22:O30" si="5">+M22*1.05</f>
        <v>0</v>
      </c>
      <c r="P22" s="65">
        <f t="shared" ref="P22:P30" si="6">+K22*M22</f>
        <v>0</v>
      </c>
      <c r="Q22" s="65">
        <f t="shared" ref="Q22:Q30" si="7">+P22*1.05</f>
        <v>0</v>
      </c>
      <c r="R22" s="60"/>
    </row>
    <row r="23" spans="1:18" ht="30" customHeight="1" x14ac:dyDescent="0.2">
      <c r="A23" s="40" t="s">
        <v>153</v>
      </c>
      <c r="B23" s="50" t="s">
        <v>3</v>
      </c>
      <c r="C23" s="52" t="s">
        <v>116</v>
      </c>
      <c r="D23" s="52" t="s">
        <v>203</v>
      </c>
      <c r="E23" s="67" t="s">
        <v>0</v>
      </c>
      <c r="F23" s="67">
        <v>200</v>
      </c>
      <c r="G23" s="68">
        <v>19.8</v>
      </c>
      <c r="H23" s="63">
        <v>5</v>
      </c>
      <c r="I23" s="64">
        <f t="shared" si="0"/>
        <v>20.790000000000003</v>
      </c>
      <c r="J23" s="65">
        <f t="shared" si="3"/>
        <v>3960</v>
      </c>
      <c r="K23" s="65">
        <f t="shared" si="4"/>
        <v>4158</v>
      </c>
      <c r="L23" s="52"/>
      <c r="M23" s="68"/>
      <c r="N23" s="66"/>
      <c r="O23" s="64">
        <f t="shared" si="5"/>
        <v>0</v>
      </c>
      <c r="P23" s="65">
        <f t="shared" si="6"/>
        <v>0</v>
      </c>
      <c r="Q23" s="65">
        <f t="shared" si="7"/>
        <v>0</v>
      </c>
      <c r="R23" s="60"/>
    </row>
    <row r="24" spans="1:18" ht="30" customHeight="1" x14ac:dyDescent="0.2">
      <c r="A24" s="40" t="s">
        <v>152</v>
      </c>
      <c r="B24" s="50" t="s">
        <v>3</v>
      </c>
      <c r="C24" s="52" t="s">
        <v>151</v>
      </c>
      <c r="D24" s="52" t="s">
        <v>204</v>
      </c>
      <c r="E24" s="67" t="s">
        <v>0</v>
      </c>
      <c r="F24" s="67">
        <v>200</v>
      </c>
      <c r="G24" s="68">
        <v>23.4</v>
      </c>
      <c r="H24" s="63">
        <v>5</v>
      </c>
      <c r="I24" s="64">
        <f t="shared" si="0"/>
        <v>24.57</v>
      </c>
      <c r="J24" s="65">
        <f t="shared" si="3"/>
        <v>4680</v>
      </c>
      <c r="K24" s="65">
        <f t="shared" si="4"/>
        <v>4914</v>
      </c>
      <c r="L24" s="52"/>
      <c r="M24" s="68"/>
      <c r="N24" s="66"/>
      <c r="O24" s="64">
        <f t="shared" si="5"/>
        <v>0</v>
      </c>
      <c r="P24" s="65">
        <f t="shared" si="6"/>
        <v>0</v>
      </c>
      <c r="Q24" s="65">
        <f t="shared" si="7"/>
        <v>0</v>
      </c>
      <c r="R24" s="60"/>
    </row>
    <row r="25" spans="1:18" ht="30" customHeight="1" x14ac:dyDescent="0.2">
      <c r="A25" s="40" t="s">
        <v>150</v>
      </c>
      <c r="B25" s="50" t="s">
        <v>3</v>
      </c>
      <c r="C25" s="52" t="s">
        <v>149</v>
      </c>
      <c r="D25" s="52" t="s">
        <v>205</v>
      </c>
      <c r="E25" s="67" t="s">
        <v>0</v>
      </c>
      <c r="F25" s="67">
        <v>100</v>
      </c>
      <c r="G25" s="68">
        <v>19.8</v>
      </c>
      <c r="H25" s="63">
        <v>5</v>
      </c>
      <c r="I25" s="64">
        <f t="shared" si="0"/>
        <v>20.790000000000003</v>
      </c>
      <c r="J25" s="65">
        <f t="shared" si="3"/>
        <v>1980</v>
      </c>
      <c r="K25" s="65">
        <f t="shared" si="4"/>
        <v>2079</v>
      </c>
      <c r="L25" s="52"/>
      <c r="M25" s="68"/>
      <c r="N25" s="66"/>
      <c r="O25" s="64">
        <f t="shared" si="5"/>
        <v>0</v>
      </c>
      <c r="P25" s="65">
        <f t="shared" si="6"/>
        <v>0</v>
      </c>
      <c r="Q25" s="65">
        <f t="shared" si="7"/>
        <v>0</v>
      </c>
      <c r="R25" s="60"/>
    </row>
    <row r="26" spans="1:18" ht="84.75" customHeight="1" x14ac:dyDescent="0.2">
      <c r="A26" s="40" t="s">
        <v>148</v>
      </c>
      <c r="B26" s="50" t="s">
        <v>3</v>
      </c>
      <c r="C26" s="52" t="s">
        <v>147</v>
      </c>
      <c r="D26" s="52" t="s">
        <v>146</v>
      </c>
      <c r="E26" s="67" t="s">
        <v>0</v>
      </c>
      <c r="F26" s="67">
        <v>10</v>
      </c>
      <c r="G26" s="68">
        <v>240</v>
      </c>
      <c r="H26" s="63">
        <v>5</v>
      </c>
      <c r="I26" s="64">
        <f t="shared" si="0"/>
        <v>252</v>
      </c>
      <c r="J26" s="65">
        <f t="shared" si="3"/>
        <v>2400</v>
      </c>
      <c r="K26" s="65">
        <f t="shared" si="4"/>
        <v>2520</v>
      </c>
      <c r="L26" s="52"/>
      <c r="M26" s="68"/>
      <c r="N26" s="66"/>
      <c r="O26" s="64">
        <f t="shared" si="5"/>
        <v>0</v>
      </c>
      <c r="P26" s="65">
        <f t="shared" si="6"/>
        <v>0</v>
      </c>
      <c r="Q26" s="65">
        <f t="shared" si="7"/>
        <v>0</v>
      </c>
      <c r="R26" s="60"/>
    </row>
    <row r="27" spans="1:18" ht="27" x14ac:dyDescent="0.2">
      <c r="A27" s="40" t="s">
        <v>145</v>
      </c>
      <c r="B27" s="50" t="s">
        <v>3</v>
      </c>
      <c r="C27" s="52" t="s">
        <v>144</v>
      </c>
      <c r="D27" s="52" t="s">
        <v>202</v>
      </c>
      <c r="E27" s="67" t="s">
        <v>0</v>
      </c>
      <c r="F27" s="67">
        <v>60</v>
      </c>
      <c r="G27" s="68">
        <v>23.4</v>
      </c>
      <c r="H27" s="63">
        <v>5</v>
      </c>
      <c r="I27" s="64">
        <f t="shared" si="0"/>
        <v>24.57</v>
      </c>
      <c r="J27" s="65">
        <f t="shared" si="3"/>
        <v>1404</v>
      </c>
      <c r="K27" s="65">
        <f t="shared" si="4"/>
        <v>1474.2</v>
      </c>
      <c r="L27" s="52"/>
      <c r="M27" s="68"/>
      <c r="N27" s="66"/>
      <c r="O27" s="64">
        <f t="shared" si="5"/>
        <v>0</v>
      </c>
      <c r="P27" s="65">
        <f t="shared" si="6"/>
        <v>0</v>
      </c>
      <c r="Q27" s="65">
        <f t="shared" si="7"/>
        <v>0</v>
      </c>
      <c r="R27" s="60"/>
    </row>
    <row r="28" spans="1:18" ht="27" x14ac:dyDescent="0.2">
      <c r="A28" s="40" t="s">
        <v>143</v>
      </c>
      <c r="B28" s="50" t="s">
        <v>3</v>
      </c>
      <c r="C28" s="52" t="s">
        <v>142</v>
      </c>
      <c r="D28" s="52" t="s">
        <v>206</v>
      </c>
      <c r="E28" s="67" t="s">
        <v>0</v>
      </c>
      <c r="F28" s="67">
        <v>40</v>
      </c>
      <c r="G28" s="68">
        <v>19.8</v>
      </c>
      <c r="H28" s="63">
        <v>5</v>
      </c>
      <c r="I28" s="64">
        <f t="shared" si="0"/>
        <v>20.790000000000003</v>
      </c>
      <c r="J28" s="65">
        <f t="shared" si="3"/>
        <v>792</v>
      </c>
      <c r="K28" s="65">
        <f t="shared" si="4"/>
        <v>831.6</v>
      </c>
      <c r="L28" s="52"/>
      <c r="M28" s="68"/>
      <c r="N28" s="66"/>
      <c r="O28" s="64">
        <f t="shared" si="5"/>
        <v>0</v>
      </c>
      <c r="P28" s="65">
        <f t="shared" si="6"/>
        <v>0</v>
      </c>
      <c r="Q28" s="65">
        <f t="shared" si="7"/>
        <v>0</v>
      </c>
      <c r="R28" s="60"/>
    </row>
    <row r="29" spans="1:18" ht="27" x14ac:dyDescent="0.2">
      <c r="A29" s="40" t="s">
        <v>141</v>
      </c>
      <c r="B29" s="50" t="s">
        <v>3</v>
      </c>
      <c r="C29" s="52" t="s">
        <v>140</v>
      </c>
      <c r="D29" s="52" t="s">
        <v>207</v>
      </c>
      <c r="E29" s="67" t="s">
        <v>0</v>
      </c>
      <c r="F29" s="67">
        <v>30</v>
      </c>
      <c r="G29" s="68">
        <v>23.4</v>
      </c>
      <c r="H29" s="63">
        <v>5</v>
      </c>
      <c r="I29" s="64">
        <f t="shared" si="0"/>
        <v>24.57</v>
      </c>
      <c r="J29" s="65">
        <f t="shared" si="3"/>
        <v>702</v>
      </c>
      <c r="K29" s="65">
        <f t="shared" si="4"/>
        <v>737.1</v>
      </c>
      <c r="L29" s="52"/>
      <c r="M29" s="68"/>
      <c r="N29" s="66"/>
      <c r="O29" s="64">
        <f t="shared" si="5"/>
        <v>0</v>
      </c>
      <c r="P29" s="65">
        <f t="shared" si="6"/>
        <v>0</v>
      </c>
      <c r="Q29" s="65">
        <f t="shared" si="7"/>
        <v>0</v>
      </c>
      <c r="R29" s="60"/>
    </row>
    <row r="30" spans="1:18" ht="31.5" customHeight="1" x14ac:dyDescent="0.2">
      <c r="A30" s="40" t="s">
        <v>139</v>
      </c>
      <c r="B30" s="50" t="s">
        <v>3</v>
      </c>
      <c r="C30" s="52" t="s">
        <v>138</v>
      </c>
      <c r="D30" s="52" t="s">
        <v>208</v>
      </c>
      <c r="E30" s="67" t="s">
        <v>0</v>
      </c>
      <c r="F30" s="67">
        <v>20</v>
      </c>
      <c r="G30" s="68">
        <v>19.8</v>
      </c>
      <c r="H30" s="63">
        <v>5</v>
      </c>
      <c r="I30" s="64">
        <f t="shared" si="0"/>
        <v>20.790000000000003</v>
      </c>
      <c r="J30" s="65">
        <f t="shared" si="3"/>
        <v>396</v>
      </c>
      <c r="K30" s="65">
        <f t="shared" si="4"/>
        <v>415.8</v>
      </c>
      <c r="L30" s="52"/>
      <c r="M30" s="68"/>
      <c r="N30" s="66"/>
      <c r="O30" s="64">
        <f t="shared" si="5"/>
        <v>0</v>
      </c>
      <c r="P30" s="65">
        <f t="shared" si="6"/>
        <v>0</v>
      </c>
      <c r="Q30" s="65">
        <f t="shared" si="7"/>
        <v>0</v>
      </c>
      <c r="R30" s="60"/>
    </row>
    <row r="31" spans="1:18" x14ac:dyDescent="0.2">
      <c r="A31" s="40" t="s">
        <v>137</v>
      </c>
      <c r="B31" s="50" t="s">
        <v>3</v>
      </c>
      <c r="C31" s="74" t="s">
        <v>136</v>
      </c>
      <c r="D31" s="69"/>
      <c r="E31" s="69"/>
      <c r="F31" s="67"/>
      <c r="G31" s="75"/>
      <c r="H31" s="72"/>
      <c r="I31" s="64"/>
      <c r="J31" s="65"/>
      <c r="K31" s="65"/>
      <c r="L31" s="52"/>
      <c r="M31" s="75"/>
      <c r="N31" s="67"/>
      <c r="O31" s="64"/>
      <c r="P31" s="65"/>
      <c r="Q31" s="65"/>
      <c r="R31" s="60"/>
    </row>
    <row r="32" spans="1:18" ht="69.75" customHeight="1" x14ac:dyDescent="0.2">
      <c r="A32" s="40" t="s">
        <v>135</v>
      </c>
      <c r="B32" s="50" t="s">
        <v>3</v>
      </c>
      <c r="C32" s="52" t="s">
        <v>134</v>
      </c>
      <c r="D32" s="52" t="s">
        <v>209</v>
      </c>
      <c r="E32" s="67" t="s">
        <v>0</v>
      </c>
      <c r="F32" s="67">
        <v>40</v>
      </c>
      <c r="G32" s="68">
        <v>69</v>
      </c>
      <c r="H32" s="63">
        <v>5</v>
      </c>
      <c r="I32" s="64">
        <f t="shared" si="0"/>
        <v>72.45</v>
      </c>
      <c r="J32" s="65">
        <f>+F32*G32</f>
        <v>2760</v>
      </c>
      <c r="K32" s="65">
        <f t="shared" si="4"/>
        <v>2898</v>
      </c>
      <c r="L32" s="52"/>
      <c r="M32" s="68"/>
      <c r="N32" s="66"/>
      <c r="O32" s="64">
        <f t="shared" ref="O32:O33" si="8">+M32*1.05</f>
        <v>0</v>
      </c>
      <c r="P32" s="65">
        <f>+K32*M32</f>
        <v>0</v>
      </c>
      <c r="Q32" s="65">
        <f t="shared" ref="Q32:Q34" si="9">+P32*1.05</f>
        <v>0</v>
      </c>
      <c r="R32" s="60"/>
    </row>
    <row r="33" spans="1:18" ht="69.75" customHeight="1" x14ac:dyDescent="0.2">
      <c r="A33" s="40" t="s">
        <v>133</v>
      </c>
      <c r="B33" s="50" t="s">
        <v>3</v>
      </c>
      <c r="C33" s="52" t="s">
        <v>132</v>
      </c>
      <c r="D33" s="52" t="s">
        <v>131</v>
      </c>
      <c r="E33" s="76" t="s">
        <v>0</v>
      </c>
      <c r="F33" s="76">
        <v>50</v>
      </c>
      <c r="G33" s="77">
        <v>69</v>
      </c>
      <c r="H33" s="78">
        <v>5</v>
      </c>
      <c r="I33" s="79">
        <f t="shared" si="0"/>
        <v>72.45</v>
      </c>
      <c r="J33" s="80">
        <f>+F33*G33</f>
        <v>3450</v>
      </c>
      <c r="K33" s="80">
        <f t="shared" si="4"/>
        <v>3622.5</v>
      </c>
      <c r="L33" s="81"/>
      <c r="M33" s="77"/>
      <c r="N33" s="82"/>
      <c r="O33" s="79">
        <f t="shared" si="8"/>
        <v>0</v>
      </c>
      <c r="P33" s="80">
        <f>+K33*M33</f>
        <v>0</v>
      </c>
      <c r="Q33" s="80">
        <f t="shared" si="9"/>
        <v>0</v>
      </c>
      <c r="R33" s="60"/>
    </row>
    <row r="34" spans="1:18" ht="18" customHeight="1" x14ac:dyDescent="0.2">
      <c r="A34" s="40"/>
      <c r="B34" s="50"/>
      <c r="C34" s="52"/>
      <c r="D34" s="189" t="s">
        <v>234</v>
      </c>
      <c r="E34" s="190"/>
      <c r="F34" s="194"/>
      <c r="G34" s="83"/>
      <c r="H34" s="84">
        <v>5</v>
      </c>
      <c r="I34" s="85"/>
      <c r="J34" s="86">
        <f>SUM(J12:J33)</f>
        <v>46468</v>
      </c>
      <c r="K34" s="86">
        <f t="shared" si="4"/>
        <v>48791.4</v>
      </c>
      <c r="L34" s="87" t="s">
        <v>235</v>
      </c>
      <c r="M34" s="88"/>
      <c r="N34" s="89"/>
      <c r="O34" s="90"/>
      <c r="P34" s="91">
        <f>+K34*M34</f>
        <v>0</v>
      </c>
      <c r="Q34" s="91">
        <f t="shared" si="9"/>
        <v>0</v>
      </c>
      <c r="R34" s="60"/>
    </row>
    <row r="35" spans="1:18" ht="44.25" customHeight="1" x14ac:dyDescent="0.2">
      <c r="A35" s="49">
        <v>2</v>
      </c>
      <c r="B35" s="50" t="s">
        <v>3</v>
      </c>
      <c r="C35" s="51" t="s">
        <v>130</v>
      </c>
      <c r="D35" s="52" t="s">
        <v>184</v>
      </c>
      <c r="E35" s="40"/>
      <c r="F35" s="40"/>
      <c r="G35" s="40"/>
      <c r="H35" s="92"/>
      <c r="I35" s="40"/>
      <c r="J35" s="40"/>
      <c r="K35" s="40"/>
      <c r="L35" s="52"/>
      <c r="M35" s="40"/>
      <c r="N35" s="40"/>
      <c r="O35" s="40"/>
      <c r="P35" s="40"/>
      <c r="Q35" s="40"/>
      <c r="R35" s="60"/>
    </row>
    <row r="36" spans="1:18" ht="73.5" customHeight="1" x14ac:dyDescent="0.2">
      <c r="A36" s="40" t="s">
        <v>129</v>
      </c>
      <c r="B36" s="50" t="s">
        <v>3</v>
      </c>
      <c r="C36" s="52" t="s">
        <v>128</v>
      </c>
      <c r="D36" s="52" t="s">
        <v>127</v>
      </c>
      <c r="E36" s="61" t="s">
        <v>0</v>
      </c>
      <c r="F36" s="61">
        <v>2</v>
      </c>
      <c r="G36" s="62">
        <v>290</v>
      </c>
      <c r="H36" s="93">
        <v>5</v>
      </c>
      <c r="I36" s="94">
        <f t="shared" si="0"/>
        <v>304.5</v>
      </c>
      <c r="J36" s="65">
        <f>+F36*G36</f>
        <v>580</v>
      </c>
      <c r="K36" s="65">
        <f>+J36*1.05</f>
        <v>609</v>
      </c>
      <c r="L36" s="60"/>
      <c r="M36" s="62"/>
      <c r="N36" s="95"/>
      <c r="O36" s="94">
        <f t="shared" ref="O36:O40" si="10">+M36*1.05</f>
        <v>0</v>
      </c>
      <c r="P36" s="65">
        <f>+K36*M36</f>
        <v>0</v>
      </c>
      <c r="Q36" s="65">
        <f>+P36*1.05</f>
        <v>0</v>
      </c>
      <c r="R36" s="60"/>
    </row>
    <row r="37" spans="1:18" ht="73.5" customHeight="1" x14ac:dyDescent="0.2">
      <c r="A37" s="40" t="s">
        <v>126</v>
      </c>
      <c r="B37" s="50" t="s">
        <v>3</v>
      </c>
      <c r="C37" s="52" t="s">
        <v>125</v>
      </c>
      <c r="D37" s="52" t="s">
        <v>124</v>
      </c>
      <c r="E37" s="67" t="s">
        <v>0</v>
      </c>
      <c r="F37" s="67">
        <v>2</v>
      </c>
      <c r="G37" s="68">
        <v>290</v>
      </c>
      <c r="H37" s="63">
        <v>5</v>
      </c>
      <c r="I37" s="64">
        <f t="shared" si="0"/>
        <v>304.5</v>
      </c>
      <c r="J37" s="65">
        <f>+F37*G37</f>
        <v>580</v>
      </c>
      <c r="K37" s="65">
        <f>+J37*1.05</f>
        <v>609</v>
      </c>
      <c r="L37" s="52"/>
      <c r="M37" s="68"/>
      <c r="N37" s="66"/>
      <c r="O37" s="64">
        <f t="shared" si="10"/>
        <v>0</v>
      </c>
      <c r="P37" s="65">
        <f>+K37*M37</f>
        <v>0</v>
      </c>
      <c r="Q37" s="65">
        <f>+P37*1.05</f>
        <v>0</v>
      </c>
      <c r="R37" s="60"/>
    </row>
    <row r="38" spans="1:18" ht="44.25" customHeight="1" x14ac:dyDescent="0.2">
      <c r="A38" s="40" t="s">
        <v>123</v>
      </c>
      <c r="B38" s="50" t="s">
        <v>3</v>
      </c>
      <c r="C38" s="74" t="s">
        <v>122</v>
      </c>
      <c r="D38" s="74" t="s">
        <v>121</v>
      </c>
      <c r="E38" s="67" t="s">
        <v>0</v>
      </c>
      <c r="F38" s="67">
        <v>22</v>
      </c>
      <c r="G38" s="68">
        <v>140</v>
      </c>
      <c r="H38" s="63">
        <v>5</v>
      </c>
      <c r="I38" s="64">
        <f t="shared" si="0"/>
        <v>147</v>
      </c>
      <c r="J38" s="65">
        <f>+F38*G38</f>
        <v>3080</v>
      </c>
      <c r="K38" s="65">
        <f>+J38*1.05</f>
        <v>3234</v>
      </c>
      <c r="L38" s="52"/>
      <c r="M38" s="68"/>
      <c r="N38" s="66"/>
      <c r="O38" s="64">
        <f t="shared" si="10"/>
        <v>0</v>
      </c>
      <c r="P38" s="65">
        <f>+K38*M38</f>
        <v>0</v>
      </c>
      <c r="Q38" s="65">
        <f>+P38*1.05</f>
        <v>0</v>
      </c>
      <c r="R38" s="60"/>
    </row>
    <row r="39" spans="1:18" ht="28.5" customHeight="1" x14ac:dyDescent="0.2">
      <c r="A39" s="40" t="s">
        <v>120</v>
      </c>
      <c r="B39" s="50" t="s">
        <v>3</v>
      </c>
      <c r="C39" s="52" t="s">
        <v>119</v>
      </c>
      <c r="D39" s="52" t="s">
        <v>118</v>
      </c>
      <c r="E39" s="67" t="s">
        <v>0</v>
      </c>
      <c r="F39" s="67">
        <v>200</v>
      </c>
      <c r="G39" s="96">
        <v>17</v>
      </c>
      <c r="H39" s="63">
        <v>5</v>
      </c>
      <c r="I39" s="64">
        <f t="shared" si="0"/>
        <v>17.850000000000001</v>
      </c>
      <c r="J39" s="65">
        <f>+F39*G39</f>
        <v>3400</v>
      </c>
      <c r="K39" s="65">
        <f>+J39*1.05</f>
        <v>3570</v>
      </c>
      <c r="L39" s="52"/>
      <c r="M39" s="96"/>
      <c r="N39" s="66"/>
      <c r="O39" s="64">
        <f t="shared" si="10"/>
        <v>0</v>
      </c>
      <c r="P39" s="65">
        <f>+K39*M39</f>
        <v>0</v>
      </c>
      <c r="Q39" s="65">
        <f>+P39*1.05</f>
        <v>0</v>
      </c>
      <c r="R39" s="60"/>
    </row>
    <row r="40" spans="1:18" ht="33.75" customHeight="1" x14ac:dyDescent="0.2">
      <c r="A40" s="97" t="s">
        <v>117</v>
      </c>
      <c r="B40" s="50" t="s">
        <v>3</v>
      </c>
      <c r="C40" s="52" t="s">
        <v>116</v>
      </c>
      <c r="D40" s="52" t="s">
        <v>115</v>
      </c>
      <c r="E40" s="67" t="s">
        <v>0</v>
      </c>
      <c r="F40" s="67">
        <v>120</v>
      </c>
      <c r="G40" s="68">
        <v>12</v>
      </c>
      <c r="H40" s="78">
        <v>5</v>
      </c>
      <c r="I40" s="79">
        <f t="shared" si="0"/>
        <v>12.600000000000001</v>
      </c>
      <c r="J40" s="80">
        <f>+F40*G40</f>
        <v>1440</v>
      </c>
      <c r="K40" s="80">
        <f>+J40*1.05</f>
        <v>1512</v>
      </c>
      <c r="L40" s="81"/>
      <c r="M40" s="77"/>
      <c r="N40" s="82"/>
      <c r="O40" s="79">
        <f t="shared" si="10"/>
        <v>0</v>
      </c>
      <c r="P40" s="80">
        <f>+K40*M40</f>
        <v>0</v>
      </c>
      <c r="Q40" s="80">
        <f>+P40*1.05</f>
        <v>0</v>
      </c>
      <c r="R40" s="60"/>
    </row>
    <row r="41" spans="1:18" ht="20.25" customHeight="1" x14ac:dyDescent="0.2">
      <c r="A41" s="98"/>
      <c r="B41" s="50"/>
      <c r="C41" s="52"/>
      <c r="D41" s="189" t="s">
        <v>237</v>
      </c>
      <c r="E41" s="190"/>
      <c r="F41" s="190"/>
      <c r="G41" s="99"/>
      <c r="H41" s="84">
        <v>5</v>
      </c>
      <c r="I41" s="85"/>
      <c r="J41" s="86">
        <f>SUM(J36:J40)</f>
        <v>9080</v>
      </c>
      <c r="K41" s="86">
        <f>SUM(K36:K40)</f>
        <v>9534</v>
      </c>
      <c r="L41" s="87" t="s">
        <v>236</v>
      </c>
      <c r="M41" s="88"/>
      <c r="N41" s="89"/>
      <c r="O41" s="90"/>
      <c r="P41" s="91"/>
      <c r="Q41" s="91"/>
      <c r="R41" s="60"/>
    </row>
    <row r="42" spans="1:18" ht="99.75" customHeight="1" x14ac:dyDescent="0.2">
      <c r="A42" s="100">
        <v>3</v>
      </c>
      <c r="B42" s="40" t="s">
        <v>92</v>
      </c>
      <c r="C42" s="101" t="s">
        <v>114</v>
      </c>
      <c r="D42" s="102" t="s">
        <v>113</v>
      </c>
      <c r="E42" s="103"/>
      <c r="F42" s="104"/>
      <c r="G42" s="104"/>
      <c r="H42" s="105"/>
      <c r="I42" s="104"/>
      <c r="J42" s="104"/>
      <c r="K42" s="106"/>
      <c r="L42" s="107"/>
      <c r="M42" s="104"/>
      <c r="N42" s="104"/>
      <c r="O42" s="104"/>
      <c r="P42" s="104"/>
      <c r="Q42" s="106"/>
      <c r="R42" s="60"/>
    </row>
    <row r="43" spans="1:18" ht="57" customHeight="1" x14ac:dyDescent="0.2">
      <c r="A43" s="108" t="s">
        <v>112</v>
      </c>
      <c r="B43" s="40" t="s">
        <v>92</v>
      </c>
      <c r="C43" s="69" t="s">
        <v>111</v>
      </c>
      <c r="D43" s="109" t="s">
        <v>110</v>
      </c>
      <c r="E43" s="61" t="s">
        <v>0</v>
      </c>
      <c r="F43" s="110">
        <v>1</v>
      </c>
      <c r="G43" s="111">
        <v>620</v>
      </c>
      <c r="H43" s="93">
        <v>5</v>
      </c>
      <c r="I43" s="94">
        <f t="shared" si="0"/>
        <v>651</v>
      </c>
      <c r="J43" s="65">
        <f t="shared" ref="J43:J52" si="11">+F43*G43</f>
        <v>620</v>
      </c>
      <c r="K43" s="65">
        <f t="shared" ref="K43:K52" si="12">+J43*1.05</f>
        <v>651</v>
      </c>
      <c r="L43" s="112"/>
      <c r="M43" s="111"/>
      <c r="N43" s="95"/>
      <c r="O43" s="94">
        <f t="shared" ref="O43:O52" si="13">+M43*1.05</f>
        <v>0</v>
      </c>
      <c r="P43" s="65">
        <f t="shared" ref="P43:P52" si="14">+K43*M43</f>
        <v>0</v>
      </c>
      <c r="Q43" s="65">
        <f t="shared" ref="Q43:Q52" si="15">+P43*1.05</f>
        <v>0</v>
      </c>
      <c r="R43" s="60"/>
    </row>
    <row r="44" spans="1:18" ht="57" customHeight="1" x14ac:dyDescent="0.2">
      <c r="A44" s="108" t="s">
        <v>109</v>
      </c>
      <c r="B44" s="40" t="s">
        <v>92</v>
      </c>
      <c r="C44" s="69" t="s">
        <v>108</v>
      </c>
      <c r="D44" s="109" t="s">
        <v>107</v>
      </c>
      <c r="E44" s="67" t="s">
        <v>0</v>
      </c>
      <c r="F44" s="113">
        <v>2</v>
      </c>
      <c r="G44" s="71">
        <v>620</v>
      </c>
      <c r="H44" s="63">
        <v>5</v>
      </c>
      <c r="I44" s="64">
        <f t="shared" si="0"/>
        <v>651</v>
      </c>
      <c r="J44" s="65">
        <f t="shared" si="11"/>
        <v>1240</v>
      </c>
      <c r="K44" s="65">
        <f t="shared" si="12"/>
        <v>1302</v>
      </c>
      <c r="L44" s="74"/>
      <c r="M44" s="71"/>
      <c r="N44" s="66"/>
      <c r="O44" s="64">
        <f t="shared" si="13"/>
        <v>0</v>
      </c>
      <c r="P44" s="65">
        <f t="shared" si="14"/>
        <v>0</v>
      </c>
      <c r="Q44" s="65">
        <f t="shared" si="15"/>
        <v>0</v>
      </c>
      <c r="R44" s="60"/>
    </row>
    <row r="45" spans="1:18" ht="57" customHeight="1" x14ac:dyDescent="0.2">
      <c r="A45" s="108" t="s">
        <v>106</v>
      </c>
      <c r="B45" s="40" t="s">
        <v>92</v>
      </c>
      <c r="C45" s="69" t="s">
        <v>105</v>
      </c>
      <c r="D45" s="114" t="s">
        <v>104</v>
      </c>
      <c r="E45" s="67" t="s">
        <v>0</v>
      </c>
      <c r="F45" s="113">
        <v>2</v>
      </c>
      <c r="G45" s="71">
        <v>620</v>
      </c>
      <c r="H45" s="63">
        <v>5</v>
      </c>
      <c r="I45" s="64">
        <f t="shared" si="0"/>
        <v>651</v>
      </c>
      <c r="J45" s="65">
        <f t="shared" si="11"/>
        <v>1240</v>
      </c>
      <c r="K45" s="65">
        <f t="shared" si="12"/>
        <v>1302</v>
      </c>
      <c r="L45" s="74"/>
      <c r="M45" s="71"/>
      <c r="N45" s="66"/>
      <c r="O45" s="64">
        <f t="shared" si="13"/>
        <v>0</v>
      </c>
      <c r="P45" s="65">
        <f t="shared" si="14"/>
        <v>0</v>
      </c>
      <c r="Q45" s="65">
        <f t="shared" si="15"/>
        <v>0</v>
      </c>
      <c r="R45" s="60"/>
    </row>
    <row r="46" spans="1:18" ht="27" x14ac:dyDescent="0.2">
      <c r="A46" s="108" t="s">
        <v>103</v>
      </c>
      <c r="B46" s="40" t="s">
        <v>92</v>
      </c>
      <c r="C46" s="115" t="s">
        <v>102</v>
      </c>
      <c r="D46" s="116" t="s">
        <v>101</v>
      </c>
      <c r="E46" s="70" t="s">
        <v>0</v>
      </c>
      <c r="F46" s="117">
        <v>10</v>
      </c>
      <c r="G46" s="118">
        <v>30</v>
      </c>
      <c r="H46" s="63">
        <v>5</v>
      </c>
      <c r="I46" s="64">
        <f t="shared" si="0"/>
        <v>31.5</v>
      </c>
      <c r="J46" s="65">
        <f t="shared" si="11"/>
        <v>300</v>
      </c>
      <c r="K46" s="65">
        <f t="shared" si="12"/>
        <v>315</v>
      </c>
      <c r="L46" s="52"/>
      <c r="M46" s="118"/>
      <c r="N46" s="66"/>
      <c r="O46" s="64">
        <f t="shared" si="13"/>
        <v>0</v>
      </c>
      <c r="P46" s="65">
        <f t="shared" si="14"/>
        <v>0</v>
      </c>
      <c r="Q46" s="65">
        <f t="shared" si="15"/>
        <v>0</v>
      </c>
      <c r="R46" s="60"/>
    </row>
    <row r="47" spans="1:18" ht="27" x14ac:dyDescent="0.2">
      <c r="A47" s="108" t="s">
        <v>100</v>
      </c>
      <c r="B47" s="40" t="s">
        <v>92</v>
      </c>
      <c r="C47" s="115" t="s">
        <v>94</v>
      </c>
      <c r="D47" s="116" t="s">
        <v>99</v>
      </c>
      <c r="E47" s="70" t="s">
        <v>0</v>
      </c>
      <c r="F47" s="117">
        <v>20</v>
      </c>
      <c r="G47" s="118">
        <v>54</v>
      </c>
      <c r="H47" s="63">
        <v>5</v>
      </c>
      <c r="I47" s="64">
        <f t="shared" si="0"/>
        <v>56.7</v>
      </c>
      <c r="J47" s="65">
        <f t="shared" si="11"/>
        <v>1080</v>
      </c>
      <c r="K47" s="65">
        <f t="shared" si="12"/>
        <v>1134</v>
      </c>
      <c r="L47" s="52"/>
      <c r="M47" s="118"/>
      <c r="N47" s="66"/>
      <c r="O47" s="64">
        <f t="shared" si="13"/>
        <v>0</v>
      </c>
      <c r="P47" s="65">
        <f t="shared" si="14"/>
        <v>0</v>
      </c>
      <c r="Q47" s="65">
        <f t="shared" si="15"/>
        <v>0</v>
      </c>
      <c r="R47" s="60"/>
    </row>
    <row r="48" spans="1:18" ht="29.25" customHeight="1" x14ac:dyDescent="0.2">
      <c r="A48" s="108" t="s">
        <v>98</v>
      </c>
      <c r="B48" s="40" t="s">
        <v>92</v>
      </c>
      <c r="C48" s="115" t="s">
        <v>97</v>
      </c>
      <c r="D48" s="116" t="s">
        <v>96</v>
      </c>
      <c r="E48" s="70" t="s">
        <v>0</v>
      </c>
      <c r="F48" s="117">
        <v>5</v>
      </c>
      <c r="G48" s="118">
        <v>30</v>
      </c>
      <c r="H48" s="63">
        <v>5</v>
      </c>
      <c r="I48" s="64">
        <f t="shared" si="0"/>
        <v>31.5</v>
      </c>
      <c r="J48" s="65">
        <f t="shared" si="11"/>
        <v>150</v>
      </c>
      <c r="K48" s="65">
        <f t="shared" si="12"/>
        <v>157.5</v>
      </c>
      <c r="L48" s="52"/>
      <c r="M48" s="118"/>
      <c r="N48" s="66"/>
      <c r="O48" s="64">
        <f t="shared" si="13"/>
        <v>0</v>
      </c>
      <c r="P48" s="65">
        <f t="shared" si="14"/>
        <v>0</v>
      </c>
      <c r="Q48" s="65">
        <f t="shared" si="15"/>
        <v>0</v>
      </c>
      <c r="R48" s="60"/>
    </row>
    <row r="49" spans="1:18" ht="27" x14ac:dyDescent="0.2">
      <c r="A49" s="108" t="s">
        <v>95</v>
      </c>
      <c r="B49" s="119" t="s">
        <v>92</v>
      </c>
      <c r="C49" s="120" t="s">
        <v>94</v>
      </c>
      <c r="D49" s="121" t="s">
        <v>93</v>
      </c>
      <c r="E49" s="122" t="s">
        <v>0</v>
      </c>
      <c r="F49" s="123">
        <v>10</v>
      </c>
      <c r="G49" s="124">
        <v>54</v>
      </c>
      <c r="H49" s="78">
        <v>5</v>
      </c>
      <c r="I49" s="64">
        <f t="shared" si="0"/>
        <v>56.7</v>
      </c>
      <c r="J49" s="65">
        <f t="shared" si="11"/>
        <v>540</v>
      </c>
      <c r="K49" s="65">
        <f t="shared" si="12"/>
        <v>567</v>
      </c>
      <c r="L49" s="81"/>
      <c r="M49" s="124"/>
      <c r="N49" s="82"/>
      <c r="O49" s="64">
        <f t="shared" si="13"/>
        <v>0</v>
      </c>
      <c r="P49" s="65">
        <f t="shared" si="14"/>
        <v>0</v>
      </c>
      <c r="Q49" s="65">
        <f t="shared" si="15"/>
        <v>0</v>
      </c>
      <c r="R49" s="60"/>
    </row>
    <row r="50" spans="1:18" ht="20.25" customHeight="1" x14ac:dyDescent="0.2">
      <c r="A50" s="108"/>
      <c r="B50" s="119"/>
      <c r="C50" s="125"/>
      <c r="D50" s="190" t="s">
        <v>238</v>
      </c>
      <c r="E50" s="190"/>
      <c r="F50" s="194"/>
      <c r="G50" s="126"/>
      <c r="H50" s="127">
        <v>5</v>
      </c>
      <c r="I50" s="128"/>
      <c r="J50" s="129">
        <f>SUM(J43:J49)</f>
        <v>5170</v>
      </c>
      <c r="K50" s="129">
        <f t="shared" si="12"/>
        <v>5428.5</v>
      </c>
      <c r="L50" s="87" t="s">
        <v>239</v>
      </c>
      <c r="M50" s="130"/>
      <c r="N50" s="131"/>
      <c r="O50" s="132"/>
      <c r="P50" s="133">
        <f t="shared" si="14"/>
        <v>0</v>
      </c>
      <c r="Q50" s="133">
        <f t="shared" si="15"/>
        <v>0</v>
      </c>
      <c r="R50" s="60"/>
    </row>
    <row r="51" spans="1:18" ht="98.25" customHeight="1" x14ac:dyDescent="0.2">
      <c r="A51" s="134">
        <v>4</v>
      </c>
      <c r="B51" s="135" t="s">
        <v>92</v>
      </c>
      <c r="C51" s="101" t="s">
        <v>91</v>
      </c>
      <c r="D51" s="136" t="s">
        <v>186</v>
      </c>
      <c r="E51" s="122" t="s">
        <v>0</v>
      </c>
      <c r="F51" s="122">
        <v>150</v>
      </c>
      <c r="G51" s="137">
        <v>135</v>
      </c>
      <c r="H51" s="78">
        <v>5</v>
      </c>
      <c r="I51" s="64">
        <f t="shared" si="0"/>
        <v>141.75</v>
      </c>
      <c r="J51" s="65">
        <f t="shared" si="11"/>
        <v>20250</v>
      </c>
      <c r="K51" s="65">
        <f t="shared" si="12"/>
        <v>21262.5</v>
      </c>
      <c r="L51" s="81"/>
      <c r="M51" s="137"/>
      <c r="N51" s="82"/>
      <c r="O51" s="64">
        <f t="shared" si="13"/>
        <v>0</v>
      </c>
      <c r="P51" s="65">
        <f t="shared" si="14"/>
        <v>0</v>
      </c>
      <c r="Q51" s="65">
        <f t="shared" si="15"/>
        <v>0</v>
      </c>
      <c r="R51" s="60"/>
    </row>
    <row r="52" spans="1:18" ht="124.5" customHeight="1" x14ac:dyDescent="0.2">
      <c r="A52" s="134">
        <v>5</v>
      </c>
      <c r="B52" s="50" t="s">
        <v>3</v>
      </c>
      <c r="C52" s="101" t="s">
        <v>90</v>
      </c>
      <c r="D52" s="69" t="s">
        <v>185</v>
      </c>
      <c r="E52" s="70" t="s">
        <v>0</v>
      </c>
      <c r="F52" s="70">
        <v>100</v>
      </c>
      <c r="G52" s="71">
        <v>380</v>
      </c>
      <c r="H52" s="138">
        <v>5</v>
      </c>
      <c r="I52" s="64">
        <f t="shared" si="0"/>
        <v>399</v>
      </c>
      <c r="J52" s="65">
        <f t="shared" si="11"/>
        <v>38000</v>
      </c>
      <c r="K52" s="65">
        <f t="shared" si="12"/>
        <v>39900</v>
      </c>
      <c r="L52" s="52"/>
      <c r="M52" s="71"/>
      <c r="N52" s="139"/>
      <c r="O52" s="64">
        <f t="shared" si="13"/>
        <v>0</v>
      </c>
      <c r="P52" s="65">
        <f t="shared" si="14"/>
        <v>0</v>
      </c>
      <c r="Q52" s="65">
        <f t="shared" si="15"/>
        <v>0</v>
      </c>
      <c r="R52" s="60"/>
    </row>
    <row r="53" spans="1:18" ht="72" customHeight="1" x14ac:dyDescent="0.2">
      <c r="A53" s="100">
        <v>6</v>
      </c>
      <c r="B53" s="50" t="s">
        <v>3</v>
      </c>
      <c r="C53" s="101" t="s">
        <v>89</v>
      </c>
      <c r="D53" s="74" t="s">
        <v>187</v>
      </c>
      <c r="E53" s="140"/>
      <c r="F53" s="141"/>
      <c r="G53" s="141"/>
      <c r="H53" s="142"/>
      <c r="I53" s="141"/>
      <c r="J53" s="141"/>
      <c r="K53" s="143"/>
      <c r="L53" s="74"/>
      <c r="M53" s="141"/>
      <c r="N53" s="141"/>
      <c r="O53" s="141"/>
      <c r="P53" s="141"/>
      <c r="Q53" s="143"/>
      <c r="R53" s="60"/>
    </row>
    <row r="54" spans="1:18" ht="40.5" x14ac:dyDescent="0.2">
      <c r="A54" s="108" t="s">
        <v>88</v>
      </c>
      <c r="B54" s="50" t="s">
        <v>3</v>
      </c>
      <c r="C54" s="52" t="s">
        <v>63</v>
      </c>
      <c r="D54" s="144" t="s">
        <v>87</v>
      </c>
      <c r="E54" s="70" t="s">
        <v>0</v>
      </c>
      <c r="F54" s="70">
        <v>20</v>
      </c>
      <c r="G54" s="71">
        <v>126</v>
      </c>
      <c r="H54" s="138">
        <v>5</v>
      </c>
      <c r="I54" s="64">
        <f t="shared" si="0"/>
        <v>132.30000000000001</v>
      </c>
      <c r="J54" s="65">
        <f t="shared" ref="J54:J68" si="16">+F54*G54</f>
        <v>2520</v>
      </c>
      <c r="K54" s="65">
        <f t="shared" ref="K54:K92" si="17">+J54*1.05</f>
        <v>2646</v>
      </c>
      <c r="L54" s="52"/>
      <c r="M54" s="71"/>
      <c r="N54" s="139"/>
      <c r="O54" s="64">
        <f t="shared" ref="O54:O68" si="18">+M54*1.05</f>
        <v>0</v>
      </c>
      <c r="P54" s="65">
        <f t="shared" ref="P54:P68" si="19">+K54*M54</f>
        <v>0</v>
      </c>
      <c r="Q54" s="65">
        <f t="shared" ref="Q54:Q68" si="20">+P54*1.05</f>
        <v>0</v>
      </c>
      <c r="R54" s="60"/>
    </row>
    <row r="55" spans="1:18" ht="43.5" customHeight="1" x14ac:dyDescent="0.2">
      <c r="A55" s="108" t="s">
        <v>86</v>
      </c>
      <c r="B55" s="50" t="s">
        <v>3</v>
      </c>
      <c r="C55" s="52" t="s">
        <v>63</v>
      </c>
      <c r="D55" s="144" t="s">
        <v>85</v>
      </c>
      <c r="E55" s="70" t="s">
        <v>0</v>
      </c>
      <c r="F55" s="70">
        <v>30</v>
      </c>
      <c r="G55" s="71">
        <v>126</v>
      </c>
      <c r="H55" s="138">
        <v>5</v>
      </c>
      <c r="I55" s="64">
        <f t="shared" si="0"/>
        <v>132.30000000000001</v>
      </c>
      <c r="J55" s="65">
        <f t="shared" si="16"/>
        <v>3780</v>
      </c>
      <c r="K55" s="65">
        <f t="shared" si="17"/>
        <v>3969</v>
      </c>
      <c r="L55" s="52"/>
      <c r="M55" s="71"/>
      <c r="N55" s="139"/>
      <c r="O55" s="64">
        <f t="shared" si="18"/>
        <v>0</v>
      </c>
      <c r="P55" s="65">
        <f t="shared" si="19"/>
        <v>0</v>
      </c>
      <c r="Q55" s="65">
        <f t="shared" si="20"/>
        <v>0</v>
      </c>
      <c r="R55" s="60"/>
    </row>
    <row r="56" spans="1:18" ht="43.5" customHeight="1" x14ac:dyDescent="0.2">
      <c r="A56" s="108" t="s">
        <v>84</v>
      </c>
      <c r="B56" s="50" t="s">
        <v>3</v>
      </c>
      <c r="C56" s="52" t="s">
        <v>63</v>
      </c>
      <c r="D56" s="144" t="s">
        <v>83</v>
      </c>
      <c r="E56" s="70" t="s">
        <v>0</v>
      </c>
      <c r="F56" s="70">
        <v>30</v>
      </c>
      <c r="G56" s="71">
        <v>126</v>
      </c>
      <c r="H56" s="138">
        <v>5</v>
      </c>
      <c r="I56" s="64">
        <f t="shared" si="0"/>
        <v>132.30000000000001</v>
      </c>
      <c r="J56" s="65">
        <f t="shared" si="16"/>
        <v>3780</v>
      </c>
      <c r="K56" s="65">
        <f t="shared" si="17"/>
        <v>3969</v>
      </c>
      <c r="L56" s="52"/>
      <c r="M56" s="71"/>
      <c r="N56" s="139"/>
      <c r="O56" s="64">
        <f t="shared" si="18"/>
        <v>0</v>
      </c>
      <c r="P56" s="65">
        <f t="shared" si="19"/>
        <v>0</v>
      </c>
      <c r="Q56" s="65">
        <f t="shared" si="20"/>
        <v>0</v>
      </c>
      <c r="R56" s="60"/>
    </row>
    <row r="57" spans="1:18" ht="30" customHeight="1" x14ac:dyDescent="0.2">
      <c r="A57" s="108" t="s">
        <v>82</v>
      </c>
      <c r="B57" s="50" t="s">
        <v>3</v>
      </c>
      <c r="C57" s="52" t="s">
        <v>63</v>
      </c>
      <c r="D57" s="144" t="s">
        <v>81</v>
      </c>
      <c r="E57" s="70" t="s">
        <v>0</v>
      </c>
      <c r="F57" s="70">
        <v>20</v>
      </c>
      <c r="G57" s="71">
        <v>126</v>
      </c>
      <c r="H57" s="138">
        <v>5</v>
      </c>
      <c r="I57" s="64">
        <f t="shared" si="0"/>
        <v>132.30000000000001</v>
      </c>
      <c r="J57" s="65">
        <f t="shared" si="16"/>
        <v>2520</v>
      </c>
      <c r="K57" s="65">
        <f t="shared" si="17"/>
        <v>2646</v>
      </c>
      <c r="L57" s="52"/>
      <c r="M57" s="71"/>
      <c r="N57" s="139"/>
      <c r="O57" s="64">
        <f t="shared" si="18"/>
        <v>0</v>
      </c>
      <c r="P57" s="65">
        <f t="shared" si="19"/>
        <v>0</v>
      </c>
      <c r="Q57" s="65">
        <f t="shared" si="20"/>
        <v>0</v>
      </c>
      <c r="R57" s="60"/>
    </row>
    <row r="58" spans="1:18" ht="30" customHeight="1" x14ac:dyDescent="0.2">
      <c r="A58" s="108" t="s">
        <v>80</v>
      </c>
      <c r="B58" s="50" t="s">
        <v>3</v>
      </c>
      <c r="C58" s="52" t="s">
        <v>63</v>
      </c>
      <c r="D58" s="144" t="s">
        <v>79</v>
      </c>
      <c r="E58" s="70" t="s">
        <v>0</v>
      </c>
      <c r="F58" s="70">
        <v>20</v>
      </c>
      <c r="G58" s="71">
        <v>126</v>
      </c>
      <c r="H58" s="138">
        <v>5</v>
      </c>
      <c r="I58" s="64">
        <f t="shared" si="0"/>
        <v>132.30000000000001</v>
      </c>
      <c r="J58" s="65">
        <f t="shared" si="16"/>
        <v>2520</v>
      </c>
      <c r="K58" s="65">
        <f t="shared" si="17"/>
        <v>2646</v>
      </c>
      <c r="L58" s="52"/>
      <c r="M58" s="71"/>
      <c r="N58" s="139"/>
      <c r="O58" s="64">
        <f t="shared" si="18"/>
        <v>0</v>
      </c>
      <c r="P58" s="65">
        <f t="shared" si="19"/>
        <v>0</v>
      </c>
      <c r="Q58" s="65">
        <f t="shared" si="20"/>
        <v>0</v>
      </c>
      <c r="R58" s="60"/>
    </row>
    <row r="59" spans="1:18" ht="30" customHeight="1" x14ac:dyDescent="0.2">
      <c r="A59" s="108" t="s">
        <v>78</v>
      </c>
      <c r="B59" s="50" t="s">
        <v>3</v>
      </c>
      <c r="C59" s="52" t="s">
        <v>63</v>
      </c>
      <c r="D59" s="144" t="s">
        <v>77</v>
      </c>
      <c r="E59" s="70" t="s">
        <v>0</v>
      </c>
      <c r="F59" s="70">
        <v>20</v>
      </c>
      <c r="G59" s="71">
        <v>126</v>
      </c>
      <c r="H59" s="138">
        <v>5</v>
      </c>
      <c r="I59" s="64">
        <f t="shared" si="0"/>
        <v>132.30000000000001</v>
      </c>
      <c r="J59" s="65">
        <f t="shared" si="16"/>
        <v>2520</v>
      </c>
      <c r="K59" s="65">
        <f t="shared" si="17"/>
        <v>2646</v>
      </c>
      <c r="L59" s="52"/>
      <c r="M59" s="71"/>
      <c r="N59" s="139"/>
      <c r="O59" s="64">
        <f t="shared" si="18"/>
        <v>0</v>
      </c>
      <c r="P59" s="65">
        <f t="shared" si="19"/>
        <v>0</v>
      </c>
      <c r="Q59" s="65">
        <f t="shared" si="20"/>
        <v>0</v>
      </c>
      <c r="R59" s="60"/>
    </row>
    <row r="60" spans="1:18" ht="30" customHeight="1" x14ac:dyDescent="0.2">
      <c r="A60" s="108" t="s">
        <v>76</v>
      </c>
      <c r="B60" s="50" t="s">
        <v>3</v>
      </c>
      <c r="C60" s="52" t="s">
        <v>63</v>
      </c>
      <c r="D60" s="144" t="s">
        <v>75</v>
      </c>
      <c r="E60" s="70" t="s">
        <v>0</v>
      </c>
      <c r="F60" s="70">
        <v>20</v>
      </c>
      <c r="G60" s="71">
        <v>126</v>
      </c>
      <c r="H60" s="138">
        <v>5</v>
      </c>
      <c r="I60" s="64">
        <f t="shared" si="0"/>
        <v>132.30000000000001</v>
      </c>
      <c r="J60" s="65">
        <f t="shared" si="16"/>
        <v>2520</v>
      </c>
      <c r="K60" s="65">
        <f t="shared" si="17"/>
        <v>2646</v>
      </c>
      <c r="L60" s="52"/>
      <c r="M60" s="71"/>
      <c r="N60" s="139"/>
      <c r="O60" s="64">
        <f t="shared" si="18"/>
        <v>0</v>
      </c>
      <c r="P60" s="65">
        <f t="shared" si="19"/>
        <v>0</v>
      </c>
      <c r="Q60" s="65">
        <f t="shared" si="20"/>
        <v>0</v>
      </c>
      <c r="R60" s="60"/>
    </row>
    <row r="61" spans="1:18" ht="30" customHeight="1" x14ac:dyDescent="0.2">
      <c r="A61" s="145" t="s">
        <v>74</v>
      </c>
      <c r="B61" s="146" t="s">
        <v>3</v>
      </c>
      <c r="C61" s="74" t="s">
        <v>60</v>
      </c>
      <c r="D61" s="147" t="s">
        <v>73</v>
      </c>
      <c r="E61" s="70" t="s">
        <v>0</v>
      </c>
      <c r="F61" s="70">
        <v>20</v>
      </c>
      <c r="G61" s="71">
        <v>12</v>
      </c>
      <c r="H61" s="148">
        <v>5</v>
      </c>
      <c r="I61" s="64">
        <f t="shared" si="0"/>
        <v>12.600000000000001</v>
      </c>
      <c r="J61" s="65">
        <f t="shared" si="16"/>
        <v>240</v>
      </c>
      <c r="K61" s="65">
        <f t="shared" si="17"/>
        <v>252</v>
      </c>
      <c r="L61" s="52"/>
      <c r="M61" s="71"/>
      <c r="N61" s="149"/>
      <c r="O61" s="64">
        <f t="shared" si="18"/>
        <v>0</v>
      </c>
      <c r="P61" s="65">
        <f t="shared" si="19"/>
        <v>0</v>
      </c>
      <c r="Q61" s="65">
        <f t="shared" si="20"/>
        <v>0</v>
      </c>
      <c r="R61" s="60"/>
    </row>
    <row r="62" spans="1:18" ht="27" customHeight="1" x14ac:dyDescent="0.2">
      <c r="A62" s="145" t="s">
        <v>72</v>
      </c>
      <c r="B62" s="50" t="s">
        <v>3</v>
      </c>
      <c r="C62" s="74" t="s">
        <v>57</v>
      </c>
      <c r="D62" s="147" t="s">
        <v>71</v>
      </c>
      <c r="E62" s="70" t="s">
        <v>0</v>
      </c>
      <c r="F62" s="70">
        <v>50</v>
      </c>
      <c r="G62" s="71">
        <v>10</v>
      </c>
      <c r="H62" s="148">
        <v>5</v>
      </c>
      <c r="I62" s="64">
        <f t="shared" si="0"/>
        <v>10.5</v>
      </c>
      <c r="J62" s="65">
        <f t="shared" si="16"/>
        <v>500</v>
      </c>
      <c r="K62" s="65">
        <f t="shared" si="17"/>
        <v>525</v>
      </c>
      <c r="L62" s="52"/>
      <c r="M62" s="71"/>
      <c r="N62" s="149"/>
      <c r="O62" s="64">
        <f t="shared" si="18"/>
        <v>0</v>
      </c>
      <c r="P62" s="65">
        <f t="shared" si="19"/>
        <v>0</v>
      </c>
      <c r="Q62" s="65">
        <f t="shared" si="20"/>
        <v>0</v>
      </c>
      <c r="R62" s="60"/>
    </row>
    <row r="63" spans="1:18" ht="26.25" customHeight="1" x14ac:dyDescent="0.2">
      <c r="A63" s="108" t="s">
        <v>70</v>
      </c>
      <c r="B63" s="50" t="s">
        <v>3</v>
      </c>
      <c r="C63" s="52" t="s">
        <v>63</v>
      </c>
      <c r="D63" s="144" t="s">
        <v>69</v>
      </c>
      <c r="E63" s="70" t="s">
        <v>0</v>
      </c>
      <c r="F63" s="70">
        <v>10</v>
      </c>
      <c r="G63" s="71">
        <v>126</v>
      </c>
      <c r="H63" s="148">
        <v>5</v>
      </c>
      <c r="I63" s="64">
        <f t="shared" si="0"/>
        <v>132.30000000000001</v>
      </c>
      <c r="J63" s="65">
        <f t="shared" si="16"/>
        <v>1260</v>
      </c>
      <c r="K63" s="65">
        <f t="shared" si="17"/>
        <v>1323</v>
      </c>
      <c r="L63" s="52"/>
      <c r="M63" s="71"/>
      <c r="N63" s="149"/>
      <c r="O63" s="64">
        <f t="shared" si="18"/>
        <v>0</v>
      </c>
      <c r="P63" s="65">
        <f t="shared" si="19"/>
        <v>0</v>
      </c>
      <c r="Q63" s="65">
        <f t="shared" si="20"/>
        <v>0</v>
      </c>
      <c r="R63" s="60"/>
    </row>
    <row r="64" spans="1:18" ht="27" customHeight="1" x14ac:dyDescent="0.2">
      <c r="A64" s="108" t="s">
        <v>68</v>
      </c>
      <c r="B64" s="50" t="s">
        <v>3</v>
      </c>
      <c r="C64" s="52" t="s">
        <v>63</v>
      </c>
      <c r="D64" s="144" t="s">
        <v>67</v>
      </c>
      <c r="E64" s="70" t="s">
        <v>0</v>
      </c>
      <c r="F64" s="70">
        <v>10</v>
      </c>
      <c r="G64" s="71">
        <v>126</v>
      </c>
      <c r="H64" s="148">
        <v>5</v>
      </c>
      <c r="I64" s="64">
        <f t="shared" si="0"/>
        <v>132.30000000000001</v>
      </c>
      <c r="J64" s="65">
        <f t="shared" si="16"/>
        <v>1260</v>
      </c>
      <c r="K64" s="65">
        <f t="shared" si="17"/>
        <v>1323</v>
      </c>
      <c r="L64" s="52"/>
      <c r="M64" s="71"/>
      <c r="N64" s="149"/>
      <c r="O64" s="64">
        <f t="shared" si="18"/>
        <v>0</v>
      </c>
      <c r="P64" s="65">
        <f t="shared" si="19"/>
        <v>0</v>
      </c>
      <c r="Q64" s="65">
        <f t="shared" si="20"/>
        <v>0</v>
      </c>
      <c r="R64" s="60"/>
    </row>
    <row r="65" spans="1:18" ht="27" customHeight="1" x14ac:dyDescent="0.2">
      <c r="A65" s="108" t="s">
        <v>66</v>
      </c>
      <c r="B65" s="50" t="s">
        <v>3</v>
      </c>
      <c r="C65" s="52" t="s">
        <v>63</v>
      </c>
      <c r="D65" s="144" t="s">
        <v>65</v>
      </c>
      <c r="E65" s="70" t="s">
        <v>0</v>
      </c>
      <c r="F65" s="70">
        <v>10</v>
      </c>
      <c r="G65" s="71">
        <v>126</v>
      </c>
      <c r="H65" s="148">
        <v>5</v>
      </c>
      <c r="I65" s="64">
        <f t="shared" si="0"/>
        <v>132.30000000000001</v>
      </c>
      <c r="J65" s="65">
        <f t="shared" si="16"/>
        <v>1260</v>
      </c>
      <c r="K65" s="65">
        <f t="shared" si="17"/>
        <v>1323</v>
      </c>
      <c r="L65" s="52"/>
      <c r="M65" s="71"/>
      <c r="N65" s="149"/>
      <c r="O65" s="64">
        <f t="shared" si="18"/>
        <v>0</v>
      </c>
      <c r="P65" s="65">
        <f t="shared" si="19"/>
        <v>0</v>
      </c>
      <c r="Q65" s="65">
        <f t="shared" si="20"/>
        <v>0</v>
      </c>
      <c r="R65" s="60"/>
    </row>
    <row r="66" spans="1:18" ht="27" customHeight="1" x14ac:dyDescent="0.2">
      <c r="A66" s="108" t="s">
        <v>64</v>
      </c>
      <c r="B66" s="50" t="s">
        <v>3</v>
      </c>
      <c r="C66" s="52" t="s">
        <v>63</v>
      </c>
      <c r="D66" s="144" t="s">
        <v>62</v>
      </c>
      <c r="E66" s="70" t="s">
        <v>0</v>
      </c>
      <c r="F66" s="70">
        <v>10</v>
      </c>
      <c r="G66" s="71">
        <v>126</v>
      </c>
      <c r="H66" s="148">
        <v>5</v>
      </c>
      <c r="I66" s="64">
        <f t="shared" si="0"/>
        <v>132.30000000000001</v>
      </c>
      <c r="J66" s="65">
        <f t="shared" si="16"/>
        <v>1260</v>
      </c>
      <c r="K66" s="65">
        <f t="shared" si="17"/>
        <v>1323</v>
      </c>
      <c r="L66" s="52"/>
      <c r="M66" s="71"/>
      <c r="N66" s="149"/>
      <c r="O66" s="64">
        <f t="shared" si="18"/>
        <v>0</v>
      </c>
      <c r="P66" s="65">
        <f t="shared" si="19"/>
        <v>0</v>
      </c>
      <c r="Q66" s="65">
        <f t="shared" si="20"/>
        <v>0</v>
      </c>
      <c r="R66" s="60"/>
    </row>
    <row r="67" spans="1:18" ht="24.75" customHeight="1" x14ac:dyDescent="0.2">
      <c r="A67" s="145" t="s">
        <v>61</v>
      </c>
      <c r="B67" s="146" t="s">
        <v>3</v>
      </c>
      <c r="C67" s="74" t="s">
        <v>60</v>
      </c>
      <c r="D67" s="147" t="s">
        <v>59</v>
      </c>
      <c r="E67" s="70" t="s">
        <v>0</v>
      </c>
      <c r="F67" s="70">
        <v>20</v>
      </c>
      <c r="G67" s="71">
        <v>12</v>
      </c>
      <c r="H67" s="148">
        <v>5</v>
      </c>
      <c r="I67" s="64">
        <f t="shared" si="0"/>
        <v>12.600000000000001</v>
      </c>
      <c r="J67" s="65">
        <f t="shared" si="16"/>
        <v>240</v>
      </c>
      <c r="K67" s="65">
        <f t="shared" si="17"/>
        <v>252</v>
      </c>
      <c r="L67" s="52"/>
      <c r="M67" s="71"/>
      <c r="N67" s="149"/>
      <c r="O67" s="64">
        <f t="shared" si="18"/>
        <v>0</v>
      </c>
      <c r="P67" s="65">
        <f t="shared" si="19"/>
        <v>0</v>
      </c>
      <c r="Q67" s="65">
        <f t="shared" si="20"/>
        <v>0</v>
      </c>
      <c r="R67" s="60"/>
    </row>
    <row r="68" spans="1:18" ht="24.75" customHeight="1" x14ac:dyDescent="0.2">
      <c r="A68" s="145" t="s">
        <v>58</v>
      </c>
      <c r="B68" s="50" t="s">
        <v>3</v>
      </c>
      <c r="C68" s="74" t="s">
        <v>57</v>
      </c>
      <c r="D68" s="147" t="s">
        <v>56</v>
      </c>
      <c r="E68" s="70" t="s">
        <v>0</v>
      </c>
      <c r="F68" s="70">
        <v>50</v>
      </c>
      <c r="G68" s="71">
        <v>10</v>
      </c>
      <c r="H68" s="148">
        <v>5</v>
      </c>
      <c r="I68" s="64">
        <f t="shared" si="0"/>
        <v>10.5</v>
      </c>
      <c r="J68" s="65">
        <f t="shared" si="16"/>
        <v>500</v>
      </c>
      <c r="K68" s="65">
        <f t="shared" si="17"/>
        <v>525</v>
      </c>
      <c r="L68" s="52"/>
      <c r="M68" s="71"/>
      <c r="N68" s="149"/>
      <c r="O68" s="64">
        <f t="shared" si="18"/>
        <v>0</v>
      </c>
      <c r="P68" s="65">
        <f t="shared" si="19"/>
        <v>0</v>
      </c>
      <c r="Q68" s="65">
        <f t="shared" si="20"/>
        <v>0</v>
      </c>
      <c r="R68" s="60"/>
    </row>
    <row r="69" spans="1:18" ht="21.75" customHeight="1" x14ac:dyDescent="0.2">
      <c r="A69" s="145"/>
      <c r="B69" s="50"/>
      <c r="C69" s="74"/>
      <c r="D69" s="195" t="s">
        <v>240</v>
      </c>
      <c r="E69" s="196"/>
      <c r="F69" s="197"/>
      <c r="G69" s="150"/>
      <c r="H69" s="151">
        <v>5</v>
      </c>
      <c r="I69" s="85"/>
      <c r="J69" s="152">
        <f>SUM(J54:J68)</f>
        <v>26680</v>
      </c>
      <c r="K69" s="152">
        <f>SUM(K54:K68)</f>
        <v>28014</v>
      </c>
      <c r="L69" s="87" t="s">
        <v>240</v>
      </c>
      <c r="M69" s="88"/>
      <c r="N69" s="153"/>
      <c r="O69" s="90"/>
      <c r="P69" s="154"/>
      <c r="Q69" s="154"/>
      <c r="R69" s="60"/>
    </row>
    <row r="70" spans="1:18" ht="33" customHeight="1" x14ac:dyDescent="0.2">
      <c r="A70" s="97">
        <v>7</v>
      </c>
      <c r="B70" s="50" t="s">
        <v>3</v>
      </c>
      <c r="C70" s="101" t="s">
        <v>55</v>
      </c>
      <c r="D70" s="74"/>
      <c r="E70" s="74"/>
      <c r="F70" s="155"/>
      <c r="G70" s="43"/>
      <c r="H70" s="156"/>
      <c r="I70" s="64"/>
      <c r="J70" s="65"/>
      <c r="K70" s="65"/>
      <c r="L70" s="157"/>
      <c r="M70" s="43"/>
      <c r="N70" s="155"/>
      <c r="O70" s="64"/>
      <c r="P70" s="65"/>
      <c r="Q70" s="65"/>
      <c r="R70" s="60"/>
    </row>
    <row r="71" spans="1:18" ht="166.5" customHeight="1" x14ac:dyDescent="0.2">
      <c r="A71" s="40" t="s">
        <v>54</v>
      </c>
      <c r="B71" s="50" t="s">
        <v>3</v>
      </c>
      <c r="C71" s="158" t="s">
        <v>53</v>
      </c>
      <c r="D71" s="74" t="s">
        <v>188</v>
      </c>
      <c r="E71" s="113" t="s">
        <v>0</v>
      </c>
      <c r="F71" s="159">
        <v>25</v>
      </c>
      <c r="G71" s="75">
        <v>700</v>
      </c>
      <c r="H71" s="148">
        <v>5</v>
      </c>
      <c r="I71" s="64">
        <f t="shared" si="0"/>
        <v>735</v>
      </c>
      <c r="J71" s="65">
        <f>+F71*G71</f>
        <v>17500</v>
      </c>
      <c r="K71" s="65">
        <f t="shared" si="17"/>
        <v>18375</v>
      </c>
      <c r="L71" s="52"/>
      <c r="M71" s="75"/>
      <c r="N71" s="149"/>
      <c r="O71" s="64">
        <f t="shared" ref="O71:O74" si="21">+M71*1.05</f>
        <v>0</v>
      </c>
      <c r="P71" s="65">
        <f>+K71*M71</f>
        <v>0</v>
      </c>
      <c r="Q71" s="65">
        <f t="shared" ref="Q71:Q74" si="22">+P71*1.05</f>
        <v>0</v>
      </c>
      <c r="R71" s="60"/>
    </row>
    <row r="72" spans="1:18" ht="43.5" customHeight="1" x14ac:dyDescent="0.2">
      <c r="A72" s="40" t="s">
        <v>52</v>
      </c>
      <c r="B72" s="50" t="s">
        <v>3</v>
      </c>
      <c r="C72" s="158" t="s">
        <v>51</v>
      </c>
      <c r="D72" s="74" t="s">
        <v>50</v>
      </c>
      <c r="E72" s="113" t="s">
        <v>0</v>
      </c>
      <c r="F72" s="67">
        <v>30</v>
      </c>
      <c r="G72" s="160">
        <v>340</v>
      </c>
      <c r="H72" s="148">
        <v>5</v>
      </c>
      <c r="I72" s="64">
        <f t="shared" si="0"/>
        <v>357</v>
      </c>
      <c r="J72" s="65">
        <f>+F72*G72</f>
        <v>10200</v>
      </c>
      <c r="K72" s="65">
        <f t="shared" si="17"/>
        <v>10710</v>
      </c>
      <c r="L72" s="52"/>
      <c r="M72" s="160"/>
      <c r="N72" s="149"/>
      <c r="O72" s="64">
        <f t="shared" si="21"/>
        <v>0</v>
      </c>
      <c r="P72" s="65">
        <f>+K72*M72</f>
        <v>0</v>
      </c>
      <c r="Q72" s="65">
        <f t="shared" si="22"/>
        <v>0</v>
      </c>
      <c r="R72" s="60"/>
    </row>
    <row r="73" spans="1:18" ht="27" x14ac:dyDescent="0.2">
      <c r="A73" s="40" t="s">
        <v>49</v>
      </c>
      <c r="B73" s="50" t="s">
        <v>3</v>
      </c>
      <c r="C73" s="158" t="s">
        <v>48</v>
      </c>
      <c r="D73" s="158" t="s">
        <v>48</v>
      </c>
      <c r="E73" s="67" t="s">
        <v>0</v>
      </c>
      <c r="F73" s="67">
        <v>25</v>
      </c>
      <c r="G73" s="160">
        <v>117</v>
      </c>
      <c r="H73" s="148">
        <v>5</v>
      </c>
      <c r="I73" s="64">
        <f t="shared" si="0"/>
        <v>122.85000000000001</v>
      </c>
      <c r="J73" s="65">
        <f>+F73*G73</f>
        <v>2925</v>
      </c>
      <c r="K73" s="65">
        <f t="shared" si="17"/>
        <v>3071.25</v>
      </c>
      <c r="L73" s="52"/>
      <c r="M73" s="160"/>
      <c r="N73" s="149"/>
      <c r="O73" s="64">
        <f t="shared" si="21"/>
        <v>0</v>
      </c>
      <c r="P73" s="65">
        <f>+K73*M73</f>
        <v>0</v>
      </c>
      <c r="Q73" s="65">
        <f t="shared" si="22"/>
        <v>0</v>
      </c>
      <c r="R73" s="60"/>
    </row>
    <row r="74" spans="1:18" ht="45" customHeight="1" x14ac:dyDescent="0.2">
      <c r="A74" s="40" t="s">
        <v>47</v>
      </c>
      <c r="B74" s="50" t="s">
        <v>3</v>
      </c>
      <c r="C74" s="158" t="s">
        <v>46</v>
      </c>
      <c r="D74" s="115" t="s">
        <v>45</v>
      </c>
      <c r="E74" s="67" t="s">
        <v>0</v>
      </c>
      <c r="F74" s="159">
        <v>7</v>
      </c>
      <c r="G74" s="160">
        <v>70</v>
      </c>
      <c r="H74" s="148">
        <v>5</v>
      </c>
      <c r="I74" s="64">
        <f t="shared" si="0"/>
        <v>73.5</v>
      </c>
      <c r="J74" s="65">
        <f>+F74*G74</f>
        <v>490</v>
      </c>
      <c r="K74" s="65">
        <f t="shared" si="17"/>
        <v>514.5</v>
      </c>
      <c r="L74" s="52"/>
      <c r="M74" s="160"/>
      <c r="N74" s="149"/>
      <c r="O74" s="64">
        <f t="shared" si="21"/>
        <v>0</v>
      </c>
      <c r="P74" s="65">
        <f>+K74*M74</f>
        <v>0</v>
      </c>
      <c r="Q74" s="65">
        <f t="shared" si="22"/>
        <v>0</v>
      </c>
      <c r="R74" s="60"/>
    </row>
    <row r="75" spans="1:18" ht="21.75" customHeight="1" x14ac:dyDescent="0.2">
      <c r="A75" s="40"/>
      <c r="B75" s="50"/>
      <c r="C75" s="158"/>
      <c r="D75" s="189" t="s">
        <v>241</v>
      </c>
      <c r="E75" s="190"/>
      <c r="F75" s="190"/>
      <c r="G75" s="161"/>
      <c r="H75" s="151">
        <v>5</v>
      </c>
      <c r="I75" s="85"/>
      <c r="J75" s="152">
        <f>SUM(J71:J74)</f>
        <v>31115</v>
      </c>
      <c r="K75" s="152">
        <f>SUM(K71:K74)</f>
        <v>32670.75</v>
      </c>
      <c r="L75" s="87" t="s">
        <v>242</v>
      </c>
      <c r="M75" s="88"/>
      <c r="N75" s="153"/>
      <c r="O75" s="90"/>
      <c r="P75" s="154"/>
      <c r="Q75" s="154"/>
      <c r="R75" s="60"/>
    </row>
    <row r="76" spans="1:18" s="174" customFormat="1" ht="138.75" customHeight="1" x14ac:dyDescent="0.2">
      <c r="A76" s="179">
        <v>8</v>
      </c>
      <c r="B76" s="164"/>
      <c r="C76" s="180" t="s">
        <v>44</v>
      </c>
      <c r="D76" s="181" t="s">
        <v>230</v>
      </c>
      <c r="E76" s="182"/>
      <c r="F76" s="183"/>
      <c r="G76" s="184"/>
      <c r="H76" s="185"/>
      <c r="I76" s="164"/>
      <c r="J76" s="164"/>
      <c r="K76" s="164"/>
      <c r="L76" s="176" t="s">
        <v>256</v>
      </c>
      <c r="M76" s="184"/>
      <c r="N76" s="164"/>
      <c r="O76" s="164"/>
      <c r="P76" s="164"/>
      <c r="Q76" s="164"/>
      <c r="R76" s="173" t="s">
        <v>273</v>
      </c>
    </row>
    <row r="77" spans="1:18" s="174" customFormat="1" ht="73.5" customHeight="1" x14ac:dyDescent="0.2">
      <c r="A77" s="164" t="s">
        <v>43</v>
      </c>
      <c r="B77" s="165" t="s">
        <v>3</v>
      </c>
      <c r="C77" s="166" t="s">
        <v>42</v>
      </c>
      <c r="D77" s="166" t="s">
        <v>190</v>
      </c>
      <c r="E77" s="167" t="s">
        <v>0</v>
      </c>
      <c r="F77" s="168">
        <v>170</v>
      </c>
      <c r="G77" s="169">
        <v>62</v>
      </c>
      <c r="H77" s="170">
        <v>5</v>
      </c>
      <c r="I77" s="171">
        <f t="shared" si="0"/>
        <v>65.100000000000009</v>
      </c>
      <c r="J77" s="172">
        <f t="shared" ref="J77:J92" si="23">+F77*G77</f>
        <v>10540</v>
      </c>
      <c r="K77" s="172">
        <f t="shared" si="17"/>
        <v>11067</v>
      </c>
      <c r="L77" s="173" t="s">
        <v>257</v>
      </c>
      <c r="M77" s="169">
        <f>J77/F77</f>
        <v>62</v>
      </c>
      <c r="N77" s="164">
        <v>5</v>
      </c>
      <c r="O77" s="171">
        <f t="shared" ref="O77:O92" si="24">+M77*1.05</f>
        <v>65.100000000000009</v>
      </c>
      <c r="P77" s="172">
        <f>M77*F77</f>
        <v>10540</v>
      </c>
      <c r="Q77" s="172">
        <f t="shared" ref="Q77:Q93" si="25">+P77*1.05</f>
        <v>11067</v>
      </c>
      <c r="R77" s="173" t="s">
        <v>245</v>
      </c>
    </row>
    <row r="78" spans="1:18" s="174" customFormat="1" ht="150" x14ac:dyDescent="0.2">
      <c r="A78" s="164" t="s">
        <v>41</v>
      </c>
      <c r="B78" s="165" t="s">
        <v>3</v>
      </c>
      <c r="C78" s="166" t="s">
        <v>40</v>
      </c>
      <c r="D78" s="166" t="s">
        <v>191</v>
      </c>
      <c r="E78" s="167" t="s">
        <v>0</v>
      </c>
      <c r="F78" s="168">
        <v>660</v>
      </c>
      <c r="G78" s="169">
        <v>82</v>
      </c>
      <c r="H78" s="170">
        <v>5</v>
      </c>
      <c r="I78" s="171">
        <f t="shared" si="0"/>
        <v>86.100000000000009</v>
      </c>
      <c r="J78" s="172">
        <f t="shared" si="23"/>
        <v>54120</v>
      </c>
      <c r="K78" s="172">
        <f t="shared" si="17"/>
        <v>56826</v>
      </c>
      <c r="L78" s="175" t="s">
        <v>258</v>
      </c>
      <c r="M78" s="169">
        <f t="shared" ref="M78:M92" si="26">J78/F78</f>
        <v>82</v>
      </c>
      <c r="N78" s="164">
        <v>5</v>
      </c>
      <c r="O78" s="171">
        <f t="shared" si="24"/>
        <v>86.100000000000009</v>
      </c>
      <c r="P78" s="172">
        <f t="shared" ref="P78:P92" si="27">M78*F78</f>
        <v>54120</v>
      </c>
      <c r="Q78" s="172">
        <f t="shared" si="25"/>
        <v>56826</v>
      </c>
      <c r="R78" s="173" t="s">
        <v>246</v>
      </c>
    </row>
    <row r="79" spans="1:18" s="174" customFormat="1" ht="121.5" x14ac:dyDescent="0.2">
      <c r="A79" s="164" t="s">
        <v>39</v>
      </c>
      <c r="B79" s="165" t="s">
        <v>3</v>
      </c>
      <c r="C79" s="166" t="s">
        <v>38</v>
      </c>
      <c r="D79" s="166" t="s">
        <v>192</v>
      </c>
      <c r="E79" s="167" t="s">
        <v>0</v>
      </c>
      <c r="F79" s="168">
        <v>80</v>
      </c>
      <c r="G79" s="169">
        <v>82</v>
      </c>
      <c r="H79" s="170">
        <v>5</v>
      </c>
      <c r="I79" s="171">
        <f t="shared" si="0"/>
        <v>86.100000000000009</v>
      </c>
      <c r="J79" s="172">
        <f t="shared" si="23"/>
        <v>6560</v>
      </c>
      <c r="K79" s="172">
        <f t="shared" si="17"/>
        <v>6888</v>
      </c>
      <c r="L79" s="176" t="s">
        <v>259</v>
      </c>
      <c r="M79" s="169">
        <f t="shared" si="26"/>
        <v>82</v>
      </c>
      <c r="N79" s="164">
        <v>5</v>
      </c>
      <c r="O79" s="171">
        <f t="shared" si="24"/>
        <v>86.100000000000009</v>
      </c>
      <c r="P79" s="172">
        <f t="shared" si="27"/>
        <v>6560</v>
      </c>
      <c r="Q79" s="172">
        <f t="shared" si="25"/>
        <v>6888</v>
      </c>
      <c r="R79" s="173" t="s">
        <v>247</v>
      </c>
    </row>
    <row r="80" spans="1:18" s="174" customFormat="1" ht="121.5" x14ac:dyDescent="0.2">
      <c r="A80" s="164" t="s">
        <v>37</v>
      </c>
      <c r="B80" s="165" t="s">
        <v>3</v>
      </c>
      <c r="C80" s="166" t="s">
        <v>36</v>
      </c>
      <c r="D80" s="166" t="s">
        <v>193</v>
      </c>
      <c r="E80" s="167" t="s">
        <v>0</v>
      </c>
      <c r="F80" s="168">
        <v>6</v>
      </c>
      <c r="G80" s="169">
        <v>82</v>
      </c>
      <c r="H80" s="170">
        <v>5</v>
      </c>
      <c r="I80" s="171">
        <f t="shared" si="0"/>
        <v>86.100000000000009</v>
      </c>
      <c r="J80" s="172">
        <f t="shared" si="23"/>
        <v>492</v>
      </c>
      <c r="K80" s="172">
        <f t="shared" si="17"/>
        <v>516.6</v>
      </c>
      <c r="L80" s="176" t="s">
        <v>260</v>
      </c>
      <c r="M80" s="169">
        <f t="shared" si="26"/>
        <v>82</v>
      </c>
      <c r="N80" s="164">
        <v>5</v>
      </c>
      <c r="O80" s="171">
        <f t="shared" si="24"/>
        <v>86.100000000000009</v>
      </c>
      <c r="P80" s="172">
        <f t="shared" si="27"/>
        <v>492</v>
      </c>
      <c r="Q80" s="172">
        <f t="shared" si="25"/>
        <v>516.6</v>
      </c>
      <c r="R80" s="173" t="s">
        <v>248</v>
      </c>
    </row>
    <row r="81" spans="1:18" s="174" customFormat="1" ht="94.5" x14ac:dyDescent="0.2">
      <c r="A81" s="164" t="s">
        <v>35</v>
      </c>
      <c r="B81" s="165" t="s">
        <v>3</v>
      </c>
      <c r="C81" s="166" t="s">
        <v>34</v>
      </c>
      <c r="D81" s="166" t="s">
        <v>33</v>
      </c>
      <c r="E81" s="167" t="s">
        <v>0</v>
      </c>
      <c r="F81" s="168">
        <v>15</v>
      </c>
      <c r="G81" s="169">
        <v>82</v>
      </c>
      <c r="H81" s="170">
        <v>5</v>
      </c>
      <c r="I81" s="171">
        <f t="shared" si="0"/>
        <v>86.100000000000009</v>
      </c>
      <c r="J81" s="172">
        <f t="shared" si="23"/>
        <v>1230</v>
      </c>
      <c r="K81" s="172">
        <f t="shared" si="17"/>
        <v>1291.5</v>
      </c>
      <c r="L81" s="176" t="s">
        <v>261</v>
      </c>
      <c r="M81" s="169">
        <f t="shared" si="26"/>
        <v>82</v>
      </c>
      <c r="N81" s="164">
        <v>5</v>
      </c>
      <c r="O81" s="171">
        <f t="shared" si="24"/>
        <v>86.100000000000009</v>
      </c>
      <c r="P81" s="172">
        <f t="shared" si="27"/>
        <v>1230</v>
      </c>
      <c r="Q81" s="172">
        <f t="shared" si="25"/>
        <v>1291.5</v>
      </c>
      <c r="R81" s="166" t="s">
        <v>249</v>
      </c>
    </row>
    <row r="82" spans="1:18" s="174" customFormat="1" ht="94.5" x14ac:dyDescent="0.2">
      <c r="A82" s="164" t="s">
        <v>32</v>
      </c>
      <c r="B82" s="165" t="s">
        <v>3</v>
      </c>
      <c r="C82" s="166" t="s">
        <v>31</v>
      </c>
      <c r="D82" s="166" t="s">
        <v>30</v>
      </c>
      <c r="E82" s="167" t="s">
        <v>0</v>
      </c>
      <c r="F82" s="168">
        <v>4</v>
      </c>
      <c r="G82" s="169">
        <v>82</v>
      </c>
      <c r="H82" s="170">
        <v>5</v>
      </c>
      <c r="I82" s="171">
        <f t="shared" ref="I82:I92" si="28">+G82*1.05</f>
        <v>86.100000000000009</v>
      </c>
      <c r="J82" s="172">
        <f t="shared" si="23"/>
        <v>328</v>
      </c>
      <c r="K82" s="172">
        <f t="shared" si="17"/>
        <v>344.40000000000003</v>
      </c>
      <c r="L82" s="176" t="s">
        <v>262</v>
      </c>
      <c r="M82" s="169">
        <f t="shared" si="26"/>
        <v>82</v>
      </c>
      <c r="N82" s="164">
        <v>5</v>
      </c>
      <c r="O82" s="171">
        <f t="shared" si="24"/>
        <v>86.100000000000009</v>
      </c>
      <c r="P82" s="172">
        <f t="shared" si="27"/>
        <v>328</v>
      </c>
      <c r="Q82" s="172">
        <f t="shared" si="25"/>
        <v>344.40000000000003</v>
      </c>
      <c r="R82" s="173" t="s">
        <v>250</v>
      </c>
    </row>
    <row r="83" spans="1:18" s="174" customFormat="1" ht="67.5" x14ac:dyDescent="0.2">
      <c r="A83" s="164" t="s">
        <v>29</v>
      </c>
      <c r="B83" s="165" t="s">
        <v>3</v>
      </c>
      <c r="C83" s="166" t="s">
        <v>28</v>
      </c>
      <c r="D83" s="166" t="s">
        <v>27</v>
      </c>
      <c r="E83" s="167" t="s">
        <v>0</v>
      </c>
      <c r="F83" s="168">
        <v>8</v>
      </c>
      <c r="G83" s="169">
        <v>82</v>
      </c>
      <c r="H83" s="170">
        <v>5</v>
      </c>
      <c r="I83" s="171">
        <f t="shared" si="28"/>
        <v>86.100000000000009</v>
      </c>
      <c r="J83" s="172">
        <f t="shared" si="23"/>
        <v>656</v>
      </c>
      <c r="K83" s="172">
        <f t="shared" si="17"/>
        <v>688.80000000000007</v>
      </c>
      <c r="L83" s="176" t="s">
        <v>263</v>
      </c>
      <c r="M83" s="169">
        <f t="shared" si="26"/>
        <v>82</v>
      </c>
      <c r="N83" s="164">
        <v>5</v>
      </c>
      <c r="O83" s="171">
        <f t="shared" si="24"/>
        <v>86.100000000000009</v>
      </c>
      <c r="P83" s="172">
        <f t="shared" si="27"/>
        <v>656</v>
      </c>
      <c r="Q83" s="172">
        <f t="shared" si="25"/>
        <v>688.80000000000007</v>
      </c>
      <c r="R83" s="173" t="s">
        <v>27</v>
      </c>
    </row>
    <row r="84" spans="1:18" s="174" customFormat="1" ht="94.5" x14ac:dyDescent="0.2">
      <c r="A84" s="164" t="s">
        <v>26</v>
      </c>
      <c r="B84" s="165" t="s">
        <v>3</v>
      </c>
      <c r="C84" s="166" t="s">
        <v>25</v>
      </c>
      <c r="D84" s="166" t="s">
        <v>22</v>
      </c>
      <c r="E84" s="167" t="s">
        <v>0</v>
      </c>
      <c r="F84" s="168">
        <v>50</v>
      </c>
      <c r="G84" s="169">
        <v>82</v>
      </c>
      <c r="H84" s="170">
        <v>5</v>
      </c>
      <c r="I84" s="171">
        <f t="shared" si="28"/>
        <v>86.100000000000009</v>
      </c>
      <c r="J84" s="172">
        <f t="shared" si="23"/>
        <v>4100</v>
      </c>
      <c r="K84" s="172">
        <f t="shared" si="17"/>
        <v>4305</v>
      </c>
      <c r="L84" s="176" t="s">
        <v>264</v>
      </c>
      <c r="M84" s="169">
        <f t="shared" si="26"/>
        <v>82</v>
      </c>
      <c r="N84" s="164">
        <v>5</v>
      </c>
      <c r="O84" s="171">
        <f t="shared" si="24"/>
        <v>86.100000000000009</v>
      </c>
      <c r="P84" s="172">
        <f t="shared" si="27"/>
        <v>4100</v>
      </c>
      <c r="Q84" s="172">
        <f t="shared" si="25"/>
        <v>4305</v>
      </c>
      <c r="R84" s="173" t="s">
        <v>251</v>
      </c>
    </row>
    <row r="85" spans="1:18" s="174" customFormat="1" ht="94.5" x14ac:dyDescent="0.2">
      <c r="A85" s="164" t="s">
        <v>24</v>
      </c>
      <c r="B85" s="165" t="s">
        <v>3</v>
      </c>
      <c r="C85" s="166" t="s">
        <v>23</v>
      </c>
      <c r="D85" s="166" t="s">
        <v>22</v>
      </c>
      <c r="E85" s="167" t="s">
        <v>0</v>
      </c>
      <c r="F85" s="168">
        <v>30</v>
      </c>
      <c r="G85" s="169">
        <v>82</v>
      </c>
      <c r="H85" s="170">
        <v>5</v>
      </c>
      <c r="I85" s="171">
        <f t="shared" si="28"/>
        <v>86.100000000000009</v>
      </c>
      <c r="J85" s="172">
        <f t="shared" si="23"/>
        <v>2460</v>
      </c>
      <c r="K85" s="172">
        <f t="shared" si="17"/>
        <v>2583</v>
      </c>
      <c r="L85" s="176" t="s">
        <v>265</v>
      </c>
      <c r="M85" s="169">
        <f t="shared" si="26"/>
        <v>82</v>
      </c>
      <c r="N85" s="164">
        <v>5</v>
      </c>
      <c r="O85" s="171">
        <f t="shared" si="24"/>
        <v>86.100000000000009</v>
      </c>
      <c r="P85" s="172">
        <f t="shared" si="27"/>
        <v>2460</v>
      </c>
      <c r="Q85" s="172">
        <f t="shared" si="25"/>
        <v>2583</v>
      </c>
      <c r="R85" s="173" t="s">
        <v>252</v>
      </c>
    </row>
    <row r="86" spans="1:18" s="174" customFormat="1" ht="54.95" customHeight="1" x14ac:dyDescent="0.2">
      <c r="A86" s="177" t="s">
        <v>21</v>
      </c>
      <c r="B86" s="165" t="s">
        <v>3</v>
      </c>
      <c r="C86" s="166" t="s">
        <v>20</v>
      </c>
      <c r="D86" s="166" t="s">
        <v>17</v>
      </c>
      <c r="E86" s="167" t="s">
        <v>0</v>
      </c>
      <c r="F86" s="168">
        <v>70</v>
      </c>
      <c r="G86" s="169">
        <v>40</v>
      </c>
      <c r="H86" s="170">
        <v>5</v>
      </c>
      <c r="I86" s="171">
        <f t="shared" si="28"/>
        <v>42</v>
      </c>
      <c r="J86" s="172">
        <f t="shared" si="23"/>
        <v>2800</v>
      </c>
      <c r="K86" s="172">
        <f t="shared" si="17"/>
        <v>2940</v>
      </c>
      <c r="L86" s="176" t="s">
        <v>266</v>
      </c>
      <c r="M86" s="169">
        <f t="shared" si="26"/>
        <v>40</v>
      </c>
      <c r="N86" s="164">
        <v>5</v>
      </c>
      <c r="O86" s="171">
        <f t="shared" si="24"/>
        <v>42</v>
      </c>
      <c r="P86" s="172">
        <f t="shared" si="27"/>
        <v>2800</v>
      </c>
      <c r="Q86" s="172">
        <f t="shared" si="25"/>
        <v>2940</v>
      </c>
      <c r="R86" s="173" t="s">
        <v>253</v>
      </c>
    </row>
    <row r="87" spans="1:18" s="174" customFormat="1" ht="67.5" x14ac:dyDescent="0.2">
      <c r="A87" s="177" t="s">
        <v>19</v>
      </c>
      <c r="B87" s="165" t="s">
        <v>3</v>
      </c>
      <c r="C87" s="166" t="s">
        <v>18</v>
      </c>
      <c r="D87" s="166" t="s">
        <v>17</v>
      </c>
      <c r="E87" s="167" t="s">
        <v>0</v>
      </c>
      <c r="F87" s="168">
        <v>20</v>
      </c>
      <c r="G87" s="169">
        <v>160</v>
      </c>
      <c r="H87" s="170">
        <v>5</v>
      </c>
      <c r="I87" s="171">
        <f t="shared" si="28"/>
        <v>168</v>
      </c>
      <c r="J87" s="172">
        <f t="shared" si="23"/>
        <v>3200</v>
      </c>
      <c r="K87" s="172">
        <f t="shared" si="17"/>
        <v>3360</v>
      </c>
      <c r="L87" s="176" t="s">
        <v>267</v>
      </c>
      <c r="M87" s="169">
        <f t="shared" si="26"/>
        <v>160</v>
      </c>
      <c r="N87" s="164">
        <v>5</v>
      </c>
      <c r="O87" s="171">
        <f t="shared" si="24"/>
        <v>168</v>
      </c>
      <c r="P87" s="172">
        <f t="shared" si="27"/>
        <v>3200</v>
      </c>
      <c r="Q87" s="172">
        <f t="shared" si="25"/>
        <v>3360</v>
      </c>
      <c r="R87" s="173" t="s">
        <v>254</v>
      </c>
    </row>
    <row r="88" spans="1:18" s="174" customFormat="1" ht="54" customHeight="1" x14ac:dyDescent="0.2">
      <c r="A88" s="177" t="s">
        <v>16</v>
      </c>
      <c r="B88" s="165" t="s">
        <v>3</v>
      </c>
      <c r="C88" s="166" t="s">
        <v>15</v>
      </c>
      <c r="D88" s="166" t="s">
        <v>14</v>
      </c>
      <c r="E88" s="167" t="s">
        <v>0</v>
      </c>
      <c r="F88" s="168">
        <v>20</v>
      </c>
      <c r="G88" s="169">
        <v>58</v>
      </c>
      <c r="H88" s="170">
        <v>5</v>
      </c>
      <c r="I88" s="171">
        <f t="shared" si="28"/>
        <v>60.900000000000006</v>
      </c>
      <c r="J88" s="172">
        <f t="shared" si="23"/>
        <v>1160</v>
      </c>
      <c r="K88" s="172">
        <f t="shared" si="17"/>
        <v>1218</v>
      </c>
      <c r="L88" s="176" t="s">
        <v>268</v>
      </c>
      <c r="M88" s="169">
        <f t="shared" si="26"/>
        <v>58</v>
      </c>
      <c r="N88" s="164">
        <v>5</v>
      </c>
      <c r="O88" s="171">
        <f t="shared" si="24"/>
        <v>60.900000000000006</v>
      </c>
      <c r="P88" s="172">
        <f t="shared" si="27"/>
        <v>1160</v>
      </c>
      <c r="Q88" s="172">
        <f t="shared" si="25"/>
        <v>1218</v>
      </c>
      <c r="R88" s="173" t="s">
        <v>14</v>
      </c>
    </row>
    <row r="89" spans="1:18" s="174" customFormat="1" ht="54" x14ac:dyDescent="0.2">
      <c r="A89" s="177" t="s">
        <v>13</v>
      </c>
      <c r="B89" s="165" t="s">
        <v>3</v>
      </c>
      <c r="C89" s="166" t="s">
        <v>12</v>
      </c>
      <c r="D89" s="166" t="s">
        <v>11</v>
      </c>
      <c r="E89" s="167" t="s">
        <v>0</v>
      </c>
      <c r="F89" s="168">
        <v>80</v>
      </c>
      <c r="G89" s="169">
        <v>58</v>
      </c>
      <c r="H89" s="170">
        <v>5</v>
      </c>
      <c r="I89" s="171">
        <f t="shared" si="28"/>
        <v>60.900000000000006</v>
      </c>
      <c r="J89" s="172">
        <f t="shared" si="23"/>
        <v>4640</v>
      </c>
      <c r="K89" s="172">
        <f t="shared" si="17"/>
        <v>4872</v>
      </c>
      <c r="L89" s="176" t="s">
        <v>269</v>
      </c>
      <c r="M89" s="169">
        <f t="shared" si="26"/>
        <v>58</v>
      </c>
      <c r="N89" s="164">
        <v>5</v>
      </c>
      <c r="O89" s="171">
        <f t="shared" si="24"/>
        <v>60.900000000000006</v>
      </c>
      <c r="P89" s="172">
        <f t="shared" si="27"/>
        <v>4640</v>
      </c>
      <c r="Q89" s="172">
        <f t="shared" si="25"/>
        <v>4872</v>
      </c>
      <c r="R89" s="173" t="s">
        <v>11</v>
      </c>
    </row>
    <row r="90" spans="1:18" s="174" customFormat="1" ht="54" x14ac:dyDescent="0.2">
      <c r="A90" s="164" t="s">
        <v>10</v>
      </c>
      <c r="B90" s="165" t="s">
        <v>3</v>
      </c>
      <c r="C90" s="166" t="s">
        <v>9</v>
      </c>
      <c r="D90" s="166" t="s">
        <v>8</v>
      </c>
      <c r="E90" s="167" t="s">
        <v>0</v>
      </c>
      <c r="F90" s="168">
        <v>60</v>
      </c>
      <c r="G90" s="169">
        <v>58</v>
      </c>
      <c r="H90" s="170">
        <v>5</v>
      </c>
      <c r="I90" s="171">
        <f t="shared" si="28"/>
        <v>60.900000000000006</v>
      </c>
      <c r="J90" s="172">
        <f t="shared" si="23"/>
        <v>3480</v>
      </c>
      <c r="K90" s="172">
        <f t="shared" si="17"/>
        <v>3654</v>
      </c>
      <c r="L90" s="176" t="s">
        <v>270</v>
      </c>
      <c r="M90" s="169">
        <f t="shared" si="26"/>
        <v>58</v>
      </c>
      <c r="N90" s="164">
        <v>5</v>
      </c>
      <c r="O90" s="171">
        <f t="shared" si="24"/>
        <v>60.900000000000006</v>
      </c>
      <c r="P90" s="172">
        <f t="shared" si="27"/>
        <v>3480</v>
      </c>
      <c r="Q90" s="172">
        <f t="shared" si="25"/>
        <v>3654</v>
      </c>
      <c r="R90" s="173" t="s">
        <v>8</v>
      </c>
    </row>
    <row r="91" spans="1:18" s="174" customFormat="1" ht="40.5" customHeight="1" x14ac:dyDescent="0.2">
      <c r="A91" s="164" t="s">
        <v>7</v>
      </c>
      <c r="B91" s="165" t="s">
        <v>3</v>
      </c>
      <c r="C91" s="166" t="s">
        <v>6</v>
      </c>
      <c r="D91" s="166" t="s">
        <v>5</v>
      </c>
      <c r="E91" s="167" t="s">
        <v>0</v>
      </c>
      <c r="F91" s="168">
        <v>6</v>
      </c>
      <c r="G91" s="169">
        <v>58</v>
      </c>
      <c r="H91" s="170">
        <v>5</v>
      </c>
      <c r="I91" s="171">
        <f t="shared" si="28"/>
        <v>60.900000000000006</v>
      </c>
      <c r="J91" s="172">
        <f t="shared" si="23"/>
        <v>348</v>
      </c>
      <c r="K91" s="172">
        <f t="shared" si="17"/>
        <v>365.40000000000003</v>
      </c>
      <c r="L91" s="176" t="s">
        <v>271</v>
      </c>
      <c r="M91" s="169">
        <f t="shared" si="26"/>
        <v>58</v>
      </c>
      <c r="N91" s="164">
        <v>5</v>
      </c>
      <c r="O91" s="171">
        <f t="shared" si="24"/>
        <v>60.900000000000006</v>
      </c>
      <c r="P91" s="172">
        <f t="shared" si="27"/>
        <v>348</v>
      </c>
      <c r="Q91" s="172">
        <f t="shared" si="25"/>
        <v>365.40000000000003</v>
      </c>
      <c r="R91" s="173" t="s">
        <v>5</v>
      </c>
    </row>
    <row r="92" spans="1:18" s="174" customFormat="1" ht="40.5" x14ac:dyDescent="0.2">
      <c r="A92" s="164" t="s">
        <v>4</v>
      </c>
      <c r="B92" s="165" t="s">
        <v>3</v>
      </c>
      <c r="C92" s="166" t="s">
        <v>2</v>
      </c>
      <c r="D92" s="166" t="s">
        <v>1</v>
      </c>
      <c r="E92" s="167" t="s">
        <v>0</v>
      </c>
      <c r="F92" s="168">
        <v>1210</v>
      </c>
      <c r="G92" s="169">
        <v>28</v>
      </c>
      <c r="H92" s="170">
        <v>5</v>
      </c>
      <c r="I92" s="171">
        <f t="shared" si="28"/>
        <v>29.400000000000002</v>
      </c>
      <c r="J92" s="172">
        <f t="shared" si="23"/>
        <v>33880</v>
      </c>
      <c r="K92" s="172">
        <f t="shared" si="17"/>
        <v>35574</v>
      </c>
      <c r="L92" s="176" t="s">
        <v>272</v>
      </c>
      <c r="M92" s="169">
        <f t="shared" si="26"/>
        <v>28</v>
      </c>
      <c r="N92" s="164">
        <v>5</v>
      </c>
      <c r="O92" s="171">
        <f t="shared" si="24"/>
        <v>29.400000000000002</v>
      </c>
      <c r="P92" s="172">
        <f t="shared" si="27"/>
        <v>33880</v>
      </c>
      <c r="Q92" s="172">
        <f t="shared" si="25"/>
        <v>35574</v>
      </c>
      <c r="R92" s="173" t="s">
        <v>255</v>
      </c>
    </row>
    <row r="93" spans="1:18" ht="19.5" customHeight="1" x14ac:dyDescent="0.2">
      <c r="A93" s="40"/>
      <c r="B93" s="40"/>
      <c r="C93" s="162"/>
      <c r="D93" s="191" t="s">
        <v>243</v>
      </c>
      <c r="E93" s="192"/>
      <c r="F93" s="193"/>
      <c r="G93" s="163"/>
      <c r="H93" s="151">
        <v>5</v>
      </c>
      <c r="I93" s="85"/>
      <c r="J93" s="86">
        <f>SUM(J77:J92)</f>
        <v>129994</v>
      </c>
      <c r="K93" s="86">
        <f>SUM(K77:K92)</f>
        <v>136493.70000000001</v>
      </c>
      <c r="L93" s="87" t="s">
        <v>243</v>
      </c>
      <c r="M93" s="88"/>
      <c r="N93" s="153"/>
      <c r="O93" s="90"/>
      <c r="P93" s="178">
        <f>SUM(P77:P92)</f>
        <v>129994</v>
      </c>
      <c r="Q93" s="178">
        <f t="shared" si="25"/>
        <v>136493.70000000001</v>
      </c>
      <c r="R93" s="52"/>
    </row>
    <row r="100" ht="30.75" customHeight="1" x14ac:dyDescent="0.2"/>
  </sheetData>
  <mergeCells count="18">
    <mergeCell ref="G9:K9"/>
    <mergeCell ref="A2:K2"/>
    <mergeCell ref="A3:K3"/>
    <mergeCell ref="A5:K5"/>
    <mergeCell ref="A6:K6"/>
    <mergeCell ref="A7:K7"/>
    <mergeCell ref="A4:F4"/>
    <mergeCell ref="C9:C10"/>
    <mergeCell ref="A9:A10"/>
    <mergeCell ref="D9:D10"/>
    <mergeCell ref="E9:E10"/>
    <mergeCell ref="F9:F10"/>
    <mergeCell ref="D75:F75"/>
    <mergeCell ref="D93:F93"/>
    <mergeCell ref="D50:F50"/>
    <mergeCell ref="D69:F69"/>
    <mergeCell ref="D34:F34"/>
    <mergeCell ref="D41:F41"/>
  </mergeCells>
  <pageMargins left="0.31496062992125984" right="0.31496062992125984" top="0.35433070866141736" bottom="0.35433070866141736" header="0.31496062992125984" footer="0.31496062992125984"/>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Bendrieji reikalavimai</vt:lpstr>
      <vt:lpstr>TS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2024-12-31T14:20:40Z</dcterms:created>
  <dcterms:modified xsi:type="dcterms:W3CDTF">2024-12-31T14:20:44Z</dcterms:modified>
</cp:coreProperties>
</file>