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8680" yWindow="-60" windowWidth="20730" windowHeight="11700" activeTab="1"/>
  </bookViews>
  <sheets>
    <sheet name="žin" sheetId="1" r:id="rId1"/>
    <sheet name="santrauka" sheetId="2" r:id="rId2"/>
  </sheets>
  <definedNames>
    <definedName name="_xlnm.Print_Area" localSheetId="1">santrauka!$A$1:$C$23</definedName>
    <definedName name="_xlnm.Print_Area" localSheetId="0">žin!$A$1:$F$465</definedName>
  </definedNames>
  <calcPr calcId="145621"/>
</workbook>
</file>

<file path=xl/calcChain.xml><?xml version="1.0" encoding="utf-8"?>
<calcChain xmlns="http://schemas.openxmlformats.org/spreadsheetml/2006/main">
  <c r="F452" i="1" l="1"/>
  <c r="F453" i="1"/>
  <c r="F454" i="1"/>
  <c r="F455" i="1"/>
  <c r="F456" i="1"/>
  <c r="F457" i="1"/>
  <c r="F458" i="1"/>
  <c r="F459" i="1"/>
  <c r="F460" i="1"/>
  <c r="F461" i="1"/>
  <c r="F462" i="1"/>
  <c r="F463" i="1"/>
  <c r="F451" i="1"/>
  <c r="F437" i="1"/>
  <c r="F438" i="1"/>
  <c r="F439" i="1"/>
  <c r="F440" i="1"/>
  <c r="F441" i="1"/>
  <c r="F442" i="1"/>
  <c r="F443" i="1"/>
  <c r="F444" i="1"/>
  <c r="F445" i="1"/>
  <c r="F446" i="1"/>
  <c r="F447" i="1"/>
  <c r="F448" i="1"/>
  <c r="F436" i="1"/>
  <c r="F426" i="1"/>
  <c r="F427" i="1"/>
  <c r="F428" i="1"/>
  <c r="F429" i="1"/>
  <c r="F430" i="1"/>
  <c r="F431" i="1"/>
  <c r="F432" i="1"/>
  <c r="F433" i="1"/>
  <c r="F425" i="1"/>
  <c r="F407" i="1"/>
  <c r="F408" i="1"/>
  <c r="F409" i="1"/>
  <c r="F410" i="1"/>
  <c r="F411" i="1"/>
  <c r="F412" i="1"/>
  <c r="F413" i="1"/>
  <c r="F414" i="1"/>
  <c r="F415" i="1"/>
  <c r="F416" i="1"/>
  <c r="F417" i="1"/>
  <c r="F418" i="1"/>
  <c r="F419" i="1"/>
  <c r="F420" i="1"/>
  <c r="F421" i="1"/>
  <c r="F422" i="1"/>
  <c r="F406" i="1"/>
  <c r="F400" i="1"/>
  <c r="F401" i="1"/>
  <c r="F402" i="1"/>
  <c r="F403" i="1"/>
  <c r="F399" i="1"/>
  <c r="F404" i="1" s="1"/>
  <c r="F392" i="1"/>
  <c r="F393" i="1"/>
  <c r="F394" i="1"/>
  <c r="F395" i="1"/>
  <c r="F396" i="1"/>
  <c r="F391" i="1"/>
  <c r="F382" i="1"/>
  <c r="F383" i="1"/>
  <c r="F384" i="1"/>
  <c r="F385" i="1"/>
  <c r="F386" i="1"/>
  <c r="F387" i="1"/>
  <c r="F388" i="1"/>
  <c r="F381" i="1"/>
  <c r="F369" i="1"/>
  <c r="F370" i="1"/>
  <c r="F371" i="1"/>
  <c r="F372" i="1"/>
  <c r="F373" i="1"/>
  <c r="F374" i="1"/>
  <c r="F375" i="1"/>
  <c r="F376" i="1"/>
  <c r="F377" i="1"/>
  <c r="F378" i="1"/>
  <c r="F368" i="1"/>
  <c r="F361" i="1"/>
  <c r="F362" i="1"/>
  <c r="F363" i="1"/>
  <c r="F364" i="1"/>
  <c r="F365" i="1"/>
  <c r="F360" i="1"/>
  <c r="F345" i="1"/>
  <c r="F346" i="1"/>
  <c r="F347" i="1"/>
  <c r="F348" i="1"/>
  <c r="F349" i="1"/>
  <c r="F350" i="1"/>
  <c r="F351" i="1"/>
  <c r="F352" i="1"/>
  <c r="F353" i="1"/>
  <c r="F354" i="1"/>
  <c r="F355" i="1"/>
  <c r="F356" i="1"/>
  <c r="F357" i="1"/>
  <c r="F344" i="1"/>
  <c r="F328" i="1"/>
  <c r="F329" i="1"/>
  <c r="F330" i="1"/>
  <c r="F331" i="1"/>
  <c r="F332" i="1"/>
  <c r="F333" i="1"/>
  <c r="F334" i="1"/>
  <c r="F335" i="1"/>
  <c r="F336" i="1"/>
  <c r="F337" i="1"/>
  <c r="F338" i="1"/>
  <c r="F339" i="1"/>
  <c r="F340" i="1"/>
  <c r="F341" i="1"/>
  <c r="F327" i="1"/>
  <c r="F305" i="1"/>
  <c r="F306" i="1"/>
  <c r="F325" i="1" s="1"/>
  <c r="F307" i="1"/>
  <c r="F308" i="1"/>
  <c r="F309" i="1"/>
  <c r="F310" i="1"/>
  <c r="F311" i="1"/>
  <c r="F312" i="1"/>
  <c r="F313" i="1"/>
  <c r="F314" i="1"/>
  <c r="F315" i="1"/>
  <c r="F316" i="1"/>
  <c r="F317" i="1"/>
  <c r="F318" i="1"/>
  <c r="F319" i="1"/>
  <c r="F320" i="1"/>
  <c r="F321" i="1"/>
  <c r="F322" i="1"/>
  <c r="F323" i="1"/>
  <c r="F324" i="1"/>
  <c r="F304" i="1"/>
  <c r="F298"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9" i="1"/>
  <c r="F300" i="1"/>
  <c r="F301" i="1"/>
  <c r="F272" i="1"/>
  <c r="F302" i="1" s="1"/>
  <c r="F257" i="1"/>
  <c r="F258" i="1"/>
  <c r="F259" i="1"/>
  <c r="F260" i="1"/>
  <c r="F263" i="1" s="1"/>
  <c r="C8" i="2" s="1"/>
  <c r="F261" i="1"/>
  <c r="F262" i="1"/>
  <c r="F256"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18" i="1"/>
  <c r="F208" i="1"/>
  <c r="F209" i="1"/>
  <c r="F210" i="1"/>
  <c r="F211" i="1"/>
  <c r="F212" i="1"/>
  <c r="F213" i="1"/>
  <c r="F214" i="1"/>
  <c r="F215" i="1"/>
  <c r="F207" i="1"/>
  <c r="F216" i="1" s="1"/>
  <c r="F199" i="1"/>
  <c r="F200" i="1" s="1"/>
  <c r="F187" i="1"/>
  <c r="F188" i="1"/>
  <c r="F189" i="1"/>
  <c r="F190" i="1"/>
  <c r="F191" i="1"/>
  <c r="F192" i="1"/>
  <c r="F193" i="1"/>
  <c r="F194" i="1"/>
  <c r="F195" i="1"/>
  <c r="F196" i="1"/>
  <c r="F186"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53"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17" i="1"/>
  <c r="F105" i="1"/>
  <c r="F106" i="1"/>
  <c r="F107" i="1"/>
  <c r="F108" i="1"/>
  <c r="F109" i="1"/>
  <c r="F110" i="1"/>
  <c r="F111" i="1"/>
  <c r="F112" i="1"/>
  <c r="F113" i="1"/>
  <c r="F114" i="1"/>
  <c r="F104" i="1"/>
  <c r="F89" i="1"/>
  <c r="F90" i="1"/>
  <c r="F97" i="1" s="1"/>
  <c r="F91" i="1"/>
  <c r="F92" i="1"/>
  <c r="F93" i="1"/>
  <c r="F94" i="1"/>
  <c r="F95" i="1"/>
  <c r="F96" i="1"/>
  <c r="F88" i="1"/>
  <c r="F60" i="1"/>
  <c r="F61" i="1"/>
  <c r="F62" i="1"/>
  <c r="F63" i="1"/>
  <c r="F64" i="1"/>
  <c r="F65" i="1"/>
  <c r="F66" i="1"/>
  <c r="F67" i="1"/>
  <c r="F68" i="1"/>
  <c r="F69" i="1"/>
  <c r="F70" i="1"/>
  <c r="F71" i="1"/>
  <c r="F72" i="1"/>
  <c r="F73" i="1"/>
  <c r="F74" i="1"/>
  <c r="F75" i="1"/>
  <c r="F76" i="1"/>
  <c r="F77" i="1"/>
  <c r="F78" i="1"/>
  <c r="F79" i="1"/>
  <c r="F80" i="1"/>
  <c r="F81" i="1"/>
  <c r="F82" i="1"/>
  <c r="F83" i="1"/>
  <c r="F84" i="1"/>
  <c r="F85" i="1"/>
  <c r="F59" i="1"/>
  <c r="F53" i="1"/>
  <c r="F54" i="1"/>
  <c r="F55" i="1"/>
  <c r="F56" i="1"/>
  <c r="F52" i="1"/>
  <c r="F36" i="1"/>
  <c r="F37" i="1"/>
  <c r="F38" i="1"/>
  <c r="F39" i="1"/>
  <c r="F40" i="1"/>
  <c r="F41" i="1"/>
  <c r="F42" i="1"/>
  <c r="F43" i="1"/>
  <c r="F44" i="1"/>
  <c r="F45" i="1"/>
  <c r="F46" i="1"/>
  <c r="F47" i="1"/>
  <c r="F48" i="1"/>
  <c r="F49" i="1"/>
  <c r="F35" i="1"/>
  <c r="F26" i="1"/>
  <c r="F27" i="1"/>
  <c r="F28" i="1"/>
  <c r="F29" i="1"/>
  <c r="F30" i="1"/>
  <c r="F31" i="1"/>
  <c r="F32" i="1"/>
  <c r="F25" i="1"/>
  <c r="F8" i="1"/>
  <c r="F9" i="1"/>
  <c r="F10" i="1"/>
  <c r="F11" i="1"/>
  <c r="F12" i="1"/>
  <c r="F13" i="1"/>
  <c r="F14" i="1"/>
  <c r="F15" i="1"/>
  <c r="F16" i="1"/>
  <c r="F17" i="1"/>
  <c r="F18" i="1"/>
  <c r="F19" i="1"/>
  <c r="F20" i="1"/>
  <c r="F21" i="1"/>
  <c r="F22" i="1"/>
  <c r="F7" i="1"/>
  <c r="F115" i="1"/>
  <c r="F464" i="1" l="1"/>
  <c r="F449" i="1"/>
  <c r="F434" i="1"/>
  <c r="F423" i="1"/>
  <c r="F397" i="1"/>
  <c r="F389" i="1"/>
  <c r="F379" i="1"/>
  <c r="F366" i="1"/>
  <c r="F358" i="1"/>
  <c r="F342" i="1"/>
  <c r="F250" i="1"/>
  <c r="F251" i="1"/>
  <c r="C7" i="2" s="1"/>
  <c r="F197" i="1"/>
  <c r="F184" i="1"/>
  <c r="F151" i="1"/>
  <c r="F86" i="1"/>
  <c r="F57" i="1"/>
  <c r="F50" i="1"/>
  <c r="F33" i="1"/>
  <c r="F23" i="1"/>
  <c r="F465" i="1" l="1"/>
  <c r="C11" i="2" s="1"/>
  <c r="C12" i="2" s="1"/>
  <c r="F201" i="1"/>
  <c r="C6" i="2" s="1"/>
  <c r="F98" i="1"/>
  <c r="C5" i="2" s="1"/>
  <c r="C9" i="2" l="1"/>
  <c r="C13" i="2" s="1"/>
</calcChain>
</file>

<file path=xl/sharedStrings.xml><?xml version="1.0" encoding="utf-8"?>
<sst xmlns="http://schemas.openxmlformats.org/spreadsheetml/2006/main" count="1021" uniqueCount="521">
  <si>
    <t>Pereinamųjų plokščių PP-4 montavimas:                                                                     - Betono C30/37-XC4-XF4 pereinamosioms plokštėms montavimas (15,1 m³)                      - Armatūros S 500B pereinamosioms plokštėms montavimas (1018 kg)</t>
  </si>
  <si>
    <t>Kraštinių plokščių montavimas:                                                                                   - Betono C35/45-XC4-XD3-XF4 kraštinėms plokštėms montavimas (1,4 m³)                                - Armatūros S 500B kraštinėms plokštėms montavimas (108 kg)</t>
  </si>
  <si>
    <t xml:space="preserve">VALSTYBINĖS REIKŠMĖS RAJONINIO KELIO NR. 2704 SEDA–BARSTYČIAI–SALANTAI </t>
  </si>
  <si>
    <t>RUOŽO NUO 22,42 IKI 23,70 KM REKONSTRAVIMAS</t>
  </si>
  <si>
    <t>Šlaitų tvirtinimas dembliais iš natūralių medžiagų pluošto:                                         - Kabės demblio pritvirtinimui – 1246 vnt.                                                                     - Žolių sėklos – 18,7 kg</t>
  </si>
  <si>
    <t>Ištekėjimų ir įtekėjimų tvirtinimas P - 1 plokštėmis:                                                        - 10 cm skaldos fr. 22/32 pagrindo įrengimas – 28,5 m²                                                        - 2 cm cemento skiedinio S10 įrengimas – 28,5 m²                                                      - Tarpų užbetonavimas B12/15 betonu – 0,7 m3</t>
  </si>
  <si>
    <t>Grįžtamosios medžiagos (išardytas asfaltas) (5,77 Eur/t) (sąmatoje įvertinamas su minuso ženklu)</t>
  </si>
  <si>
    <t>Grįžtamosios medžiagos (nufrezuotas asfaltas) (9,23 Eur/m3) (sąmatoje įvertinamas su minuso ženklu)</t>
  </si>
  <si>
    <t>Grįžtamosios medžiagos (asfalto drožlės) (5,77 Eur/t) (sąmatoje įvertinamas su minuso ženklu)</t>
  </si>
  <si>
    <t>Grįžtamosios medžiagos (frezuotas asfaltas) (5,77 Eur/t) (sąmatoje įvertinamas su minuso ženklu)</t>
  </si>
  <si>
    <t>Eilės Nr.</t>
  </si>
  <si>
    <t>Darbo pavadinimas, aprašymas</t>
  </si>
  <si>
    <t>Mato vnt.</t>
  </si>
  <si>
    <t>Kiekis</t>
  </si>
  <si>
    <t>1. Paruošiamieji darbai</t>
  </si>
  <si>
    <t>Trasos nužymėjimas</t>
  </si>
  <si>
    <t>km</t>
  </si>
  <si>
    <t>Vienstiebių kelio ženklų atramų išardymas ir išvežimas (žiūrėti žiniaraščio priedą dėl išvežimo)</t>
  </si>
  <si>
    <t>vnt.</t>
  </si>
  <si>
    <t>Dvistiebių kelio ženklų atramų išardymas ir išvežimas (žiūrėti žiniaraščio priedą dėl išvežimo)</t>
  </si>
  <si>
    <t>Skydų nuėmimas ir išvežimas (žiūrėti žiniaraščio priedą dėl išvežimo)</t>
  </si>
  <si>
    <t>m²</t>
  </si>
  <si>
    <t>t</t>
  </si>
  <si>
    <t>Augalinio grunto sandėliavimas (panaudojama kelkraščių ir šlaitų apželdinimui)</t>
  </si>
  <si>
    <t>m</t>
  </si>
  <si>
    <t>Signalinių stulpelių ardymas su išvežimu (žiūrėti žiniaraščio priedą dėl išvežimo)</t>
  </si>
  <si>
    <t>2. Sankasos įrengimas</t>
  </si>
  <si>
    <t>Sankasos dugno planiravimas mechanizuotai</t>
  </si>
  <si>
    <t>Sankasos dugno planiravimas rankiniu būdu (5% rankiniu būdu)</t>
  </si>
  <si>
    <t>Griovio dugno ir šlaitų planiravimas mechanizuotai</t>
  </si>
  <si>
    <t>Griovio dugno ir šlaitų planiravimas rankiniu būdu (5% rankiniu būdu)</t>
  </si>
  <si>
    <t>Sankasos dugno tankinimas h=0,30 m</t>
  </si>
  <si>
    <t>3. Kelio dangos konstrukcija</t>
  </si>
  <si>
    <t>Skersinių ir išilginių siūlių pagruntavimas bitumine emulsija</t>
  </si>
  <si>
    <t>Griovio dugno stiprinimas žvyru fr. 16/32</t>
  </si>
  <si>
    <t>Griovio dugno stiprinimas skalda fr. 22/56</t>
  </si>
  <si>
    <t>Šlaito tvirtinimas priešeroziniu dembliu (stiprinamas plotas)</t>
  </si>
  <si>
    <t>5. Vandens nuleidimo įrenginiai</t>
  </si>
  <si>
    <t>Žemės darbai (iškasimas) (išvežant rangovo pasirinktu atstumu) (5% rankiniu būdu)</t>
  </si>
  <si>
    <t>m³</t>
  </si>
  <si>
    <t>Žemės darbai (iškasimas) sandėliuojant ir vėliau panaudojant pakartotinai) (5% rankiniu būdu)</t>
  </si>
  <si>
    <t>Žemės darbai (supylimas ir sutankinimas) (naudojant iškastą gruntą)</t>
  </si>
  <si>
    <t>Žemės darbai (supylimas molinio grunto)</t>
  </si>
  <si>
    <t>Pagrindo iš šalčiui atsparaus grunto įrengimas</t>
  </si>
  <si>
    <t>Filtruojančios neaustinės geotekstilės įrengimas 200 g/m2 smėlio pagrindui sutvirtinti</t>
  </si>
  <si>
    <t>Smėlio pagrindo pralaidoms įrengimas</t>
  </si>
  <si>
    <t>Geomembranos (1,5 mm storio) įrengimas</t>
  </si>
  <si>
    <t>Filtruojančios neaustinės geotekstilės įrengimas 200g/m², šalčiui atspariam sluoksniui atskirti</t>
  </si>
  <si>
    <t>Pralaidų užpylimas smulkiagrūdžiais, vidutiniagrūdžiais,  stambiagrūdžiais smėlio ir žvyro mišiniais</t>
  </si>
  <si>
    <t>kg</t>
  </si>
  <si>
    <t>Armatūros tinklų montavimas ir sudėjimas į projektinę padėtį 200x200 ∅6mm</t>
  </si>
  <si>
    <t>Skaldos pagrindo po betonu įrengimas h=10cm fr. 22/32</t>
  </si>
  <si>
    <t>Pralaidos antgalių betonavimas C30/37-XF4-XC4 h=10cm</t>
  </si>
  <si>
    <t>Vagos ir šlaitų tvirtinimas betonu C30/37-XF4-XC4 h=10cm</t>
  </si>
  <si>
    <t>Vagos tvirtinimas betonu C30/37-XF4-XC4 h=12cm</t>
  </si>
  <si>
    <t>Tašelių, impregnuotų antiseptiku, montavimas</t>
  </si>
  <si>
    <t>Vandens siurblių darbas</t>
  </si>
  <si>
    <t>darb.val.</t>
  </si>
  <si>
    <t>6. Baigiamieji darbai</t>
  </si>
  <si>
    <t>Kelio ženklų skydų montavimas prie vienstiebių atramų</t>
  </si>
  <si>
    <t>Kelio ženklų skydų montavimas prie dvistiebių atramų</t>
  </si>
  <si>
    <t>Signalinių stulpelių įrengimas</t>
  </si>
  <si>
    <t>Horizontalusis ženklinimas polimerinėmis medžiagomis su stiklo rutuliukais 1.1</t>
  </si>
  <si>
    <t>Horizontalusis ženklinimas polimerinėmis medžiagomis su stiklo rutuliukais 1.7</t>
  </si>
  <si>
    <t>Iš viso, Eur be PVM</t>
  </si>
  <si>
    <t>Esamų drenų ieškojimas</t>
  </si>
  <si>
    <t>Drenažo rinktuvų iš neperforuotų lygių PVC S klasės Ø160 mm vamzdžių įrengimas vienakaušiais ekskavatoriais</t>
  </si>
  <si>
    <t>Drenažo rinktuvų iš neperforuotų lygių PVC N klasės Ø110 mm vamzdžių įrengimas vienakaušiais ekskavatoriais</t>
  </si>
  <si>
    <t>Paviršinio vandens nuleistuvų PN-42 pakelėje įrengimas</t>
  </si>
  <si>
    <t>Grunto kasimas rankiniu būdu požeminių inžinerinių komunikacijų bei kitose zonose</t>
  </si>
  <si>
    <t>Asfalto dangos ardymas (esamų tiltų priegose)</t>
  </si>
  <si>
    <t>Augalinio grunto pašalinimas</t>
  </si>
  <si>
    <t>m3</t>
  </si>
  <si>
    <t>Kietų veislių medžių nuo 25 cm iki 32 cm skersmens pašalinimas, kelmų rovimas</t>
  </si>
  <si>
    <t>Kietų veislių medžių nuo 32 cm skersmens pašalinimas, kelmų rovimas</t>
  </si>
  <si>
    <t>Medžių kamienų susandėliavimas ir apskaitymas statybvietėje (nukirtęs visus medžius, rangovas turi apie  tai operatyviai informuoti Kelių direkciją)</t>
  </si>
  <si>
    <t>Išrautų kelmų išvežimas rangovo pasirinktu atstumu ir utilizavimas</t>
  </si>
  <si>
    <t>Ardomi atitvarai  ir sandėliuojami pakartotiniam panaudojimui (statramsčiai išvežami)</t>
  </si>
  <si>
    <t>Ardomi atitvarai su statramsčiais ir išvežimas (žiūrėti žiniaraščio priedą)</t>
  </si>
  <si>
    <t>Asfalto dangos krašto padengimas bitumine emulsija (viraže)</t>
  </si>
  <si>
    <t>Apsauginių atitvarų N2 W4 A įrengimas panaudojant naujas sijas ir naujus statramsčius</t>
  </si>
  <si>
    <t>Apsauginių atitvarų įrengimas panaudojant esamas medžiagas (statramsčiai nauji)</t>
  </si>
  <si>
    <t>Apsauginių atitvarų N2 W4 A galinių elementų įrengimas (panaudojant naujas medžiagas)</t>
  </si>
  <si>
    <t>4. Nuovažų/sankryžų įrengimas</t>
  </si>
  <si>
    <t>PP pralaidų d=400 įrengimas</t>
  </si>
  <si>
    <t>Filtruojanti neaustinė geotekstilė, apvyniojama aplink pralaidos vamzdį 170g/m2</t>
  </si>
  <si>
    <t>Apkabos pralaidos d1000 vamzdžiams</t>
  </si>
  <si>
    <t>Apkabos pralaidos d800 vamzdžiams</t>
  </si>
  <si>
    <t>Filtruojanti neaustinė geotekstilė apvyniojama aplink apkabas 170g/m2</t>
  </si>
  <si>
    <t>Geotinklu armuojamas plotas</t>
  </si>
  <si>
    <t>Vagos tvirtinimas skalda fr. 22/32, h=15 cm</t>
  </si>
  <si>
    <t>Horizontalusis ženklinimas polimerinėmis medžiagomis su stiklo rutuliukais 1.12</t>
  </si>
  <si>
    <t>Augalinio grunto išvežimas rangovo pasirinktu atstumu (į išlykį)</t>
  </si>
  <si>
    <t>Žemės darbai - žemės sankasos formavimas, iškasos</t>
  </si>
  <si>
    <t>Žemės darbai - žemės sankasos formavimas, pylimai (panaudojant iškasų gruntą)</t>
  </si>
  <si>
    <t>Apsauginio šalčiui atsparaus sluoksnio įrengimas kf≥1,0×10-5 m/s, h(min)=0,42 m</t>
  </si>
  <si>
    <t>Apsauginio šalčiui atsparaus sluoksnio įrengimas kf≥1,0×10-5 m/s, h(min)=0,32 m</t>
  </si>
  <si>
    <t>Grunto sluoksnio po kelkraščiu įrengimas (ŽB, ŽG, ŽP, SB, SG, ŽD, ŽM, SD, SM) (iš atvežtinio grunto)</t>
  </si>
  <si>
    <t>Asfaltbetonio sluoksnio įrengimas iš mišinio AC 16 PD, h=0,08 m</t>
  </si>
  <si>
    <t>Asfaltbetonio sluoksnio įrengimas iš mišinio AC 16 PD, h=0,06 m</t>
  </si>
  <si>
    <t>Apsauginio šalčiui atsparaus sluoksnio įrengimas kf≥1,0×10-5 m/s, h=0,39 m</t>
  </si>
  <si>
    <t>Pažvyravimas fr. 0/32 (dangų suvedimui), h=0,2 m</t>
  </si>
  <si>
    <t>Skaldos pagrindo sluoksnio iš nesurišto mineralinių medžiagų mišinio įrengimas fr. 0/45, h=0,20 m</t>
  </si>
  <si>
    <t>Esamų gelžbetoninių pralaidų ardymas ir išvežimas (d800, L=18,7 m) (žiūrėti žiniaraščio priedą dėl išvežimo)</t>
  </si>
  <si>
    <t>Esamų PVC pralaidų ardymas ir išvežimas (d600, L=10,9 m) (žiūrėti žiniaraščio priedą dėl išvežimo)</t>
  </si>
  <si>
    <t>Metalinių gofruotų pralaidų d=1000 įrengimas (vamzdžius jungiant apkabomis) (1 vnt.)</t>
  </si>
  <si>
    <t>Metalinių gofruotų pralaidų d=800 įrengimas (vamzdžius jungiant apkabomis) (3 vnt.)</t>
  </si>
  <si>
    <t>Kelio ženklų vienatramių metalinių 76,1 mm skersmens (sienelės storis 2,9 mm, h=4,00 m) atramų pastatymas</t>
  </si>
  <si>
    <t>skyriuje  1</t>
  </si>
  <si>
    <t>skyriuje  2</t>
  </si>
  <si>
    <t>skyriuje  3</t>
  </si>
  <si>
    <t>skyriuje  4</t>
  </si>
  <si>
    <t>skyriuje  5</t>
  </si>
  <si>
    <t>skyriuje  6</t>
  </si>
  <si>
    <t>Išpildomoji nuotrauka (5,1 ha)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</si>
  <si>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Žiniaraštyje  1</t>
  </si>
  <si>
    <t>VALSTYBINĖS REIKŠMĖS RAJONINIO KELIO NR. 2704 SEDA–BARSTYČIAI–SALANTAI RUOŽO NUO 22,14 IKI 22,42 KM IR RUOŽO NUO 23,70 IKI 26,44 KM KAPITALINIS REMONTAS</t>
  </si>
  <si>
    <t>Augalinio grunto užpylimas ir užsėjimas žole, h=0,06 m</t>
  </si>
  <si>
    <t>DARBŲ KIEKIŲ ŽINIARAŠTIS NR. 2 – TILTO PER BARTUVĄ REMONTAS</t>
  </si>
  <si>
    <t>1.</t>
  </si>
  <si>
    <t>Esamų konstrukcijų ardymas</t>
  </si>
  <si>
    <t>1.1</t>
  </si>
  <si>
    <t>Dirvožemio sluoksnio nuėmimas h = 15 cm</t>
  </si>
  <si>
    <t>1.2</t>
  </si>
  <si>
    <t>Metalinių turėklų ant tilto išardymas</t>
  </si>
  <si>
    <t>4.</t>
  </si>
  <si>
    <t>1.3</t>
  </si>
  <si>
    <t>Gelžbetoninių apsauginių bortų išmontavimas</t>
  </si>
  <si>
    <t>1.4</t>
  </si>
  <si>
    <t>Gelžbetoninių stulpelių ardymas</t>
  </si>
  <si>
    <t>1.5</t>
  </si>
  <si>
    <t>Asfalto dangos h=10 cm nufrezavimas</t>
  </si>
  <si>
    <t>1.6</t>
  </si>
  <si>
    <t>1.7</t>
  </si>
  <si>
    <t>Esamos hidroizoliacijos ardymas</t>
  </si>
  <si>
    <t>1.8</t>
  </si>
  <si>
    <t>Išlyginamojo betono sluoksnio ardymas</t>
  </si>
  <si>
    <t>1.9</t>
  </si>
  <si>
    <t>2.</t>
  </si>
  <si>
    <t>Darbai krantinėse atramose</t>
  </si>
  <si>
    <t>2.1</t>
  </si>
  <si>
    <t>Grunto iškasimas išvežant rangovo pasirinktu atstumu (20% darbų atliekami rankiniu būdu)</t>
  </si>
  <si>
    <t>3.</t>
  </si>
  <si>
    <t>2.2</t>
  </si>
  <si>
    <t>Monolitinių gelžbetoninių krantinių atramų platinimas, stiprinimas ir sparnų įrengimas</t>
  </si>
  <si>
    <t>2.3</t>
  </si>
  <si>
    <t>Armatūros tinklų įrengimas</t>
  </si>
  <si>
    <t>2.4</t>
  </si>
  <si>
    <t>2.5</t>
  </si>
  <si>
    <t>Cheminės dervos įrengimas armatūros strypų inkaravimui</t>
  </si>
  <si>
    <t>l</t>
  </si>
  <si>
    <t>2.6</t>
  </si>
  <si>
    <t>Betoninių paviršių plovimas aukštu slėgiu</t>
  </si>
  <si>
    <t>2.7</t>
  </si>
  <si>
    <t>Dviejų sluoksnių teptinės bituminės hidroizoliacijos įrengimas</t>
  </si>
  <si>
    <t>2.8</t>
  </si>
  <si>
    <t>Skaldos prizmių įrengimas</t>
  </si>
  <si>
    <t>2.9</t>
  </si>
  <si>
    <t>5.</t>
  </si>
  <si>
    <t>2.10</t>
  </si>
  <si>
    <t>Gerai drenuojančio grunto supylimas ir sutankinimas po ir už pereinamųjų plokščių ir sankasai</t>
  </si>
  <si>
    <t>2.11</t>
  </si>
  <si>
    <t>2.12</t>
  </si>
  <si>
    <t>2.13</t>
  </si>
  <si>
    <t>Tarpų tarp pereinamųjų plokščių ir krantinių atramų užpylimas skalda</t>
  </si>
  <si>
    <t>2.14</t>
  </si>
  <si>
    <t>Betoninių paviršių plovimas aukštu slėgiu prieš klojant išlyginamąjį sluoksnį</t>
  </si>
  <si>
    <t>2.15</t>
  </si>
  <si>
    <t>Išlyginamojo sluoksnio hvid.=6,5 cm įrengimas</t>
  </si>
  <si>
    <t>2.16</t>
  </si>
  <si>
    <t>Išlyginamojo sluoksnio armavimas</t>
  </si>
  <si>
    <t>2.17</t>
  </si>
  <si>
    <t>Betoninių paviršių plovimas aukštu slėgiu prieš klojant hidroizoliaciją</t>
  </si>
  <si>
    <t>2.18</t>
  </si>
  <si>
    <t>Dviejų sluoksnių bituminės prilydomosios hidroizoliacijos įrengimas</t>
  </si>
  <si>
    <t>2.19</t>
  </si>
  <si>
    <t>2,0 cm storio apsauginio asfalto SMA 8 S sluoksnio ant hidroizoliacijos klojamas rankiniu būdu</t>
  </si>
  <si>
    <t>2.20</t>
  </si>
  <si>
    <t>Išlyginamojo sluoksnio iš asfalto mišinio AC 16 AS įrengimas rankiniu būdu</t>
  </si>
  <si>
    <t>2.21</t>
  </si>
  <si>
    <t>Kelio juodų dangų paviršiaus gruntavimas polimerais modifikuota bitumo emulsija</t>
  </si>
  <si>
    <t>2.22</t>
  </si>
  <si>
    <t>Dvisluoksnės dangos viršutinio sluoksnio įrengimas  iš viršutinio dangos sluoksnio asfalto SMA 8 S su PMB (sluoksnis 4,0 cm storio, klotuvas iki 500 t/h)</t>
  </si>
  <si>
    <t>2.23</t>
  </si>
  <si>
    <t>Skaldos prizmės įrengimas ant pereinamųjų plokščių</t>
  </si>
  <si>
    <t>2.24</t>
  </si>
  <si>
    <t>Skersinių siūlių pagruntavimas karštu bitumu h = 0,08 m</t>
  </si>
  <si>
    <t>2.25</t>
  </si>
  <si>
    <t>AC 16 PD asfaltbetonio pagrindo dangos 8,0 cm storio sluoksnio įrengimas klotuvu</t>
  </si>
  <si>
    <t>2.26</t>
  </si>
  <si>
    <t>Atidengtos armatūros valymas ir padengimas apsaugine danga</t>
  </si>
  <si>
    <t>2.27</t>
  </si>
  <si>
    <t>Išplovų ramtuose ir kitų pažaidų remontavimas remontiniu mišiniu</t>
  </si>
  <si>
    <t>2.28</t>
  </si>
  <si>
    <t>2.29</t>
  </si>
  <si>
    <t>Betoninių paviršių padengimas elastine dažų sistema</t>
  </si>
  <si>
    <t>2.30</t>
  </si>
  <si>
    <t>Metalinių paaukštintų apsauginių atitvarų įrengimas (atitvaro klasę žr. susisiekimo dalyje)</t>
  </si>
  <si>
    <t>2.31</t>
  </si>
  <si>
    <t>Bordiūrų 1000x150x220/165 mm įrengimas ant betoninio C20/25 klasės pagrindo</t>
  </si>
  <si>
    <t>2.32</t>
  </si>
  <si>
    <t>Plieninės spraustasienės iš S355 GP plieno įrengimas</t>
  </si>
  <si>
    <t>2.33</t>
  </si>
  <si>
    <t>Plieninės spraustasienės ištraukimas (80% spraustasienės susigrąžinant)</t>
  </si>
  <si>
    <t>Darbai perdangoje ir kraštinėse plokštėse</t>
  </si>
  <si>
    <t>3.1</t>
  </si>
  <si>
    <t>Tilto perdangos betoninių paviršių plovimas aukštu slėgiu prieš klojant išlyginamąjį sluoksnį</t>
  </si>
  <si>
    <t>3.2</t>
  </si>
  <si>
    <t>Bituminės elastinės deformacinės siūlės įrengimas</t>
  </si>
  <si>
    <t>3.3</t>
  </si>
  <si>
    <t>Išlyginamojo sluoksnio hvid.=7,6 cm įrengimas</t>
  </si>
  <si>
    <t>3.4</t>
  </si>
  <si>
    <t>3.5</t>
  </si>
  <si>
    <t>Tilto perdangos betoninių paviršių plovimas aukštu slėgiu prieš klojant hidroizoliaciją</t>
  </si>
  <si>
    <t>3.6</t>
  </si>
  <si>
    <t>3.7</t>
  </si>
  <si>
    <t>3.9</t>
  </si>
  <si>
    <t>3.10</t>
  </si>
  <si>
    <t>Hidroizoliacinės drenažinės juostos įrengimas</t>
  </si>
  <si>
    <t>3.11</t>
  </si>
  <si>
    <t>Kraštinių plokščių nišų pildymas C35/45-XC4-XD3-XF4 betonu</t>
  </si>
  <si>
    <t>3.12</t>
  </si>
  <si>
    <t>3.13</t>
  </si>
  <si>
    <t>Tarpų sandarinimas hermetiku h=2,0 cm, b=2,0 cm</t>
  </si>
  <si>
    <t>3.14</t>
  </si>
  <si>
    <t>Apsauginio asfalto SMA 8 S 2 cm storio sluoksnio ant hidroizoliacijos įrengimas</t>
  </si>
  <si>
    <t>3.15</t>
  </si>
  <si>
    <t>3.16</t>
  </si>
  <si>
    <t>Apatinio dangos sluoksnio iš asfalto AC 16 AS su PMB 4,0 cm storio sluoksnio įrengimas</t>
  </si>
  <si>
    <t>3.17</t>
  </si>
  <si>
    <t>3.18</t>
  </si>
  <si>
    <t>Viršutinio dangos sluoksnio iš asfalto SMA 8 S su PMB 4,0 cm storio sluoksnio įrengimas</t>
  </si>
  <si>
    <t>3.19</t>
  </si>
  <si>
    <t>Siūlių hermetizavimas sandarinimo juosta</t>
  </si>
  <si>
    <t>3.20</t>
  </si>
  <si>
    <t>Kraštinių plokščių betoninių paviršių plovimas aukštu slėgiu prieš padengiant epoksidine danga</t>
  </si>
  <si>
    <t>3.21</t>
  </si>
  <si>
    <t>3.22</t>
  </si>
  <si>
    <t>3.23</t>
  </si>
  <si>
    <t>Armatūros strypų įrengimas į inkaravimo ertmes</t>
  </si>
  <si>
    <t>3.24</t>
  </si>
  <si>
    <t>Betoninių paviršių gruntavimas teptuku</t>
  </si>
  <si>
    <t>3.25</t>
  </si>
  <si>
    <t>Kraštinių plokščių padengimas epoksidine danga su smėlio pabarstu</t>
  </si>
  <si>
    <t>3.26</t>
  </si>
  <si>
    <t>Kraštinių plokščių padengimas UV viršutine apsaugine danga</t>
  </si>
  <si>
    <t>3.27</t>
  </si>
  <si>
    <t>Vienpusis paaukštintų atitvarų įrengimas ant tilto ar viaduko kraštinių plokščių, tvirtinant juos inkariniais varžtais</t>
  </si>
  <si>
    <t>3.28</t>
  </si>
  <si>
    <t>Tilto perdangos apatinės dalies ir kraštinių plokščių betoninių paviršių plovimas aukštu slėgiu</t>
  </si>
  <si>
    <t>Pažaidų remontavimas remontiniu mišiniu</t>
  </si>
  <si>
    <t>3.31</t>
  </si>
  <si>
    <t>Tilto perdangos apatinės dalies ir kraštinių plokščių betoninių paviršių padengimas elastine dažų sistema</t>
  </si>
  <si>
    <t>3.32</t>
  </si>
  <si>
    <t>Plieninių laštakų įrengimas</t>
  </si>
  <si>
    <t>Tilto kūgių ir prieigų sutvarkymas</t>
  </si>
  <si>
    <t>4.1</t>
  </si>
  <si>
    <t>Apželdintų h = 10,0 cm kelkraščių įrengimas. 2 cm augalinio grunto apsėto veja ant 8 cm 5/22 skaldos sluoksnio</t>
  </si>
  <si>
    <t>4.2</t>
  </si>
  <si>
    <t>Tranšėjų su šlaitais iki 2 m pločio ir iki 2 m gylio ir duobių iki 1,5 m gylio kasimas rankiniu būdu</t>
  </si>
  <si>
    <t>4.3</t>
  </si>
  <si>
    <t>Plastmasinio lietaus kanalizacijos šulinio 425 mm skersmens montavimas (Hvid.-1.7 m)</t>
  </si>
  <si>
    <t>4.4</t>
  </si>
  <si>
    <t>4.5</t>
  </si>
  <si>
    <t>Plastikinių Ø200 mm PVC vamzdžių klojimas</t>
  </si>
  <si>
    <t>4.6</t>
  </si>
  <si>
    <t>Tranšėjų, iškasų ir duobių užpylimas rankiniu būdu</t>
  </si>
  <si>
    <t>4.7</t>
  </si>
  <si>
    <t>Vandens slopintuvų šlaito pade įrengimas</t>
  </si>
  <si>
    <t>4.8</t>
  </si>
  <si>
    <t>Šlaitų planiravimas rankiniu būdu</t>
  </si>
  <si>
    <t>4.9</t>
  </si>
  <si>
    <t>Vandens nuleidimo kelio tvirtinimas betoninėmis plokštėmis (0.49x0.49x0.08 m) ant C30/37-XC4-XF4 klasės h=10 cm betono pagrindo</t>
  </si>
  <si>
    <t>4.10</t>
  </si>
  <si>
    <t>Vandens nuleidimo tako iš betoninių teleskopinių lietaus nubėgimo latakų įrengimas</t>
  </si>
  <si>
    <t>4.11</t>
  </si>
  <si>
    <t>Betoninio pagrindo iš C20/25-XC2 klasės betono vandens nuleidimo latakams ir šlaito tvirtinimui prie vandens išleistuvo įrengimas</t>
  </si>
  <si>
    <t>Baigiamieji ir kiti darbai</t>
  </si>
  <si>
    <t>5.1</t>
  </si>
  <si>
    <t>Dirvožemio sluoksnio įrengimas h =20,0 cm ir apsėjimas žole</t>
  </si>
  <si>
    <t>Kiaurymių Ø20 mm l=180 mm gręžimas ir paruošimas cheminiam inkaravimui (51,9 m)</t>
  </si>
  <si>
    <t>Kiaurymių Ø15 mm l=110 mm gręžimas ir paruošimas cheminiam inkaravimui (21,4 m)</t>
  </si>
  <si>
    <t>Išlyginamojo betono sluoksnio ant gulekšnių įrengimas</t>
  </si>
  <si>
    <t>Kiaurymių Ø13 mm l=90 mm gręžimas ir paruošimas cheminiam inkaravimui (7,2 m)</t>
  </si>
  <si>
    <t>Žiniaraštyje  2</t>
  </si>
  <si>
    <t>Asfalto dangos viršutinio sluoksnio nufrezavimas h=4cm</t>
  </si>
  <si>
    <t>Epoksido dangos ant techninių praėjimų ardymas</t>
  </si>
  <si>
    <t>Gelžbetoninio šlaito tvirtinimo su įbetonuotais lauko akmenimis ardymas</t>
  </si>
  <si>
    <t>Tilto remonto darbai</t>
  </si>
  <si>
    <t>Dvisluoksnės dangos viršutinio sluoksnio įrengimas  iš viršutinio dangos sluoksnio asfalto SMA 8 S su PMB (sluoksnis 4,0 cm storio)</t>
  </si>
  <si>
    <t>Skersinių, išilginių siūlių pagruntavimas karštu bitumu 50/70 (siūlės tiesiniam metrui yra mažiausiai 50 g rišiklio kiekvienam sluoksnio storio centimetrui), h = 0,10 m</t>
  </si>
  <si>
    <t>Techninių praėjimų plokščių betoninių paviršių plovimas aukštu slėgiu</t>
  </si>
  <si>
    <t>Techninių praėjimų plokščių padengimas epoksidine danga su smėlio pabarstu</t>
  </si>
  <si>
    <t>Techninių praėjimų plokščių padengimas UV viršutine apsaugine danga</t>
  </si>
  <si>
    <t>Tilto turėklinių blokų apatinės, ir šoninių išorinių dalių betoninių paviršių plovimas aukštu slėgiu prieš dažant</t>
  </si>
  <si>
    <t>Gelžbetoninių turėklinių blokų padengimas dažų sistema</t>
  </si>
  <si>
    <t>Tilto gelžbetoninių paviršių plovimas aukštu slėgiu prieš dažant</t>
  </si>
  <si>
    <t>Gelžbetoninių atitvarų padengimas dažų sistema</t>
  </si>
  <si>
    <t>Lietaus nuvedimo sistemos PVC DN 110 lietvamzdžių montavimas</t>
  </si>
  <si>
    <t xml:space="preserve">Tilto gelžbetoninių šlaitų tvirtinimo paviršių plovimas </t>
  </si>
  <si>
    <t>Siūlių ardymas tarp šlaito tvirtinimo plokščių</t>
  </si>
  <si>
    <t>Siūlių tarp šlaito tvirtinimo plokščių įrengimas iš C30/37-XC4-XF4 klasės betono</t>
  </si>
  <si>
    <t>Išplovos užpylimas stambiagrūdžiu gruntu ir grunto sutankinimas</t>
  </si>
  <si>
    <t>Techninių praėjimų plokščių apskardinimas ties deformaciniais pjūviais (skardos lakštai, varžtai ir kiaurymių gręžimas)</t>
  </si>
  <si>
    <t>Kompl.</t>
  </si>
  <si>
    <t>Armuotų surenkamų atraminių blokų įrengimas iš C30/37-XC4-XF4 klasės betono</t>
  </si>
  <si>
    <t>Armatūra surenkamiems atraminiams blokams</t>
  </si>
  <si>
    <t>Skaldos pagrindo įrengimas h=15cm fr. 22/32</t>
  </si>
  <si>
    <t>Šlaitų tvirtinimas betonu C30/37-XF4-XC4 h=15cm</t>
  </si>
  <si>
    <t>Vandens nuleidimo šulinėlių tilto prieigose įrengimas</t>
  </si>
  <si>
    <t>Gerai drenuojančio grunto užpylimas</t>
  </si>
  <si>
    <t>Esamos vandens nuleidimo sistemos prietiltyje išvalymas</t>
  </si>
  <si>
    <t>Armatūros tinklų montavimas ir sudėjimas į projektinę padėtį 200x200 Ø8 mm</t>
  </si>
  <si>
    <t>DARBŲ KIEKIŲ ŽINIARAŠTIS NR. 3 – TILTO PER NOTĘ REMONTAS</t>
  </si>
  <si>
    <t>Žiniaraštyje  3</t>
  </si>
  <si>
    <t>DARBŲ KIEKIŲ ŽINIARAŠTIS NR. 1 – SUSISIEKIMO DALIS</t>
  </si>
  <si>
    <t>Drenažo rinktuvų iš neperforuotų lygių PVC S klasės Ø110 mm vamzdžių įrengimas vienakaušiais ekskavatoriais</t>
  </si>
  <si>
    <t>Žiniaraštyje  4</t>
  </si>
  <si>
    <t>Požeminių polietileninių šulinių PE ŠP-40 įrengimas</t>
  </si>
  <si>
    <t>DARBŲ KIEKIŲ ŽINIARAŠTIS NR. 4 – MELIORACIJOS DALIS</t>
  </si>
  <si>
    <t>Vertikalių skylių gręžimas (skylės: Ø80 mm, h=420 mm)</t>
  </si>
  <si>
    <t>Vandens nuleidimo nuo hidroizoliacijos šulinėlių įrengimas</t>
  </si>
  <si>
    <t>Skaldos pagrindo sluoksnio iš nesurišto mineralinių medžiagų mišinio įrengimas fr. 0/45, h=0,15 m</t>
  </si>
  <si>
    <t>1.10</t>
  </si>
  <si>
    <t>1.11</t>
  </si>
  <si>
    <t>Esamo bituminio deformacinio pjūvio frezavimas iki hidroizoliacijos</t>
  </si>
  <si>
    <t>kompl.</t>
  </si>
  <si>
    <t>VALSTYBINĖS REIKŠMĖS RAJONINIO KELIO NR. 2704 SEDA–BARSTYČIAI–SALANTAI RUOŽO NUO 22,42 IKI 23,70 KM REKONSTRAVIMAS</t>
  </si>
  <si>
    <t>Eil.Nr.</t>
  </si>
  <si>
    <t>Darbų pavadinimas</t>
  </si>
  <si>
    <t>Mato vnt</t>
  </si>
  <si>
    <t>Kelio ženklų demontavimas (mažų)</t>
  </si>
  <si>
    <t>vnt</t>
  </si>
  <si>
    <t>Kelio ženklų demontavimas (didelių)</t>
  </si>
  <si>
    <t>Plastikinių stulpelių ardymas</t>
  </si>
  <si>
    <t>Riboženklių perstatymas</t>
  </si>
  <si>
    <t xml:space="preserve">Kietų veislių medžių, kurių skersmuo mažesnis iki 16 cm, kirtimas </t>
  </si>
  <si>
    <t xml:space="preserve">Minkštų veislių medžių, kurių skersmuo mažesnis iki 16 cm, kirtimas </t>
  </si>
  <si>
    <t>Minkštų veislių medžių, kurių skersmuo nuo 16 cm iki 24 cm, kirtimas</t>
  </si>
  <si>
    <t xml:space="preserve">Kietų veislių medžių, kurių skersmuo nuo 24 cm iki 32 cm, kirtimas </t>
  </si>
  <si>
    <t xml:space="preserve">Minkštų veislių medžių, kurių skersmuo nuo 24 cm iki 32 cm, kirtimas </t>
  </si>
  <si>
    <t xml:space="preserve">Kietų veislių medžių, kurių skersmuo didesnių kaip 32 cm, kirtimas </t>
  </si>
  <si>
    <t xml:space="preserve">Minkštų veislių medžių, kurių skersmuo didesnių kaip 32 cm, kirtimas </t>
  </si>
  <si>
    <t xml:space="preserve">Kietų veislių medžių kelmų, kurių skersmuo iki 26 cm, rovimas </t>
  </si>
  <si>
    <t xml:space="preserve">Minkštų veislių medžių kelmų, kurių skersmuo iki 26 cm, rovimas </t>
  </si>
  <si>
    <t xml:space="preserve">Kietų veislių medžių kelmų, kurių skersmuo nuo 26 cm iki 34 cm, rovimas </t>
  </si>
  <si>
    <t xml:space="preserve">Minkštų veislių medžių kelmų, kurių skersmuo nuo 26 cm iki 34 cm, rovimas </t>
  </si>
  <si>
    <t xml:space="preserve">Minkštų veislių medžių kelmų, kurių skersmuo didesnis kaip 34 cm, rovimas </t>
  </si>
  <si>
    <t>Išrautų kelmų pakrovimas į autosavivarčius ir išvežimas utilizavimui rangovo pasirinktu atstumu</t>
  </si>
  <si>
    <t>Tankių krūmų ir smulkių medžių šalinimas</t>
  </si>
  <si>
    <t>ha</t>
  </si>
  <si>
    <t>Medžių genėjimas</t>
  </si>
  <si>
    <t>Nukirstų krūmų, kelmų ir šakų susmulkinimas paskleidžiant</t>
  </si>
  <si>
    <t>Asfalto dangos ardymas</t>
  </si>
  <si>
    <t>Asfalto dangos frezavimas</t>
  </si>
  <si>
    <t>Siūlių pjaustymas asfalto dangoje</t>
  </si>
  <si>
    <t>2. Žemės darbai</t>
  </si>
  <si>
    <t>Augalinio grunto pašalinimas perstumiant jį buldozeriais iki 30 m</t>
  </si>
  <si>
    <t>Grunto kasimas mechanizuotu būdu ir supylimas į sankasą</t>
  </si>
  <si>
    <t>Sankasos planiravimas mechanizuotu būdu</t>
  </si>
  <si>
    <t xml:space="preserve">Sankasos tankinimas mechanizuotu būdu </t>
  </si>
  <si>
    <t>Griovio dugno ir šlaitų planiravimas mechanizuotu būdu</t>
  </si>
  <si>
    <t>II gr. grunto kasimas, pakrovimas į autosavivarčius, atvežimas iki 10 km ir darbas sąvartoje</t>
  </si>
  <si>
    <t>Kelkraščių užpylimas iškasų gruntu</t>
  </si>
  <si>
    <t>Kelkraščių tvirtinimas 10 cm skaldos fr. 16/32 sluoksniu pridedant 30% dirvožemio</t>
  </si>
  <si>
    <t>Kelkraščių tvirtinimas 6 cm skaldos fr. 16/32 sluoksniu pridedant 30% dirvožemio (ties pėsčiųjų takais)</t>
  </si>
  <si>
    <t>Juodžemio kasimas, pakrovimas į autosavivarčius, atvežimas iki 10 km ir darbas sąvartoje</t>
  </si>
  <si>
    <t>Šlaitų tvirtinimas 10 cm dirvožemio sluoksniu užsėjant žole, darbus atliekant mechanizuotu būdu</t>
  </si>
  <si>
    <t>Šlaitų tvirtinimas 10 cm dirvožemio sluoksniu užsėjant žole, darbus atliekant rankiniu būdu</t>
  </si>
  <si>
    <t>Griovių valymas mechanizuotai</t>
  </si>
  <si>
    <t>Esamos pralaidos valymas</t>
  </si>
  <si>
    <t>Griovio dugno tvirtinimas skalda fr. 16/32</t>
  </si>
  <si>
    <t>3. Vandens nuvedimas</t>
  </si>
  <si>
    <t>Grunto kasimas ir supylimas vietoje</t>
  </si>
  <si>
    <t>II gr. grunto kasimas, pakrovimas į autosavivarčius, atvežimas iki 30 km ir darbas sąvartoje</t>
  </si>
  <si>
    <t>Smėlio pagrindo po pralaidomis įrengimas</t>
  </si>
  <si>
    <t>Plastikinės 0,6 m skersmens pralaidos įrengimas (1 vnt.)</t>
  </si>
  <si>
    <t>Plastikinės 0,8 m skersmens pralaidos įrengimas (3 vnt.)</t>
  </si>
  <si>
    <t>Geotekstilės paklojimas</t>
  </si>
  <si>
    <t>Šalčiui atsparus gruntas po antgaliais</t>
  </si>
  <si>
    <t>Geomembrana po antgaliais</t>
  </si>
  <si>
    <t>Geotekstilės paklojimas po antgaliais</t>
  </si>
  <si>
    <t>Pirminis apsauginis užpylimas</t>
  </si>
  <si>
    <t>Tvirtinimas monolitiniu betonu B12/15, h=8 cm (ties Ø0,6 pralaida)</t>
  </si>
  <si>
    <t>Vandens surinkimo šulinio 0,425 m skersmens įrengimas</t>
  </si>
  <si>
    <t>Plastikinio vamzdžio 0,2 m skersmens įrengimas</t>
  </si>
  <si>
    <t>Plastikinių signalinių stulpelių pastatymas</t>
  </si>
  <si>
    <t>4. Inžinerinių tinklų apsauga</t>
  </si>
  <si>
    <t>II gr. grunto kasimas rankiniu būdu (supilant gruntą vietoje)</t>
  </si>
  <si>
    <t>II gr. grunto kasimas mechanizuotu būdu (supilant gruntą vietoje)</t>
  </si>
  <si>
    <t>II gr. grunto kasimas, pakrovimas į autosavivarčius, atvežimas iki 30 km ir darbas sąvartoje (perteklius)</t>
  </si>
  <si>
    <t xml:space="preserve">Pakloto po vamzdžiu įrengimas </t>
  </si>
  <si>
    <t>Apsauginių vamzdžių paklojimas (110/94 mm)</t>
  </si>
  <si>
    <t>Rezervinių vamzdžių paklojimas (110/94 mm)</t>
  </si>
  <si>
    <t xml:space="preserve">Pakloto po kabeliu įrengimas </t>
  </si>
  <si>
    <t>Kabelio VMOHBU 50x2x0,5 paklojimas</t>
  </si>
  <si>
    <t>Movos (50=50) įrengimas</t>
  </si>
  <si>
    <t>Tranšėjų, iškasų ir duobių užpylimas mechanizuotai</t>
  </si>
  <si>
    <t>I-II gr.tankinamas elektroplūvais</t>
  </si>
  <si>
    <t>Ryšių stulpelio perkėlimas</t>
  </si>
  <si>
    <t>5. Dangos įrengimas</t>
  </si>
  <si>
    <t>AŠAS sluoksnio įrengimas iš smėlio - žvyro mišinio</t>
  </si>
  <si>
    <t>15 cm skaldos pagrindo sluoksnio iš nesurištų mineralinių medžiagų mišinio įrengimas fr. 0/45</t>
  </si>
  <si>
    <t>8 cm asfalto pagrindo - dangos iš mišinio AC 16 PD įrengimas</t>
  </si>
  <si>
    <t>Išilginių siūlių padengimas bitumo emulsija</t>
  </si>
  <si>
    <t>Asfalto dangos krašto padengimas bitumo emulsija (viraže)</t>
  </si>
  <si>
    <t>Pažvyravimas projektuojamos dangos suvedimui su esama kelio danga</t>
  </si>
  <si>
    <t>6. Pėsčiųjų takai</t>
  </si>
  <si>
    <t>15 cm skaldos pagrindo sluoksnio įrengimas iš nesurištų 0/45 frakcijos mineralinių medžiagų sluoksnio</t>
  </si>
  <si>
    <t xml:space="preserve">Betono bortų 100x30x15 ant betono pagrindo įrengimas </t>
  </si>
  <si>
    <t>Skaldos po bortais įrengimas</t>
  </si>
  <si>
    <t>Betoninio latako 290x200x100 įrengimas</t>
  </si>
  <si>
    <t>Skaldos po lataku įrengimas</t>
  </si>
  <si>
    <t>Betono bortų 100x22x15 ant betono pagrindo įrengimas</t>
  </si>
  <si>
    <t>Betono bortų ir latakų pjaustymas</t>
  </si>
  <si>
    <t>6 cm pagrindo dangos įrengimas iš AC 16 PD mišinio</t>
  </si>
  <si>
    <t>Elastinės juostelės įrengimas (tarp asfalto ir betono)</t>
  </si>
  <si>
    <t>7. Peronas</t>
  </si>
  <si>
    <t>Šiukšlių dėžės įrengimas</t>
  </si>
  <si>
    <t>Suolo įrengimas</t>
  </si>
  <si>
    <t>skyriuje  7</t>
  </si>
  <si>
    <t>8. Plato</t>
  </si>
  <si>
    <t>Dangos pagruntavimas bitumine emulsija</t>
  </si>
  <si>
    <t>Išlyginamojo sluoksnio iš asfalto mišinio AC 16 PD įrengimas</t>
  </si>
  <si>
    <t>Išlyginamojo sluoksnio įrengimas (kelkraščiuose) iš skaldos fr. 16/32 pridedant 30 % dirvožemio</t>
  </si>
  <si>
    <t>skyriuje  8</t>
  </si>
  <si>
    <t>9. Dangos akliesiems įrengimas</t>
  </si>
  <si>
    <t>Skaldos sluoksnio (3 cm) nukasimas</t>
  </si>
  <si>
    <t>3 cm storio pasluoksnio iš smėlio - cemento mišinio įrengimas</t>
  </si>
  <si>
    <t>Dangos  akliesiems įrengimas (trinkelės 20x10x6)</t>
  </si>
  <si>
    <t>skyriuje  9</t>
  </si>
  <si>
    <t>10. Sankryžos (su rajoninės reikšmės keliais)</t>
  </si>
  <si>
    <t>Plastikinės 0,4 m skersmens pralaidos įrengimas</t>
  </si>
  <si>
    <t>Betono C20/25 pagrindo įrengimas (15 cm)</t>
  </si>
  <si>
    <t>Deformacinių siūlių įrengimas (4 vnt.)</t>
  </si>
  <si>
    <t>3 cm pasluoksnis iš cemento skiedinio</t>
  </si>
  <si>
    <t>Granito borto 100x22x15 įrengimas</t>
  </si>
  <si>
    <t>Granito bortų pjaustymas</t>
  </si>
  <si>
    <t>Granitinių trinkelių įrengimas 10x10x10</t>
  </si>
  <si>
    <t>Elastinės juostelės įrengimas (tarp asfalto ir borto)</t>
  </si>
  <si>
    <t>Pažvyravimo įrengimas suvedimui su esamu kelkraščiu</t>
  </si>
  <si>
    <t>Išlyginamojo sluoksnio iš asfalto mišinio AC 16 PD įrengimas (suvedimui su esama asfalto danga)</t>
  </si>
  <si>
    <t>skyriuje  10</t>
  </si>
  <si>
    <t xml:space="preserve">11. Nuovažos </t>
  </si>
  <si>
    <t>Plastikinės 0,4 m skersmens pralaidos įrengimas (24 vnt.)</t>
  </si>
  <si>
    <t>20 cm skaldos pagrindo sluoksnio įrengimas iš nesurištų fr. 0/45 frakcijos mineralinių medžiagų sluoksnio</t>
  </si>
  <si>
    <t>Kelkraščių tvirtinimas 6 cm skaldos fr. 16/32 sluoksniu pridedant 30% dirvožemio</t>
  </si>
  <si>
    <t>Pažvyravimo įrengimas suvedimui su esamu paviršiumi</t>
  </si>
  <si>
    <t>skyriuje  11</t>
  </si>
  <si>
    <t>12. Kelio apstatymas ir eismo organizavimas</t>
  </si>
  <si>
    <t>Vienpusio atitvaro įrengimas, statramščius kalant kas 4 m</t>
  </si>
  <si>
    <t xml:space="preserve">Kelio ženklų vienstiebių metalinių atramų (d=76mm) ant monolitinių betoninių pamatų pastatymas  </t>
  </si>
  <si>
    <t>Kelio ženklų skydų prie vienstiebių atramų rankiniu būdu montavimas</t>
  </si>
  <si>
    <t xml:space="preserve">Kelio ženklų dvistiebių metalinių atramų (d=76mm) ant monolitinių betoninių pamatų pastatymas  </t>
  </si>
  <si>
    <t xml:space="preserve">Kelio ženklų dvistiebių metalinių atramų (d=89mm) ant monolitinių betoninių pamatų pastatymas  </t>
  </si>
  <si>
    <t>Kelio ženklų skydų prie dvistiebių atramų rankiniu būdu montavimas</t>
  </si>
  <si>
    <t>Kelio dangos ženklinimas dažais ištisine 0,12 m pločio linija mechanizuotu būdu (1.1)</t>
  </si>
  <si>
    <t>Kelio dangos ženklinimas dažais brūkšnine 0,12 m pločio linija mechanizuotu būdu , kai brūkšnio ir tarpo santykis 1:1 (1.7)</t>
  </si>
  <si>
    <t>Kelio dangos ženklinimas dažais brūkšnine 0,12 m pločio linija mechanizuotu būdu , kai brūkšnio ir tarpo santykis 1:3 (1.5)</t>
  </si>
  <si>
    <t>Kelio dangos ženklinimas dažais brūkšnine 0,12 m pločio linija mechanizuotu būdu , kai brūkšnio ir tarpo santykis 3:1 (1.6)</t>
  </si>
  <si>
    <t>Kelio dangos ženklinimas dažais ištisine 0,25 m pločio linija mechanizuotu būdu (1.2)</t>
  </si>
  <si>
    <t>Kelio dangos ženklinimas dažais brūkšnine 0,25 m pločio linija mechanizuotu būdu , kai brūkšnio ir tarpo santykis 1:1 (1.22)</t>
  </si>
  <si>
    <t>Plotų ženklinimas kelio dažais</t>
  </si>
  <si>
    <t>skyriuje  12</t>
  </si>
  <si>
    <t>13. Kiti darbai</t>
  </si>
  <si>
    <t>Grunto kasimas rankiniu būdu, grunto išvežimas iki 30 km</t>
  </si>
  <si>
    <t>AŠAS sluoksnio įrengimas iš smėlio po laiptais ir trinkelėmis (15 cm)</t>
  </si>
  <si>
    <t>Skaldos sluoksnis (15 cm) po laiptais ir trinkelėmis</t>
  </si>
  <si>
    <t xml:space="preserve">Betono pagrindas (10 cm) po laiptais </t>
  </si>
  <si>
    <t>Laiptų įrengimas 1050x300x148 mm</t>
  </si>
  <si>
    <t>Vejos borto įrengimas</t>
  </si>
  <si>
    <t>Vejos bortų pjaustymas</t>
  </si>
  <si>
    <t xml:space="preserve">Betoninių trinkelių (20x10x8 cm) įrengimas </t>
  </si>
  <si>
    <t>Betono trinkelių pjaustymas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</si>
  <si>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</si>
  <si>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Darbo projekto parengimas</t>
  </si>
  <si>
    <t>skyriuje  13</t>
  </si>
  <si>
    <t>DARBŲ KIEKIŲ ŽINIARAŠTIS NR. 5 – SUSISIEKIMO DALIS</t>
  </si>
  <si>
    <t>Rajoninio kelio Nr. 2704 Seda–Barstyčiai–Salantai ruožo nuo 22,14 iki 26,44 km asfaltavimas</t>
  </si>
  <si>
    <t>DARBŲ KIEKIŲ ŽINIARAŠČIŲ SANTRAUKA</t>
  </si>
  <si>
    <t>Darbų kiekių žin. nr.</t>
  </si>
  <si>
    <t>Žiniaraščio pavadinimas</t>
  </si>
  <si>
    <t>Vertė, EUR be PVM</t>
  </si>
  <si>
    <t>Susisiekimo dalis</t>
  </si>
  <si>
    <t>Tilto per Bartuvą remontas</t>
  </si>
  <si>
    <t>Tilto per Notę remontas</t>
  </si>
  <si>
    <t>Melioracijos dalis</t>
  </si>
  <si>
    <t>Viso ruožuose 22,14–22,42 km ir 23,70–26,44 km:</t>
  </si>
  <si>
    <t>Viso ruože 22,42-23,70 km: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</si>
  <si>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</si>
  <si>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</si>
  <si>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ir deklaracijos apie statybos užbaigimą gavimą).</t>
  </si>
  <si>
    <t>Žiniaraščio priedas</t>
  </si>
  <si>
    <r>
      <t xml:space="preserve">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t>
    </r>
    <r>
      <rPr>
        <b/>
        <sz val="10"/>
        <rFont val="Times New Roman"/>
        <family val="1"/>
        <charset val="186"/>
      </rPr>
      <t>Šiaulių kelių tarnybos Kuršėnų asfaltbetonio bazę (Pramonės g. 24, Kuršėnai)</t>
    </r>
    <r>
      <rPr>
        <sz val="10"/>
        <rFont val="Times New Roman"/>
        <family val="1"/>
        <charset val="186"/>
      </rPr>
      <t>.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</si>
  <si>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</si>
  <si>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</si>
  <si>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Žiniaraštyje  5</t>
  </si>
  <si>
    <t>Žemės darbai - grunto išvežimas rangovo pasirinktu atstumu (į išlykį)</t>
  </si>
  <si>
    <t>Sankasos grunto pagerinimas, vadovautis metodiniais nurodymais MN GPSR 12. Pastaba: Atliekant žemės darbus, rangovas turi užtikrinti tinkamą gruntinio vandens pašalinimą iš žemės sankasos ir neleisti sankasai įmirkti. Pasiekus reikalaujamą deformacijos modulio reikšmę ant sankasos viršaus (Ev2 ≥45 Mpa), sankasos pagerinimo darbų galima atsisakyti*</t>
  </si>
  <si>
    <t>Betono ir gelžbetonio atliekų kasimas ekskavatoriais, pakrovimas į autosavivarčius ir išvežimas (žiūrėti žiniaraščio priedą dėl išvežimo)</t>
  </si>
  <si>
    <t>Hidroizoliacijos atliekų pakrovimas į autosavivarčius ir išvežimas (žiūrėti žiniaraščio priedą dėl išvežimo)</t>
  </si>
  <si>
    <t>Plieninių turėklų konstrukcijų pakrovimas ir išvežimas (žiūrėti žiniaraščio priedą dėl išvežimo)</t>
  </si>
  <si>
    <r>
      <t>Fasadinių krantinių atramų betoninių paviršių glaistymas remontiniais mišiniais (t</t>
    </r>
    <r>
      <rPr>
        <vertAlign val="subscript"/>
        <sz val="10"/>
        <rFont val="Times New Roman"/>
        <family val="1"/>
        <charset val="186"/>
      </rPr>
      <t xml:space="preserve">vid </t>
    </r>
    <r>
      <rPr>
        <sz val="10"/>
        <rFont val="Times New Roman"/>
        <family val="1"/>
        <charset val="186"/>
      </rPr>
      <t>=5,0 mm)</t>
    </r>
  </si>
  <si>
    <t>Betono ir gelžbetonio atliekų kasimas ekskavatoriais, pakrovimas į autosavivarčius ir  išvežimas (žiūrėti žiniaraščio priedą dėl išvežimo)</t>
  </si>
  <si>
    <t>Epoksido dangos ir hidroizoliacijos atliekų pakrovimas į autosavivarčius ir išvežimas (žiūrėti žiniaraščio priedą dėl išvežimo)</t>
  </si>
  <si>
    <t>Demontuotų kelio ženklų pakrovimas rankiniu būdu į autosavivarčius ir išvežimas (žiūrėti žiniaraščio priedą dėl išvežimo)</t>
  </si>
  <si>
    <t>Išardytų plastikinių stulpelių pakrovimas rankiniu būdu į autosavivarčius ir išvežimas (žiūrėti žiniaraščio priedą dėl išvežimo)</t>
  </si>
  <si>
    <t>Gelžbetoninių pralaidų ardymas, pakrovimas ir išvežimas (žiūrėti žiniaraščio priedą dėl išvežimo)</t>
  </si>
  <si>
    <r>
      <t>m</t>
    </r>
    <r>
      <rPr>
        <vertAlign val="superscript"/>
        <sz val="10"/>
        <rFont val="Times New Roman"/>
        <family val="1"/>
        <charset val="186"/>
      </rPr>
      <t>2</t>
    </r>
  </si>
  <si>
    <t>Augalinio grunto kasimas, pakrovimas į autosavivarčius ir vežiojimas rangovo pasirinktu atstumu (panaudojamas šlaitų apželdinimui)</t>
  </si>
  <si>
    <t>Augalinio grunto kasimas, pakrovimas į autosavivarčius ir vežiojimas rangovo pasirinktu atstumu (panaudojamas kelkraščių sutvirtinimui 30%)</t>
  </si>
  <si>
    <t>Augalinio grunto kasimas, pakrovimas į autosavivarčius ir vežiojimas rangovo pasirinktu atstumu į išlykį (perteklius)</t>
  </si>
  <si>
    <t>Grunto kasimas mechanizuotu budu ir išvežimas rangovo pasirinktu atstumu į išlykį (perteklius)</t>
  </si>
  <si>
    <t>Grunto kasimas mechanizuotu būdu ir vežiojimas rangovo pasirinktu atstumu (kelkraščių užpylimui ir sankasos formavimui)</t>
  </si>
  <si>
    <r>
      <t>Betoninių plokščių (200x100x10) ant smėlio pagrindo įrengimas (kabelių apsaugai grioviuose) (19 m² / 1,9 m</t>
    </r>
    <r>
      <rPr>
        <vertAlign val="superscript"/>
        <sz val="10"/>
        <rFont val="Times New Roman"/>
        <family val="1"/>
        <charset val="186"/>
      </rPr>
      <t>3</t>
    </r>
    <r>
      <rPr>
        <sz val="10"/>
        <rFont val="Times New Roman"/>
        <family val="1"/>
        <charset val="186"/>
      </rPr>
      <t>)</t>
    </r>
  </si>
  <si>
    <r>
      <t>m</t>
    </r>
    <r>
      <rPr>
        <vertAlign val="superscript"/>
        <sz val="10"/>
        <rFont val="Times New Roman"/>
        <family val="1"/>
        <charset val="186"/>
      </rPr>
      <t>3</t>
    </r>
    <r>
      <rPr>
        <sz val="10"/>
        <rFont val="Times New Roman"/>
        <family val="1"/>
        <charset val="186"/>
      </rPr>
      <t xml:space="preserve"> </t>
    </r>
  </si>
  <si>
    <r>
      <t xml:space="preserve">Vieneto kaina, Eur be PVM  </t>
    </r>
    <r>
      <rPr>
        <b/>
        <sz val="10"/>
        <color indexed="10"/>
        <rFont val="Times New Roman"/>
        <family val="1"/>
        <charset val="186"/>
      </rPr>
      <t>(pildo Tiekėjas)</t>
    </r>
  </si>
  <si>
    <t xml:space="preserve">VALSTYBINĖS REIKŠMĖS RAJONINIO KELIO NR. 2704 SEDA–BARSTYČIAI–SALANTAI RUOŽO NUO 22,14 IKI 22,42 KM </t>
  </si>
  <si>
    <t>IR RUOŽO NUO 23,70 IKI 26,44 KM KAPITALINIS REMONTAS</t>
  </si>
  <si>
    <t xml:space="preserve">Kelkraščių įrengimas (apželdinti kelkraščiai):                                                            -  Skaldos pagrindas fr. 5/22  h=0,085 m ; 516,8 m³                                                   -  Augalinis gruntas h=0,015 m kelkraščiams (panaudojamas nuimtas augalinis sluoksnis) ; 91,2 m³   </t>
  </si>
  <si>
    <t>Gulekšnių G-2 montavimas:                                                                                          - Betono C20/25-XC2 gulekšniams montavimas (4,7 m³)                                                - Armatūros S 500B gulėkšniams montavimas (346 kg)</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</si>
</sst>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0"/>
      <name val="Times New Roman"/>
      <family val="1"/>
      <charset val="186"/>
    </font>
    <font>
      <b/>
      <sz val="10"/>
      <name val="Times New Roman"/>
      <family val="1"/>
      <charset val="186"/>
    </font>
    <font>
      <b/>
      <sz val="12"/>
      <name val="Times New Roman"/>
      <family val="1"/>
      <charset val="186"/>
    </font>
    <font>
      <i/>
      <sz val="10"/>
      <name val="Times New Roman"/>
      <family val="1"/>
      <charset val="186"/>
    </font>
    <font>
      <vertAlign val="subscript"/>
      <sz val="10"/>
      <name val="Times New Roman"/>
      <family val="1"/>
      <charset val="186"/>
    </font>
    <font>
      <b/>
      <sz val="11"/>
      <name val="Times New Roman"/>
      <family val="1"/>
      <charset val="186"/>
    </font>
    <font>
      <vertAlign val="superscript"/>
      <sz val="10"/>
      <name val="Times New Roman"/>
      <family val="1"/>
      <charset val="186"/>
    </font>
    <font>
      <b/>
      <sz val="10"/>
      <color indexed="8"/>
      <name val="Times New Roman"/>
      <family val="1"/>
      <charset val="186"/>
    </font>
    <font>
      <b/>
      <sz val="10"/>
      <color indexed="10"/>
      <name val="Times New Roman"/>
      <family val="1"/>
      <charset val="186"/>
    </font>
    <font>
      <sz val="9"/>
      <name val="Times New Roman"/>
      <family val="1"/>
      <charset val="186"/>
    </font>
    <font>
      <sz val="8"/>
      <name val="Calibri"/>
      <family val="2"/>
      <charset val="186"/>
    </font>
    <font>
      <sz val="11"/>
      <color rgb="FF000000"/>
      <name val="Calibri"/>
      <family val="2"/>
      <charset val="186"/>
    </font>
  </fonts>
  <fills count="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2" fillId="0" borderId="0" applyNumberFormat="0" applyBorder="0" applyProtection="0"/>
    <xf numFmtId="0" fontId="12" fillId="0" borderId="0"/>
    <xf numFmtId="0" fontId="12" fillId="0" borderId="0"/>
    <xf numFmtId="0" fontId="12" fillId="0" borderId="0" applyNumberFormat="0" applyBorder="0" applyProtection="0"/>
  </cellStyleXfs>
  <cellXfs count="108">
    <xf numFmtId="0" fontId="0" fillId="0" borderId="0" xfId="0"/>
    <xf numFmtId="0" fontId="1" fillId="0" borderId="0" xfId="0" applyFont="1"/>
    <xf numFmtId="0" fontId="2" fillId="0" borderId="1" xfId="0" applyFont="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horizontal="right" vertical="center"/>
    </xf>
    <xf numFmtId="0" fontId="4" fillId="0" borderId="0" xfId="0" applyFont="1"/>
    <xf numFmtId="0" fontId="1" fillId="0" borderId="1" xfId="0" applyFont="1" applyBorder="1" applyAlignment="1">
      <alignment horizontal="center" vertical="center"/>
    </xf>
    <xf numFmtId="0" fontId="1" fillId="0" borderId="0" xfId="0" applyFont="1" applyAlignment="1">
      <alignment horizontal="left" vertical="center"/>
    </xf>
    <xf numFmtId="0" fontId="8" fillId="0" borderId="1" xfId="1" applyFont="1" applyBorder="1" applyAlignment="1" applyProtection="1">
      <alignment horizontal="center" vertical="center" wrapText="1"/>
    </xf>
    <xf numFmtId="4" fontId="10" fillId="0" borderId="1" xfId="0" applyNumberFormat="1" applyFont="1" applyBorder="1" applyAlignment="1">
      <alignment horizontal="center" vertical="center"/>
    </xf>
    <xf numFmtId="0" fontId="2" fillId="0" borderId="0" xfId="0" applyFont="1" applyFill="1" applyBorder="1" applyAlignment="1" applyProtection="1">
      <alignment vertical="center" wrapText="1"/>
      <protection locked="0"/>
    </xf>
    <xf numFmtId="0" fontId="1" fillId="0" borderId="0" xfId="0" applyFont="1" applyAlignment="1" applyProtection="1">
      <alignment vertical="center"/>
      <protection locked="0"/>
    </xf>
    <xf numFmtId="0" fontId="1" fillId="0" borderId="0" xfId="0" applyFont="1" applyFill="1" applyProtection="1">
      <protection locked="0"/>
    </xf>
    <xf numFmtId="0" fontId="1" fillId="0" borderId="0" xfId="0" applyFont="1" applyProtection="1">
      <protection locked="0"/>
    </xf>
    <xf numFmtId="4" fontId="1" fillId="2" borderId="1" xfId="0" applyNumberFormat="1" applyFont="1" applyFill="1" applyBorder="1" applyAlignment="1" applyProtection="1">
      <alignment horizontal="center" vertical="center"/>
      <protection locked="0"/>
    </xf>
    <xf numFmtId="0" fontId="2" fillId="0" borderId="0" xfId="0" applyFont="1" applyProtection="1">
      <protection locked="0"/>
    </xf>
    <xf numFmtId="4" fontId="1" fillId="2" borderId="1" xfId="0" applyNumberFormat="1" applyFont="1" applyFill="1" applyBorder="1" applyProtection="1">
      <protection locked="0"/>
    </xf>
    <xf numFmtId="4" fontId="1" fillId="2" borderId="2" xfId="0" applyNumberFormat="1" applyFont="1" applyFill="1" applyBorder="1" applyAlignment="1" applyProtection="1">
      <protection locked="0"/>
    </xf>
    <xf numFmtId="0" fontId="1" fillId="0" borderId="3" xfId="0" applyFont="1" applyBorder="1" applyAlignment="1" applyProtection="1">
      <alignment horizontal="center"/>
      <protection locked="0"/>
    </xf>
    <xf numFmtId="4" fontId="1" fillId="2" borderId="1" xfId="0" applyNumberFormat="1" applyFont="1" applyFill="1" applyBorder="1" applyAlignment="1" applyProtection="1">
      <alignment horizontal="center" vertical="center" wrapText="1"/>
      <protection locked="0"/>
    </xf>
    <xf numFmtId="4" fontId="1" fillId="2" borderId="1" xfId="0" applyNumberFormat="1" applyFont="1" applyFill="1" applyBorder="1" applyAlignment="1" applyProtection="1">
      <alignment vertical="center" wrapText="1"/>
      <protection locked="0"/>
    </xf>
    <xf numFmtId="0" fontId="1" fillId="0" borderId="0" xfId="0" applyFont="1" applyAlignment="1" applyProtection="1">
      <alignment horizontal="center"/>
      <protection locked="0"/>
    </xf>
    <xf numFmtId="4" fontId="1" fillId="2" borderId="2" xfId="0" applyNumberFormat="1" applyFont="1" applyFill="1" applyBorder="1" applyAlignment="1" applyProtection="1">
      <alignment vertical="center" wrapText="1"/>
      <protection locked="0"/>
    </xf>
    <xf numFmtId="0" fontId="2" fillId="3" borderId="4" xfId="0" applyFont="1" applyFill="1" applyBorder="1" applyAlignment="1" applyProtection="1">
      <alignment vertical="center"/>
    </xf>
    <xf numFmtId="0" fontId="2" fillId="3" borderId="5"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0" xfId="1" applyFont="1" applyFill="1" applyBorder="1" applyAlignment="1" applyProtection="1">
      <alignment horizontal="center" vertical="center" wrapText="1"/>
    </xf>
    <xf numFmtId="0" fontId="2" fillId="0" borderId="0" xfId="1" applyNumberFormat="1" applyFont="1" applyFill="1" applyBorder="1" applyAlignment="1" applyProtection="1">
      <alignment horizontal="center" vertical="center" wrapText="1"/>
    </xf>
    <xf numFmtId="0" fontId="2" fillId="4" borderId="8" xfId="1" applyFont="1" applyFill="1" applyBorder="1" applyAlignment="1" applyProtection="1">
      <alignment vertical="center"/>
    </xf>
    <xf numFmtId="0" fontId="2" fillId="4" borderId="9" xfId="1" applyFont="1" applyFill="1" applyBorder="1" applyAlignment="1" applyProtection="1">
      <alignment vertical="center"/>
    </xf>
    <xf numFmtId="0" fontId="2" fillId="0" borderId="1" xfId="4" applyFont="1" applyBorder="1" applyAlignment="1" applyProtection="1">
      <alignment horizontal="center" vertical="center" wrapText="1"/>
    </xf>
    <xf numFmtId="0" fontId="2" fillId="0" borderId="1" xfId="4" applyNumberFormat="1" applyFont="1" applyBorder="1" applyAlignment="1" applyProtection="1">
      <alignment horizontal="center" vertical="center" wrapText="1"/>
    </xf>
    <xf numFmtId="0" fontId="2" fillId="0" borderId="8" xfId="3" applyFont="1" applyBorder="1" applyAlignment="1" applyProtection="1">
      <alignment vertical="center"/>
    </xf>
    <xf numFmtId="0" fontId="2" fillId="0" borderId="9" xfId="3" applyFont="1" applyBorder="1" applyAlignment="1" applyProtection="1">
      <alignment vertical="center"/>
    </xf>
    <xf numFmtId="0" fontId="1" fillId="0" borderId="1" xfId="0" applyFont="1" applyBorder="1" applyAlignment="1" applyProtection="1">
      <alignment vertical="center"/>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xf>
    <xf numFmtId="4" fontId="1" fillId="0" borderId="1" xfId="0" applyNumberFormat="1" applyFont="1" applyBorder="1" applyAlignment="1" applyProtection="1">
      <alignment horizontal="center" vertical="center"/>
    </xf>
    <xf numFmtId="4" fontId="1" fillId="0" borderId="1" xfId="0" applyNumberFormat="1" applyFont="1" applyFill="1" applyBorder="1" applyAlignment="1" applyProtection="1">
      <alignment horizontal="center" vertical="center"/>
    </xf>
    <xf numFmtId="0" fontId="2" fillId="0" borderId="1" xfId="0" applyFont="1" applyBorder="1" applyAlignment="1" applyProtection="1"/>
    <xf numFmtId="0" fontId="2" fillId="0" borderId="8" xfId="0" applyFont="1" applyBorder="1" applyAlignment="1" applyProtection="1"/>
    <xf numFmtId="0" fontId="2" fillId="0" borderId="9" xfId="0" applyFont="1" applyBorder="1" applyAlignment="1" applyProtection="1"/>
    <xf numFmtId="0" fontId="1" fillId="0" borderId="1" xfId="0" applyFont="1" applyBorder="1" applyAlignment="1" applyProtection="1">
      <alignment wrapText="1"/>
    </xf>
    <xf numFmtId="0" fontId="1" fillId="0" borderId="2" xfId="0" applyFont="1" applyBorder="1" applyAlignment="1" applyProtection="1">
      <alignment vertical="center"/>
    </xf>
    <xf numFmtId="0" fontId="1" fillId="0" borderId="2" xfId="0" applyFont="1" applyBorder="1" applyAlignment="1" applyProtection="1">
      <alignment horizontal="center" vertical="center"/>
    </xf>
    <xf numFmtId="4" fontId="1" fillId="0" borderId="2" xfId="0" applyNumberFormat="1" applyFont="1" applyBorder="1" applyAlignment="1" applyProtection="1">
      <alignment horizontal="center" vertical="center"/>
    </xf>
    <xf numFmtId="4" fontId="2" fillId="0" borderId="9" xfId="0" applyNumberFormat="1" applyFont="1" applyBorder="1" applyAlignment="1" applyProtection="1"/>
    <xf numFmtId="0" fontId="2" fillId="0" borderId="1" xfId="0" applyFont="1" applyBorder="1" applyAlignment="1" applyProtection="1">
      <alignment horizontal="center" vertical="center"/>
    </xf>
    <xf numFmtId="0" fontId="2" fillId="0" borderId="1" xfId="0" applyFont="1" applyBorder="1" applyAlignment="1" applyProtection="1">
      <alignment vertical="center"/>
    </xf>
    <xf numFmtId="0" fontId="1" fillId="0" borderId="1" xfId="0" applyFont="1" applyFill="1" applyBorder="1" applyAlignment="1" applyProtection="1">
      <alignment vertical="center" wrapText="1"/>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6" fillId="3" borderId="4" xfId="0" applyFont="1" applyFill="1" applyBorder="1" applyAlignment="1" applyProtection="1"/>
    <xf numFmtId="0" fontId="6" fillId="3" borderId="5" xfId="0" applyFont="1" applyFill="1" applyBorder="1" applyAlignment="1" applyProtection="1"/>
    <xf numFmtId="0" fontId="6" fillId="3" borderId="6" xfId="0" applyFont="1" applyFill="1" applyBorder="1" applyAlignment="1" applyProtection="1"/>
    <xf numFmtId="0" fontId="6" fillId="3" borderId="7" xfId="0" applyFont="1" applyFill="1" applyBorder="1" applyAlignment="1" applyProtection="1"/>
    <xf numFmtId="0" fontId="1" fillId="0" borderId="0" xfId="0" applyFont="1" applyProtection="1"/>
    <xf numFmtId="0" fontId="1" fillId="0" borderId="0" xfId="0" applyNumberFormat="1" applyFont="1" applyProtection="1"/>
    <xf numFmtId="0" fontId="6" fillId="4" borderId="1" xfId="0" applyFont="1" applyFill="1" applyBorder="1" applyAlignment="1" applyProtection="1">
      <alignment vertical="center"/>
    </xf>
    <xf numFmtId="0" fontId="2" fillId="0" borderId="1" xfId="0" applyNumberFormat="1" applyFont="1" applyBorder="1" applyAlignment="1" applyProtection="1">
      <alignment horizontal="center"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vertical="center"/>
    </xf>
    <xf numFmtId="4" fontId="1"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4" fontId="1" fillId="0" borderId="2" xfId="0" applyNumberFormat="1" applyFont="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wrapText="1"/>
    </xf>
    <xf numFmtId="0" fontId="1" fillId="0" borderId="0" xfId="0" applyFont="1" applyAlignment="1" applyProtection="1">
      <alignment horizontal="center" vertical="center"/>
    </xf>
    <xf numFmtId="0" fontId="1" fillId="0" borderId="0" xfId="0" applyNumberFormat="1" applyFont="1" applyAlignment="1" applyProtection="1">
      <alignment horizontal="center" vertical="center"/>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xf>
    <xf numFmtId="0" fontId="2" fillId="4" borderId="12" xfId="1" applyFont="1" applyFill="1" applyBorder="1" applyAlignment="1" applyProtection="1">
      <alignment vertical="center"/>
    </xf>
    <xf numFmtId="0" fontId="2" fillId="0" borderId="1" xfId="1" applyFont="1" applyFill="1" applyBorder="1" applyAlignment="1" applyProtection="1">
      <alignment horizontal="center" vertical="center" wrapText="1"/>
    </xf>
    <xf numFmtId="0" fontId="2" fillId="0" borderId="12" xfId="3" applyFont="1" applyBorder="1" applyAlignment="1" applyProtection="1">
      <alignment vertical="center"/>
    </xf>
    <xf numFmtId="4" fontId="2" fillId="0" borderId="1" xfId="3" applyNumberFormat="1" applyFont="1" applyBorder="1" applyAlignment="1" applyProtection="1">
      <alignment horizontal="center" vertical="center" wrapText="1"/>
    </xf>
    <xf numFmtId="0" fontId="2" fillId="0" borderId="12" xfId="0" applyFont="1" applyBorder="1" applyAlignment="1" applyProtection="1"/>
    <xf numFmtId="0" fontId="2" fillId="0" borderId="12" xfId="0" applyFont="1" applyBorder="1" applyAlignment="1" applyProtection="1">
      <alignment vertical="center" wrapText="1"/>
    </xf>
    <xf numFmtId="0" fontId="6" fillId="3" borderId="10" xfId="0" applyFont="1" applyFill="1" applyBorder="1" applyAlignment="1" applyProtection="1"/>
    <xf numFmtId="0" fontId="6" fillId="3" borderId="11" xfId="0" applyFont="1" applyFill="1" applyBorder="1" applyAlignment="1" applyProtection="1"/>
    <xf numFmtId="0" fontId="1" fillId="0" borderId="0" xfId="0" applyFont="1" applyAlignment="1" applyProtection="1">
      <alignment horizontal="center"/>
    </xf>
    <xf numFmtId="0" fontId="2" fillId="0" borderId="12" xfId="0" applyFont="1" applyBorder="1" applyAlignment="1" applyProtection="1">
      <alignment vertical="center"/>
    </xf>
    <xf numFmtId="0" fontId="2" fillId="0" borderId="12" xfId="0" applyFont="1" applyFill="1" applyBorder="1" applyAlignment="1" applyProtection="1">
      <alignment vertical="center"/>
    </xf>
    <xf numFmtId="4" fontId="1" fillId="2" borderId="1" xfId="0" applyNumberFormat="1" applyFont="1" applyFill="1" applyBorder="1" applyAlignment="1" applyProtection="1">
      <alignment horizontal="center" vertical="center"/>
    </xf>
    <xf numFmtId="4" fontId="1" fillId="2" borderId="1" xfId="0" applyNumberFormat="1" applyFont="1" applyFill="1" applyBorder="1" applyAlignment="1" applyProtection="1">
      <alignment horizontal="center" vertical="center" wrapText="1"/>
    </xf>
    <xf numFmtId="0" fontId="1" fillId="0" borderId="3" xfId="0" applyFont="1" applyBorder="1" applyAlignment="1" applyProtection="1">
      <alignment horizontal="center"/>
      <protection locked="0"/>
    </xf>
    <xf numFmtId="0" fontId="3" fillId="4" borderId="1"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2"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 xfId="0" applyFont="1" applyBorder="1" applyAlignment="1">
      <alignment horizontal="righ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4" fillId="0" borderId="8" xfId="0" applyFont="1" applyBorder="1" applyAlignment="1">
      <alignment horizontal="right" vertical="center"/>
    </xf>
    <xf numFmtId="0" fontId="4" fillId="0" borderId="12" xfId="0" applyFont="1" applyBorder="1" applyAlignment="1">
      <alignment horizontal="right" vertical="center"/>
    </xf>
  </cellXfs>
  <cellStyles count="5">
    <cellStyle name="Įprastas" xfId="0" builtinId="0"/>
    <cellStyle name="Normal 2 2" xfId="1"/>
    <cellStyle name="Normal 3" xfId="2"/>
    <cellStyle name="TableStyleLight1" xfId="3"/>
    <cellStyle name="TableStyleLight1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7"/>
  <sheetViews>
    <sheetView view="pageBreakPreview" topLeftCell="A439" zoomScale="90" zoomScaleNormal="100" zoomScaleSheetLayoutView="90" workbookViewId="0">
      <selection activeCell="C473" sqref="C473"/>
    </sheetView>
  </sheetViews>
  <sheetFormatPr defaultRowHeight="12.75" x14ac:dyDescent="0.2"/>
  <cols>
    <col min="1" max="1" width="6.7109375" style="73" customWidth="1"/>
    <col min="2" max="2" width="60.7109375" style="74" customWidth="1"/>
    <col min="3" max="3" width="8.7109375" style="75" customWidth="1"/>
    <col min="4" max="4" width="14.7109375" style="76" customWidth="1"/>
    <col min="5" max="5" width="14.7109375" style="13" customWidth="1"/>
    <col min="6" max="6" width="14.7109375" style="57" customWidth="1"/>
    <col min="7" max="7" width="51.85546875" style="13" customWidth="1"/>
    <col min="8" max="8" width="16.42578125" style="13" customWidth="1"/>
    <col min="9" max="16384" width="9.140625" style="13"/>
  </cols>
  <sheetData>
    <row r="1" spans="1:7" s="11" customFormat="1" x14ac:dyDescent="0.25">
      <c r="A1" s="23" t="s">
        <v>517</v>
      </c>
      <c r="B1" s="24"/>
      <c r="C1" s="24"/>
      <c r="D1" s="24"/>
      <c r="E1" s="24"/>
      <c r="F1" s="77"/>
      <c r="G1" s="10"/>
    </row>
    <row r="2" spans="1:7" s="11" customFormat="1" x14ac:dyDescent="0.25">
      <c r="A2" s="25" t="s">
        <v>518</v>
      </c>
      <c r="B2" s="26"/>
      <c r="C2" s="26"/>
      <c r="D2" s="26"/>
      <c r="E2" s="26"/>
      <c r="F2" s="78"/>
      <c r="G2" s="10"/>
    </row>
    <row r="3" spans="1:7" s="12" customFormat="1" ht="21.75" customHeight="1" x14ac:dyDescent="0.2">
      <c r="A3" s="27"/>
      <c r="B3" s="27"/>
      <c r="C3" s="27"/>
      <c r="D3" s="28"/>
      <c r="E3" s="27"/>
      <c r="F3" s="27"/>
    </row>
    <row r="4" spans="1:7" s="12" customFormat="1" ht="21.75" customHeight="1" x14ac:dyDescent="0.2">
      <c r="A4" s="29" t="s">
        <v>315</v>
      </c>
      <c r="B4" s="30"/>
      <c r="C4" s="30"/>
      <c r="D4" s="30"/>
      <c r="E4" s="30"/>
      <c r="F4" s="79"/>
    </row>
    <row r="5" spans="1:7" ht="38.25" x14ac:dyDescent="0.2">
      <c r="A5" s="31" t="s">
        <v>10</v>
      </c>
      <c r="B5" s="31" t="s">
        <v>11</v>
      </c>
      <c r="C5" s="31" t="s">
        <v>12</v>
      </c>
      <c r="D5" s="32" t="s">
        <v>13</v>
      </c>
      <c r="E5" s="8" t="s">
        <v>516</v>
      </c>
      <c r="F5" s="80" t="s">
        <v>64</v>
      </c>
    </row>
    <row r="6" spans="1:7" ht="15" customHeight="1" x14ac:dyDescent="0.2">
      <c r="A6" s="33" t="s">
        <v>14</v>
      </c>
      <c r="B6" s="34"/>
      <c r="C6" s="34"/>
      <c r="D6" s="34"/>
      <c r="E6" s="34"/>
      <c r="F6" s="81"/>
    </row>
    <row r="7" spans="1:7" x14ac:dyDescent="0.2">
      <c r="A7" s="35">
        <v>1</v>
      </c>
      <c r="B7" s="36" t="s">
        <v>15</v>
      </c>
      <c r="C7" s="37" t="s">
        <v>16</v>
      </c>
      <c r="D7" s="38">
        <v>3.03</v>
      </c>
      <c r="E7" s="14">
        <v>532.55999999999995</v>
      </c>
      <c r="F7" s="65">
        <f>ROUND((D7*E7),2)</f>
        <v>1613.66</v>
      </c>
    </row>
    <row r="8" spans="1:7" ht="25.5" x14ac:dyDescent="0.2">
      <c r="A8" s="35">
        <v>2</v>
      </c>
      <c r="B8" s="36" t="s">
        <v>17</v>
      </c>
      <c r="C8" s="37" t="s">
        <v>18</v>
      </c>
      <c r="D8" s="38">
        <v>14</v>
      </c>
      <c r="E8" s="14">
        <v>10.65</v>
      </c>
      <c r="F8" s="65">
        <f t="shared" ref="F8:F22" si="0">ROUND((D8*E8),2)</f>
        <v>149.1</v>
      </c>
    </row>
    <row r="9" spans="1:7" ht="25.5" x14ac:dyDescent="0.2">
      <c r="A9" s="35">
        <v>3</v>
      </c>
      <c r="B9" s="36" t="s">
        <v>19</v>
      </c>
      <c r="C9" s="37" t="s">
        <v>18</v>
      </c>
      <c r="D9" s="38">
        <v>8</v>
      </c>
      <c r="E9" s="14">
        <v>15.98</v>
      </c>
      <c r="F9" s="65">
        <f t="shared" si="0"/>
        <v>127.84</v>
      </c>
    </row>
    <row r="10" spans="1:7" x14ac:dyDescent="0.2">
      <c r="A10" s="35">
        <v>4</v>
      </c>
      <c r="B10" s="36" t="s">
        <v>20</v>
      </c>
      <c r="C10" s="37" t="s">
        <v>18</v>
      </c>
      <c r="D10" s="38">
        <v>28</v>
      </c>
      <c r="E10" s="14">
        <v>5.33</v>
      </c>
      <c r="F10" s="65">
        <f t="shared" si="0"/>
        <v>149.24</v>
      </c>
    </row>
    <row r="11" spans="1:7" x14ac:dyDescent="0.2">
      <c r="A11" s="35">
        <v>5</v>
      </c>
      <c r="B11" s="36" t="s">
        <v>70</v>
      </c>
      <c r="C11" s="37" t="s">
        <v>21</v>
      </c>
      <c r="D11" s="38">
        <v>122</v>
      </c>
      <c r="E11" s="14">
        <v>4.6100000000000003</v>
      </c>
      <c r="F11" s="65">
        <f t="shared" si="0"/>
        <v>562.41999999999996</v>
      </c>
    </row>
    <row r="12" spans="1:7" ht="25.5" x14ac:dyDescent="0.2">
      <c r="A12" s="35">
        <v>6</v>
      </c>
      <c r="B12" s="36" t="s">
        <v>6</v>
      </c>
      <c r="C12" s="37" t="s">
        <v>22</v>
      </c>
      <c r="D12" s="38">
        <v>17.600000000000001</v>
      </c>
      <c r="E12" s="90">
        <v>-5.77</v>
      </c>
      <c r="F12" s="65">
        <f t="shared" si="0"/>
        <v>-101.55</v>
      </c>
    </row>
    <row r="13" spans="1:7" x14ac:dyDescent="0.2">
      <c r="A13" s="35">
        <v>7</v>
      </c>
      <c r="B13" s="36" t="s">
        <v>71</v>
      </c>
      <c r="C13" s="37" t="s">
        <v>72</v>
      </c>
      <c r="D13" s="38">
        <v>2698.9</v>
      </c>
      <c r="E13" s="14">
        <v>0.64</v>
      </c>
      <c r="F13" s="65">
        <f t="shared" si="0"/>
        <v>1727.3</v>
      </c>
    </row>
    <row r="14" spans="1:7" ht="21.75" customHeight="1" x14ac:dyDescent="0.2">
      <c r="A14" s="35">
        <v>8</v>
      </c>
      <c r="B14" s="36" t="s">
        <v>23</v>
      </c>
      <c r="C14" s="37" t="s">
        <v>72</v>
      </c>
      <c r="D14" s="38">
        <v>1804.6</v>
      </c>
      <c r="E14" s="14">
        <v>2.4500000000000002</v>
      </c>
      <c r="F14" s="65">
        <f t="shared" si="0"/>
        <v>4421.2700000000004</v>
      </c>
    </row>
    <row r="15" spans="1:7" x14ac:dyDescent="0.2">
      <c r="A15" s="35">
        <v>9</v>
      </c>
      <c r="B15" s="36" t="s">
        <v>92</v>
      </c>
      <c r="C15" s="37" t="s">
        <v>72</v>
      </c>
      <c r="D15" s="38">
        <v>894.3</v>
      </c>
      <c r="E15" s="14">
        <v>4.79</v>
      </c>
      <c r="F15" s="65">
        <f t="shared" si="0"/>
        <v>4283.7</v>
      </c>
    </row>
    <row r="16" spans="1:7" ht="25.5" x14ac:dyDescent="0.2">
      <c r="A16" s="35">
        <v>10</v>
      </c>
      <c r="B16" s="36" t="s">
        <v>73</v>
      </c>
      <c r="C16" s="37" t="s">
        <v>18</v>
      </c>
      <c r="D16" s="38">
        <v>1</v>
      </c>
      <c r="E16" s="14">
        <v>85.21</v>
      </c>
      <c r="F16" s="65">
        <f t="shared" si="0"/>
        <v>85.21</v>
      </c>
    </row>
    <row r="17" spans="1:6" x14ac:dyDescent="0.2">
      <c r="A17" s="35">
        <v>11</v>
      </c>
      <c r="B17" s="36" t="s">
        <v>74</v>
      </c>
      <c r="C17" s="37" t="s">
        <v>18</v>
      </c>
      <c r="D17" s="38">
        <v>4</v>
      </c>
      <c r="E17" s="14">
        <v>85.21</v>
      </c>
      <c r="F17" s="65">
        <f t="shared" si="0"/>
        <v>340.84</v>
      </c>
    </row>
    <row r="18" spans="1:6" ht="25.5" x14ac:dyDescent="0.2">
      <c r="A18" s="35">
        <v>12</v>
      </c>
      <c r="B18" s="36" t="s">
        <v>75</v>
      </c>
      <c r="C18" s="37" t="s">
        <v>18</v>
      </c>
      <c r="D18" s="38">
        <v>5</v>
      </c>
      <c r="E18" s="14">
        <v>21.3</v>
      </c>
      <c r="F18" s="65">
        <f t="shared" si="0"/>
        <v>106.5</v>
      </c>
    </row>
    <row r="19" spans="1:6" x14ac:dyDescent="0.2">
      <c r="A19" s="35">
        <v>13</v>
      </c>
      <c r="B19" s="36" t="s">
        <v>76</v>
      </c>
      <c r="C19" s="37" t="s">
        <v>18</v>
      </c>
      <c r="D19" s="39">
        <v>5</v>
      </c>
      <c r="E19" s="14">
        <v>21.3</v>
      </c>
      <c r="F19" s="65">
        <f t="shared" si="0"/>
        <v>106.5</v>
      </c>
    </row>
    <row r="20" spans="1:6" ht="25.5" x14ac:dyDescent="0.2">
      <c r="A20" s="35">
        <v>14</v>
      </c>
      <c r="B20" s="36" t="s">
        <v>77</v>
      </c>
      <c r="C20" s="37" t="s">
        <v>24</v>
      </c>
      <c r="D20" s="38">
        <v>28</v>
      </c>
      <c r="E20" s="14">
        <v>6.5</v>
      </c>
      <c r="F20" s="65">
        <f t="shared" si="0"/>
        <v>182</v>
      </c>
    </row>
    <row r="21" spans="1:6" ht="21" customHeight="1" x14ac:dyDescent="0.2">
      <c r="A21" s="35">
        <v>15</v>
      </c>
      <c r="B21" s="36" t="s">
        <v>78</v>
      </c>
      <c r="C21" s="37" t="s">
        <v>24</v>
      </c>
      <c r="D21" s="38">
        <v>32</v>
      </c>
      <c r="E21" s="14">
        <v>16.29</v>
      </c>
      <c r="F21" s="65">
        <f t="shared" si="0"/>
        <v>521.28</v>
      </c>
    </row>
    <row r="22" spans="1:6" ht="25.5" x14ac:dyDescent="0.2">
      <c r="A22" s="35">
        <v>16</v>
      </c>
      <c r="B22" s="36" t="s">
        <v>25</v>
      </c>
      <c r="C22" s="37" t="s">
        <v>18</v>
      </c>
      <c r="D22" s="38">
        <v>10</v>
      </c>
      <c r="E22" s="14">
        <v>3.2</v>
      </c>
      <c r="F22" s="65">
        <f t="shared" si="0"/>
        <v>32</v>
      </c>
    </row>
    <row r="23" spans="1:6" s="15" customFormat="1" x14ac:dyDescent="0.2">
      <c r="A23" s="40"/>
      <c r="B23" s="40"/>
      <c r="C23" s="40"/>
      <c r="D23" s="40"/>
      <c r="E23" s="40" t="s">
        <v>108</v>
      </c>
      <c r="F23" s="82">
        <f>ROUND(SUM(F7:F22),2)</f>
        <v>14307.31</v>
      </c>
    </row>
    <row r="24" spans="1:6" x14ac:dyDescent="0.2">
      <c r="A24" s="41" t="s">
        <v>26</v>
      </c>
      <c r="B24" s="42"/>
      <c r="C24" s="42"/>
      <c r="D24" s="42"/>
      <c r="E24" s="42"/>
      <c r="F24" s="83"/>
    </row>
    <row r="25" spans="1:6" x14ac:dyDescent="0.2">
      <c r="A25" s="35">
        <v>1</v>
      </c>
      <c r="B25" s="43" t="s">
        <v>93</v>
      </c>
      <c r="C25" s="37" t="s">
        <v>72</v>
      </c>
      <c r="D25" s="38">
        <v>14844.3</v>
      </c>
      <c r="E25" s="14">
        <v>3.09</v>
      </c>
      <c r="F25" s="65">
        <f t="shared" ref="F25:F32" si="1">ROUND((D25*E25),2)</f>
        <v>45868.89</v>
      </c>
    </row>
    <row r="26" spans="1:6" ht="25.5" x14ac:dyDescent="0.2">
      <c r="A26" s="35">
        <v>2</v>
      </c>
      <c r="B26" s="43" t="s">
        <v>94</v>
      </c>
      <c r="C26" s="37" t="s">
        <v>72</v>
      </c>
      <c r="D26" s="38">
        <v>2303.6999999999998</v>
      </c>
      <c r="E26" s="14">
        <v>8.41</v>
      </c>
      <c r="F26" s="65">
        <f t="shared" si="1"/>
        <v>19374.12</v>
      </c>
    </row>
    <row r="27" spans="1:6" x14ac:dyDescent="0.2">
      <c r="A27" s="35">
        <v>3</v>
      </c>
      <c r="B27" s="43" t="s">
        <v>497</v>
      </c>
      <c r="C27" s="37" t="s">
        <v>72</v>
      </c>
      <c r="D27" s="38">
        <v>12540.6</v>
      </c>
      <c r="E27" s="14">
        <v>4.79</v>
      </c>
      <c r="F27" s="65">
        <f t="shared" si="1"/>
        <v>60069.47</v>
      </c>
    </row>
    <row r="28" spans="1:6" x14ac:dyDescent="0.2">
      <c r="A28" s="35">
        <v>4</v>
      </c>
      <c r="B28" s="43" t="s">
        <v>27</v>
      </c>
      <c r="C28" s="37" t="s">
        <v>21</v>
      </c>
      <c r="D28" s="38">
        <v>40211.1</v>
      </c>
      <c r="E28" s="14">
        <v>0.21</v>
      </c>
      <c r="F28" s="65">
        <f t="shared" si="1"/>
        <v>8444.33</v>
      </c>
    </row>
    <row r="29" spans="1:6" x14ac:dyDescent="0.2">
      <c r="A29" s="35">
        <v>5</v>
      </c>
      <c r="B29" s="43" t="s">
        <v>28</v>
      </c>
      <c r="C29" s="37" t="s">
        <v>21</v>
      </c>
      <c r="D29" s="38">
        <v>2116.4</v>
      </c>
      <c r="E29" s="14">
        <v>1.07</v>
      </c>
      <c r="F29" s="65">
        <f t="shared" si="1"/>
        <v>2264.5500000000002</v>
      </c>
    </row>
    <row r="30" spans="1:6" x14ac:dyDescent="0.2">
      <c r="A30" s="35">
        <v>6</v>
      </c>
      <c r="B30" s="43" t="s">
        <v>29</v>
      </c>
      <c r="C30" s="37" t="s">
        <v>21</v>
      </c>
      <c r="D30" s="38">
        <v>25701.3</v>
      </c>
      <c r="E30" s="14">
        <v>0.43</v>
      </c>
      <c r="F30" s="65">
        <f t="shared" si="1"/>
        <v>11051.56</v>
      </c>
    </row>
    <row r="31" spans="1:6" x14ac:dyDescent="0.2">
      <c r="A31" s="35">
        <v>7</v>
      </c>
      <c r="B31" s="43" t="s">
        <v>30</v>
      </c>
      <c r="C31" s="37" t="s">
        <v>21</v>
      </c>
      <c r="D31" s="38">
        <v>1352.7</v>
      </c>
      <c r="E31" s="14">
        <v>1.07</v>
      </c>
      <c r="F31" s="65">
        <f t="shared" si="1"/>
        <v>1447.39</v>
      </c>
    </row>
    <row r="32" spans="1:6" x14ac:dyDescent="0.2">
      <c r="A32" s="35">
        <v>8</v>
      </c>
      <c r="B32" s="43" t="s">
        <v>31</v>
      </c>
      <c r="C32" s="37" t="s">
        <v>21</v>
      </c>
      <c r="D32" s="38">
        <v>42327.5</v>
      </c>
      <c r="E32" s="14">
        <v>0.24</v>
      </c>
      <c r="F32" s="65">
        <f t="shared" si="1"/>
        <v>10158.6</v>
      </c>
    </row>
    <row r="33" spans="1:7" s="15" customFormat="1" x14ac:dyDescent="0.2">
      <c r="A33" s="40"/>
      <c r="B33" s="40"/>
      <c r="C33" s="40"/>
      <c r="D33" s="40"/>
      <c r="E33" s="40" t="s">
        <v>109</v>
      </c>
      <c r="F33" s="82">
        <f>ROUND(SUM(F25:F32),2)</f>
        <v>158678.91</v>
      </c>
    </row>
    <row r="34" spans="1:7" x14ac:dyDescent="0.2">
      <c r="A34" s="41" t="s">
        <v>32</v>
      </c>
      <c r="B34" s="42"/>
      <c r="C34" s="42"/>
      <c r="D34" s="42"/>
      <c r="E34" s="42"/>
      <c r="F34" s="83"/>
    </row>
    <row r="35" spans="1:7" ht="63.75" x14ac:dyDescent="0.2">
      <c r="A35" s="35">
        <v>1</v>
      </c>
      <c r="B35" s="43" t="s">
        <v>498</v>
      </c>
      <c r="C35" s="37" t="s">
        <v>21</v>
      </c>
      <c r="D35" s="38">
        <v>2782.5</v>
      </c>
      <c r="E35" s="16">
        <v>8.8699999999999992</v>
      </c>
      <c r="F35" s="65">
        <f t="shared" ref="F35:F49" si="2">ROUND((D35*E35),2)</f>
        <v>24680.78</v>
      </c>
    </row>
    <row r="36" spans="1:7" ht="25.5" x14ac:dyDescent="0.2">
      <c r="A36" s="35">
        <v>2</v>
      </c>
      <c r="B36" s="43" t="s">
        <v>95</v>
      </c>
      <c r="C36" s="37" t="s">
        <v>72</v>
      </c>
      <c r="D36" s="38">
        <v>7177.9</v>
      </c>
      <c r="E36" s="16">
        <v>25.31</v>
      </c>
      <c r="F36" s="65">
        <f t="shared" si="2"/>
        <v>181672.65</v>
      </c>
    </row>
    <row r="37" spans="1:7" ht="25.5" x14ac:dyDescent="0.2">
      <c r="A37" s="35">
        <v>3</v>
      </c>
      <c r="B37" s="43" t="s">
        <v>96</v>
      </c>
      <c r="C37" s="37" t="s">
        <v>72</v>
      </c>
      <c r="D37" s="38">
        <v>4115.8</v>
      </c>
      <c r="E37" s="16">
        <v>25.31</v>
      </c>
      <c r="F37" s="65">
        <f t="shared" si="2"/>
        <v>104170.9</v>
      </c>
    </row>
    <row r="38" spans="1:7" ht="25.5" x14ac:dyDescent="0.2">
      <c r="A38" s="35">
        <v>4</v>
      </c>
      <c r="B38" s="43" t="s">
        <v>322</v>
      </c>
      <c r="C38" s="37" t="s">
        <v>21</v>
      </c>
      <c r="D38" s="38">
        <v>21002.799999999999</v>
      </c>
      <c r="E38" s="16">
        <v>7.81</v>
      </c>
      <c r="F38" s="65">
        <f t="shared" si="2"/>
        <v>164031.87</v>
      </c>
    </row>
    <row r="39" spans="1:7" ht="25.5" x14ac:dyDescent="0.2">
      <c r="A39" s="35">
        <v>5</v>
      </c>
      <c r="B39" s="43" t="s">
        <v>97</v>
      </c>
      <c r="C39" s="37" t="s">
        <v>72</v>
      </c>
      <c r="D39" s="38">
        <v>1124.5</v>
      </c>
      <c r="E39" s="16">
        <v>21.3</v>
      </c>
      <c r="F39" s="65">
        <f t="shared" si="2"/>
        <v>23951.85</v>
      </c>
    </row>
    <row r="40" spans="1:7" ht="18" customHeight="1" x14ac:dyDescent="0.2">
      <c r="A40" s="35">
        <v>6</v>
      </c>
      <c r="B40" s="36" t="s">
        <v>98</v>
      </c>
      <c r="C40" s="37" t="s">
        <v>21</v>
      </c>
      <c r="D40" s="38">
        <v>18721.8</v>
      </c>
      <c r="E40" s="16">
        <v>16.510000000000002</v>
      </c>
      <c r="F40" s="65">
        <f t="shared" si="2"/>
        <v>309096.92</v>
      </c>
    </row>
    <row r="41" spans="1:7" ht="17.25" customHeight="1" x14ac:dyDescent="0.2">
      <c r="A41" s="35">
        <v>7</v>
      </c>
      <c r="B41" s="36" t="s">
        <v>79</v>
      </c>
      <c r="C41" s="37" t="s">
        <v>24</v>
      </c>
      <c r="D41" s="38">
        <v>2104.1999999999998</v>
      </c>
      <c r="E41" s="16">
        <v>1.1499999999999999</v>
      </c>
      <c r="F41" s="65">
        <f t="shared" si="2"/>
        <v>2419.83</v>
      </c>
    </row>
    <row r="42" spans="1:7" ht="18" customHeight="1" x14ac:dyDescent="0.2">
      <c r="A42" s="35">
        <v>8</v>
      </c>
      <c r="B42" s="36" t="s">
        <v>33</v>
      </c>
      <c r="C42" s="37" t="s">
        <v>24</v>
      </c>
      <c r="D42" s="38">
        <v>3202</v>
      </c>
      <c r="E42" s="16">
        <v>1.1499999999999999</v>
      </c>
      <c r="F42" s="65">
        <f t="shared" si="2"/>
        <v>3682.3</v>
      </c>
    </row>
    <row r="43" spans="1:7" ht="51" x14ac:dyDescent="0.2">
      <c r="A43" s="44">
        <v>9</v>
      </c>
      <c r="B43" s="43" t="s">
        <v>519</v>
      </c>
      <c r="C43" s="45" t="s">
        <v>21</v>
      </c>
      <c r="D43" s="46">
        <v>6080</v>
      </c>
      <c r="E43" s="17">
        <v>5.33</v>
      </c>
      <c r="F43" s="65">
        <f t="shared" si="2"/>
        <v>32406.400000000001</v>
      </c>
      <c r="G43" s="18"/>
    </row>
    <row r="44" spans="1:7" x14ac:dyDescent="0.2">
      <c r="A44" s="35">
        <v>10</v>
      </c>
      <c r="B44" s="43" t="s">
        <v>34</v>
      </c>
      <c r="C44" s="37" t="s">
        <v>72</v>
      </c>
      <c r="D44" s="38">
        <v>157.9</v>
      </c>
      <c r="E44" s="16">
        <v>47.93</v>
      </c>
      <c r="F44" s="65">
        <f t="shared" si="2"/>
        <v>7568.15</v>
      </c>
    </row>
    <row r="45" spans="1:7" x14ac:dyDescent="0.2">
      <c r="A45" s="35">
        <v>11</v>
      </c>
      <c r="B45" s="43" t="s">
        <v>35</v>
      </c>
      <c r="C45" s="37" t="s">
        <v>72</v>
      </c>
      <c r="D45" s="38">
        <v>62.8</v>
      </c>
      <c r="E45" s="16">
        <v>90.54</v>
      </c>
      <c r="F45" s="65">
        <f t="shared" si="2"/>
        <v>5685.91</v>
      </c>
    </row>
    <row r="46" spans="1:7" x14ac:dyDescent="0.2">
      <c r="A46" s="35">
        <v>12</v>
      </c>
      <c r="B46" s="43" t="s">
        <v>36</v>
      </c>
      <c r="C46" s="37" t="s">
        <v>21</v>
      </c>
      <c r="D46" s="38">
        <v>261</v>
      </c>
      <c r="E46" s="16">
        <v>5.33</v>
      </c>
      <c r="F46" s="65">
        <f t="shared" si="2"/>
        <v>1391.13</v>
      </c>
    </row>
    <row r="47" spans="1:7" ht="25.5" x14ac:dyDescent="0.2">
      <c r="A47" s="35">
        <v>13</v>
      </c>
      <c r="B47" s="43" t="s">
        <v>80</v>
      </c>
      <c r="C47" s="37" t="s">
        <v>24</v>
      </c>
      <c r="D47" s="38">
        <v>156</v>
      </c>
      <c r="E47" s="16">
        <v>25.6</v>
      </c>
      <c r="F47" s="65">
        <f t="shared" si="2"/>
        <v>3993.6</v>
      </c>
    </row>
    <row r="48" spans="1:7" ht="25.5" x14ac:dyDescent="0.2">
      <c r="A48" s="35">
        <v>14</v>
      </c>
      <c r="B48" s="43" t="s">
        <v>81</v>
      </c>
      <c r="C48" s="37" t="s">
        <v>24</v>
      </c>
      <c r="D48" s="38">
        <v>28</v>
      </c>
      <c r="E48" s="16">
        <v>18</v>
      </c>
      <c r="F48" s="65">
        <f t="shared" si="2"/>
        <v>504</v>
      </c>
    </row>
    <row r="49" spans="1:6" ht="25.5" x14ac:dyDescent="0.2">
      <c r="A49" s="35">
        <v>15</v>
      </c>
      <c r="B49" s="43" t="s">
        <v>82</v>
      </c>
      <c r="C49" s="37" t="s">
        <v>24</v>
      </c>
      <c r="D49" s="38">
        <v>64</v>
      </c>
      <c r="E49" s="16">
        <v>35</v>
      </c>
      <c r="F49" s="65">
        <f t="shared" si="2"/>
        <v>2240</v>
      </c>
    </row>
    <row r="50" spans="1:6" s="15" customFormat="1" x14ac:dyDescent="0.2">
      <c r="A50" s="40"/>
      <c r="B50" s="40"/>
      <c r="C50" s="40"/>
      <c r="D50" s="40"/>
      <c r="E50" s="40" t="s">
        <v>110</v>
      </c>
      <c r="F50" s="82">
        <f>ROUND(SUM(F35:F49),2)</f>
        <v>867496.29</v>
      </c>
    </row>
    <row r="51" spans="1:6" x14ac:dyDescent="0.2">
      <c r="A51" s="41" t="s">
        <v>83</v>
      </c>
      <c r="B51" s="42"/>
      <c r="C51" s="42"/>
      <c r="D51" s="42"/>
      <c r="E51" s="42"/>
      <c r="F51" s="83"/>
    </row>
    <row r="52" spans="1:6" x14ac:dyDescent="0.2">
      <c r="A52" s="35">
        <v>1</v>
      </c>
      <c r="B52" s="43" t="s">
        <v>99</v>
      </c>
      <c r="C52" s="37" t="s">
        <v>21</v>
      </c>
      <c r="D52" s="38">
        <v>526.1</v>
      </c>
      <c r="E52" s="16">
        <v>13.27</v>
      </c>
      <c r="F52" s="65">
        <f>ROUND((D52*E52),2)</f>
        <v>6981.35</v>
      </c>
    </row>
    <row r="53" spans="1:6" ht="25.5" x14ac:dyDescent="0.2">
      <c r="A53" s="35">
        <v>2</v>
      </c>
      <c r="B53" s="43" t="s">
        <v>102</v>
      </c>
      <c r="C53" s="37" t="s">
        <v>21</v>
      </c>
      <c r="D53" s="38">
        <v>593.29999999999995</v>
      </c>
      <c r="E53" s="16">
        <v>10.87</v>
      </c>
      <c r="F53" s="65">
        <f>ROUND((D53*E53),2)</f>
        <v>6449.17</v>
      </c>
    </row>
    <row r="54" spans="1:6" x14ac:dyDescent="0.2">
      <c r="A54" s="35">
        <v>3</v>
      </c>
      <c r="B54" s="43" t="s">
        <v>100</v>
      </c>
      <c r="C54" s="37" t="s">
        <v>72</v>
      </c>
      <c r="D54" s="38">
        <v>255.1</v>
      </c>
      <c r="E54" s="16">
        <v>25.31</v>
      </c>
      <c r="F54" s="65">
        <f>ROUND((D54*E54),2)</f>
        <v>6456.58</v>
      </c>
    </row>
    <row r="55" spans="1:6" x14ac:dyDescent="0.2">
      <c r="A55" s="35">
        <v>4</v>
      </c>
      <c r="B55" s="43" t="s">
        <v>84</v>
      </c>
      <c r="C55" s="37" t="s">
        <v>24</v>
      </c>
      <c r="D55" s="38">
        <v>179.9</v>
      </c>
      <c r="E55" s="16">
        <v>42.53</v>
      </c>
      <c r="F55" s="65">
        <f>ROUND((D55*E55),2)</f>
        <v>7651.15</v>
      </c>
    </row>
    <row r="56" spans="1:6" x14ac:dyDescent="0.2">
      <c r="A56" s="35">
        <v>5</v>
      </c>
      <c r="B56" s="43" t="s">
        <v>101</v>
      </c>
      <c r="C56" s="37" t="s">
        <v>72</v>
      </c>
      <c r="D56" s="38">
        <v>50</v>
      </c>
      <c r="E56" s="16">
        <v>27.69</v>
      </c>
      <c r="F56" s="65">
        <f>ROUND((D56*E56),2)</f>
        <v>1384.5</v>
      </c>
    </row>
    <row r="57" spans="1:6" s="15" customFormat="1" x14ac:dyDescent="0.2">
      <c r="A57" s="40"/>
      <c r="B57" s="40"/>
      <c r="C57" s="40"/>
      <c r="D57" s="40"/>
      <c r="E57" s="40" t="s">
        <v>111</v>
      </c>
      <c r="F57" s="82">
        <f>ROUND(SUM(F52:F56),2)</f>
        <v>28922.75</v>
      </c>
    </row>
    <row r="58" spans="1:6" x14ac:dyDescent="0.2">
      <c r="A58" s="41" t="s">
        <v>37</v>
      </c>
      <c r="B58" s="42"/>
      <c r="C58" s="42"/>
      <c r="D58" s="42"/>
      <c r="E58" s="42"/>
      <c r="F58" s="83"/>
    </row>
    <row r="59" spans="1:6" ht="25.5" x14ac:dyDescent="0.2">
      <c r="A59" s="35">
        <v>1</v>
      </c>
      <c r="B59" s="43" t="s">
        <v>38</v>
      </c>
      <c r="C59" s="37" t="s">
        <v>39</v>
      </c>
      <c r="D59" s="38">
        <v>354</v>
      </c>
      <c r="E59" s="14">
        <v>3.2</v>
      </c>
      <c r="F59" s="65">
        <f t="shared" ref="F59:F85" si="3">ROUND((D59*E59),2)</f>
        <v>1132.8</v>
      </c>
    </row>
    <row r="60" spans="1:6" ht="25.5" x14ac:dyDescent="0.2">
      <c r="A60" s="35">
        <v>2</v>
      </c>
      <c r="B60" s="43" t="s">
        <v>40</v>
      </c>
      <c r="C60" s="37" t="s">
        <v>39</v>
      </c>
      <c r="D60" s="38">
        <v>92</v>
      </c>
      <c r="E60" s="14">
        <v>15.98</v>
      </c>
      <c r="F60" s="65">
        <f t="shared" si="3"/>
        <v>1470.16</v>
      </c>
    </row>
    <row r="61" spans="1:6" x14ac:dyDescent="0.2">
      <c r="A61" s="35">
        <v>3</v>
      </c>
      <c r="B61" s="43" t="s">
        <v>41</v>
      </c>
      <c r="C61" s="37" t="s">
        <v>39</v>
      </c>
      <c r="D61" s="38">
        <v>92</v>
      </c>
      <c r="E61" s="14">
        <v>8.52</v>
      </c>
      <c r="F61" s="65">
        <f t="shared" si="3"/>
        <v>783.84</v>
      </c>
    </row>
    <row r="62" spans="1:6" x14ac:dyDescent="0.2">
      <c r="A62" s="35">
        <v>4</v>
      </c>
      <c r="B62" s="43" t="s">
        <v>42</v>
      </c>
      <c r="C62" s="37" t="s">
        <v>39</v>
      </c>
      <c r="D62" s="38">
        <v>10</v>
      </c>
      <c r="E62" s="14">
        <v>8.52</v>
      </c>
      <c r="F62" s="65">
        <f t="shared" si="3"/>
        <v>85.2</v>
      </c>
    </row>
    <row r="63" spans="1:6" ht="25.5" x14ac:dyDescent="0.2">
      <c r="A63" s="35">
        <v>5</v>
      </c>
      <c r="B63" s="43" t="s">
        <v>103</v>
      </c>
      <c r="C63" s="37" t="s">
        <v>22</v>
      </c>
      <c r="D63" s="38">
        <v>22.4</v>
      </c>
      <c r="E63" s="14">
        <v>85.21</v>
      </c>
      <c r="F63" s="65">
        <f t="shared" si="3"/>
        <v>1908.7</v>
      </c>
    </row>
    <row r="64" spans="1:6" ht="25.5" x14ac:dyDescent="0.2">
      <c r="A64" s="35">
        <v>6</v>
      </c>
      <c r="B64" s="43" t="s">
        <v>104</v>
      </c>
      <c r="C64" s="37" t="s">
        <v>22</v>
      </c>
      <c r="D64" s="38">
        <v>0.22</v>
      </c>
      <c r="E64" s="14">
        <v>85.21</v>
      </c>
      <c r="F64" s="65">
        <f t="shared" si="3"/>
        <v>18.75</v>
      </c>
    </row>
    <row r="65" spans="1:6" ht="25.5" x14ac:dyDescent="0.2">
      <c r="A65" s="35">
        <v>7</v>
      </c>
      <c r="B65" s="43" t="s">
        <v>105</v>
      </c>
      <c r="C65" s="37" t="s">
        <v>24</v>
      </c>
      <c r="D65" s="38">
        <v>17.3</v>
      </c>
      <c r="E65" s="14">
        <v>266.27999999999997</v>
      </c>
      <c r="F65" s="65">
        <f t="shared" si="3"/>
        <v>4606.6400000000003</v>
      </c>
    </row>
    <row r="66" spans="1:6" ht="25.5" x14ac:dyDescent="0.2">
      <c r="A66" s="35">
        <v>8</v>
      </c>
      <c r="B66" s="43" t="s">
        <v>106</v>
      </c>
      <c r="C66" s="37" t="s">
        <v>24</v>
      </c>
      <c r="D66" s="38">
        <v>39.799999999999997</v>
      </c>
      <c r="E66" s="14">
        <v>204.5</v>
      </c>
      <c r="F66" s="65">
        <f t="shared" si="3"/>
        <v>8139.1</v>
      </c>
    </row>
    <row r="67" spans="1:6" ht="25.5" x14ac:dyDescent="0.2">
      <c r="A67" s="35">
        <v>9</v>
      </c>
      <c r="B67" s="43" t="s">
        <v>85</v>
      </c>
      <c r="C67" s="37" t="s">
        <v>21</v>
      </c>
      <c r="D67" s="38">
        <v>183</v>
      </c>
      <c r="E67" s="14">
        <v>1.07</v>
      </c>
      <c r="F67" s="65">
        <f t="shared" si="3"/>
        <v>195.81</v>
      </c>
    </row>
    <row r="68" spans="1:6" x14ac:dyDescent="0.2">
      <c r="A68" s="35">
        <v>10</v>
      </c>
      <c r="B68" s="43" t="s">
        <v>86</v>
      </c>
      <c r="C68" s="37" t="s">
        <v>18</v>
      </c>
      <c r="D68" s="38">
        <v>2</v>
      </c>
      <c r="E68" s="14">
        <v>144.86000000000001</v>
      </c>
      <c r="F68" s="65">
        <f t="shared" si="3"/>
        <v>289.72000000000003</v>
      </c>
    </row>
    <row r="69" spans="1:6" x14ac:dyDescent="0.2">
      <c r="A69" s="35">
        <v>11</v>
      </c>
      <c r="B69" s="43" t="s">
        <v>87</v>
      </c>
      <c r="C69" s="37" t="s">
        <v>18</v>
      </c>
      <c r="D69" s="38">
        <v>4</v>
      </c>
      <c r="E69" s="14">
        <v>117.16</v>
      </c>
      <c r="F69" s="65">
        <f t="shared" si="3"/>
        <v>468.64</v>
      </c>
    </row>
    <row r="70" spans="1:6" x14ac:dyDescent="0.2">
      <c r="A70" s="35">
        <v>12</v>
      </c>
      <c r="B70" s="43" t="s">
        <v>88</v>
      </c>
      <c r="C70" s="37" t="s">
        <v>21</v>
      </c>
      <c r="D70" s="38">
        <v>11.3</v>
      </c>
      <c r="E70" s="14">
        <v>1.07</v>
      </c>
      <c r="F70" s="65">
        <f t="shared" si="3"/>
        <v>12.09</v>
      </c>
    </row>
    <row r="71" spans="1:6" x14ac:dyDescent="0.2">
      <c r="A71" s="35">
        <v>13</v>
      </c>
      <c r="B71" s="43" t="s">
        <v>43</v>
      </c>
      <c r="C71" s="37" t="s">
        <v>39</v>
      </c>
      <c r="D71" s="38">
        <v>51.3</v>
      </c>
      <c r="E71" s="14">
        <v>31.95</v>
      </c>
      <c r="F71" s="65">
        <f t="shared" si="3"/>
        <v>1639.04</v>
      </c>
    </row>
    <row r="72" spans="1:6" ht="25.5" x14ac:dyDescent="0.2">
      <c r="A72" s="35">
        <v>14</v>
      </c>
      <c r="B72" s="43" t="s">
        <v>44</v>
      </c>
      <c r="C72" s="37" t="s">
        <v>21</v>
      </c>
      <c r="D72" s="38">
        <v>122</v>
      </c>
      <c r="E72" s="14">
        <v>1.07</v>
      </c>
      <c r="F72" s="65">
        <f t="shared" si="3"/>
        <v>130.54</v>
      </c>
    </row>
    <row r="73" spans="1:6" x14ac:dyDescent="0.2">
      <c r="A73" s="35">
        <v>15</v>
      </c>
      <c r="B73" s="43" t="s">
        <v>45</v>
      </c>
      <c r="C73" s="37" t="s">
        <v>39</v>
      </c>
      <c r="D73" s="38">
        <v>12.3</v>
      </c>
      <c r="E73" s="14">
        <v>31.95</v>
      </c>
      <c r="F73" s="65">
        <f t="shared" si="3"/>
        <v>392.99</v>
      </c>
    </row>
    <row r="74" spans="1:6" ht="25.5" x14ac:dyDescent="0.2">
      <c r="A74" s="35">
        <v>16</v>
      </c>
      <c r="B74" s="43" t="s">
        <v>47</v>
      </c>
      <c r="C74" s="37" t="s">
        <v>21</v>
      </c>
      <c r="D74" s="38">
        <v>84</v>
      </c>
      <c r="E74" s="14">
        <v>1.07</v>
      </c>
      <c r="F74" s="65">
        <f t="shared" si="3"/>
        <v>89.88</v>
      </c>
    </row>
    <row r="75" spans="1:6" x14ac:dyDescent="0.2">
      <c r="A75" s="35">
        <v>17</v>
      </c>
      <c r="B75" s="43" t="s">
        <v>46</v>
      </c>
      <c r="C75" s="37" t="s">
        <v>21</v>
      </c>
      <c r="D75" s="38">
        <v>47</v>
      </c>
      <c r="E75" s="14">
        <v>5.33</v>
      </c>
      <c r="F75" s="65">
        <f t="shared" si="3"/>
        <v>250.51</v>
      </c>
    </row>
    <row r="76" spans="1:6" x14ac:dyDescent="0.2">
      <c r="A76" s="35">
        <v>18</v>
      </c>
      <c r="B76" s="43" t="s">
        <v>89</v>
      </c>
      <c r="C76" s="37" t="s">
        <v>21</v>
      </c>
      <c r="D76" s="38">
        <v>65</v>
      </c>
      <c r="E76" s="14">
        <v>5.33</v>
      </c>
      <c r="F76" s="65">
        <f t="shared" si="3"/>
        <v>346.45</v>
      </c>
    </row>
    <row r="77" spans="1:6" ht="25.5" x14ac:dyDescent="0.2">
      <c r="A77" s="35">
        <v>19</v>
      </c>
      <c r="B77" s="43" t="s">
        <v>48</v>
      </c>
      <c r="C77" s="37" t="s">
        <v>39</v>
      </c>
      <c r="D77" s="38">
        <v>237</v>
      </c>
      <c r="E77" s="14">
        <v>25.03</v>
      </c>
      <c r="F77" s="65">
        <f t="shared" si="3"/>
        <v>5932.11</v>
      </c>
    </row>
    <row r="78" spans="1:6" x14ac:dyDescent="0.2">
      <c r="A78" s="35">
        <v>20</v>
      </c>
      <c r="B78" s="43" t="s">
        <v>50</v>
      </c>
      <c r="C78" s="37" t="s">
        <v>49</v>
      </c>
      <c r="D78" s="38">
        <v>226</v>
      </c>
      <c r="E78" s="14">
        <v>1.07</v>
      </c>
      <c r="F78" s="65">
        <f t="shared" si="3"/>
        <v>241.82</v>
      </c>
    </row>
    <row r="79" spans="1:6" x14ac:dyDescent="0.2">
      <c r="A79" s="35">
        <v>21</v>
      </c>
      <c r="B79" s="43" t="s">
        <v>51</v>
      </c>
      <c r="C79" s="37" t="s">
        <v>39</v>
      </c>
      <c r="D79" s="38">
        <v>10.1</v>
      </c>
      <c r="E79" s="14">
        <v>74.56</v>
      </c>
      <c r="F79" s="65">
        <f t="shared" si="3"/>
        <v>753.06</v>
      </c>
    </row>
    <row r="80" spans="1:6" x14ac:dyDescent="0.2">
      <c r="A80" s="35">
        <v>22</v>
      </c>
      <c r="B80" s="43" t="s">
        <v>52</v>
      </c>
      <c r="C80" s="37" t="s">
        <v>39</v>
      </c>
      <c r="D80" s="38">
        <v>2.2000000000000002</v>
      </c>
      <c r="E80" s="14">
        <v>639.08000000000004</v>
      </c>
      <c r="F80" s="65">
        <f t="shared" si="3"/>
        <v>1405.98</v>
      </c>
    </row>
    <row r="81" spans="1:6" x14ac:dyDescent="0.2">
      <c r="A81" s="35">
        <v>23</v>
      </c>
      <c r="B81" s="43" t="s">
        <v>53</v>
      </c>
      <c r="C81" s="37" t="s">
        <v>39</v>
      </c>
      <c r="D81" s="38">
        <v>7.08</v>
      </c>
      <c r="E81" s="14">
        <v>639.08000000000004</v>
      </c>
      <c r="F81" s="65">
        <f t="shared" si="3"/>
        <v>4524.6899999999996</v>
      </c>
    </row>
    <row r="82" spans="1:6" x14ac:dyDescent="0.2">
      <c r="A82" s="35">
        <v>24</v>
      </c>
      <c r="B82" s="43" t="s">
        <v>54</v>
      </c>
      <c r="C82" s="37" t="s">
        <v>39</v>
      </c>
      <c r="D82" s="38">
        <v>0.95</v>
      </c>
      <c r="E82" s="14">
        <v>372.79</v>
      </c>
      <c r="F82" s="65">
        <f t="shared" si="3"/>
        <v>354.15</v>
      </c>
    </row>
    <row r="83" spans="1:6" x14ac:dyDescent="0.2">
      <c r="A83" s="35">
        <v>25</v>
      </c>
      <c r="B83" s="43" t="s">
        <v>90</v>
      </c>
      <c r="C83" s="37" t="s">
        <v>39</v>
      </c>
      <c r="D83" s="38">
        <v>1.67</v>
      </c>
      <c r="E83" s="14">
        <v>90.54</v>
      </c>
      <c r="F83" s="65">
        <f t="shared" si="3"/>
        <v>151.19999999999999</v>
      </c>
    </row>
    <row r="84" spans="1:6" x14ac:dyDescent="0.2">
      <c r="A84" s="35">
        <v>26</v>
      </c>
      <c r="B84" s="43" t="s">
        <v>55</v>
      </c>
      <c r="C84" s="37" t="s">
        <v>24</v>
      </c>
      <c r="D84" s="38">
        <v>175</v>
      </c>
      <c r="E84" s="14">
        <v>1.6</v>
      </c>
      <c r="F84" s="65">
        <f t="shared" si="3"/>
        <v>280</v>
      </c>
    </row>
    <row r="85" spans="1:6" x14ac:dyDescent="0.2">
      <c r="A85" s="35">
        <v>27</v>
      </c>
      <c r="B85" s="43" t="s">
        <v>56</v>
      </c>
      <c r="C85" s="37" t="s">
        <v>57</v>
      </c>
      <c r="D85" s="38">
        <v>180</v>
      </c>
      <c r="E85" s="14">
        <v>5.91</v>
      </c>
      <c r="F85" s="65">
        <f t="shared" si="3"/>
        <v>1063.8</v>
      </c>
    </row>
    <row r="86" spans="1:6" s="15" customFormat="1" x14ac:dyDescent="0.2">
      <c r="A86" s="40"/>
      <c r="B86" s="40"/>
      <c r="C86" s="40"/>
      <c r="D86" s="40"/>
      <c r="E86" s="40" t="s">
        <v>112</v>
      </c>
      <c r="F86" s="82">
        <f>ROUND(SUM(F59:F85),2)</f>
        <v>36667.67</v>
      </c>
    </row>
    <row r="87" spans="1:6" x14ac:dyDescent="0.2">
      <c r="A87" s="41" t="s">
        <v>58</v>
      </c>
      <c r="B87" s="42"/>
      <c r="C87" s="42"/>
      <c r="D87" s="47"/>
      <c r="E87" s="42"/>
      <c r="F87" s="83"/>
    </row>
    <row r="88" spans="1:6" ht="25.5" x14ac:dyDescent="0.2">
      <c r="A88" s="35">
        <v>1</v>
      </c>
      <c r="B88" s="36" t="s">
        <v>107</v>
      </c>
      <c r="C88" s="37" t="s">
        <v>18</v>
      </c>
      <c r="D88" s="38">
        <v>42</v>
      </c>
      <c r="E88" s="14">
        <v>70</v>
      </c>
      <c r="F88" s="65">
        <f t="shared" ref="F88:F96" si="4">ROUND((D88*E88),2)</f>
        <v>2940</v>
      </c>
    </row>
    <row r="89" spans="1:6" x14ac:dyDescent="0.2">
      <c r="A89" s="35">
        <v>2</v>
      </c>
      <c r="B89" s="36" t="s">
        <v>59</v>
      </c>
      <c r="C89" s="37" t="s">
        <v>18</v>
      </c>
      <c r="D89" s="38">
        <v>61</v>
      </c>
      <c r="E89" s="14">
        <v>48</v>
      </c>
      <c r="F89" s="65">
        <f t="shared" si="4"/>
        <v>2928</v>
      </c>
    </row>
    <row r="90" spans="1:6" x14ac:dyDescent="0.2">
      <c r="A90" s="35">
        <v>3</v>
      </c>
      <c r="B90" s="36" t="s">
        <v>60</v>
      </c>
      <c r="C90" s="37" t="s">
        <v>18</v>
      </c>
      <c r="D90" s="38">
        <v>5</v>
      </c>
      <c r="E90" s="14">
        <v>95</v>
      </c>
      <c r="F90" s="65">
        <f t="shared" si="4"/>
        <v>475</v>
      </c>
    </row>
    <row r="91" spans="1:6" x14ac:dyDescent="0.2">
      <c r="A91" s="35">
        <v>4</v>
      </c>
      <c r="B91" s="36" t="s">
        <v>61</v>
      </c>
      <c r="C91" s="37" t="s">
        <v>18</v>
      </c>
      <c r="D91" s="38">
        <v>269</v>
      </c>
      <c r="E91" s="14">
        <v>13.2</v>
      </c>
      <c r="F91" s="65">
        <f t="shared" si="4"/>
        <v>3550.8</v>
      </c>
    </row>
    <row r="92" spans="1:6" ht="25.5" x14ac:dyDescent="0.2">
      <c r="A92" s="35">
        <v>5</v>
      </c>
      <c r="B92" s="36" t="s">
        <v>62</v>
      </c>
      <c r="C92" s="37" t="s">
        <v>21</v>
      </c>
      <c r="D92" s="38">
        <v>345</v>
      </c>
      <c r="E92" s="14">
        <v>17.5</v>
      </c>
      <c r="F92" s="65">
        <f t="shared" si="4"/>
        <v>6037.5</v>
      </c>
    </row>
    <row r="93" spans="1:6" ht="25.5" x14ac:dyDescent="0.2">
      <c r="A93" s="35">
        <v>6</v>
      </c>
      <c r="B93" s="36" t="s">
        <v>63</v>
      </c>
      <c r="C93" s="37" t="s">
        <v>21</v>
      </c>
      <c r="D93" s="38">
        <v>11</v>
      </c>
      <c r="E93" s="14">
        <v>17.5</v>
      </c>
      <c r="F93" s="65">
        <f t="shared" si="4"/>
        <v>192.5</v>
      </c>
    </row>
    <row r="94" spans="1:6" ht="25.5" x14ac:dyDescent="0.2">
      <c r="A94" s="35">
        <v>7</v>
      </c>
      <c r="B94" s="36" t="s">
        <v>91</v>
      </c>
      <c r="C94" s="37" t="s">
        <v>21</v>
      </c>
      <c r="D94" s="38">
        <v>3.4</v>
      </c>
      <c r="E94" s="14">
        <v>18</v>
      </c>
      <c r="F94" s="65">
        <f t="shared" si="4"/>
        <v>61.2</v>
      </c>
    </row>
    <row r="95" spans="1:6" x14ac:dyDescent="0.2">
      <c r="A95" s="35">
        <v>8</v>
      </c>
      <c r="B95" s="36" t="s">
        <v>117</v>
      </c>
      <c r="C95" s="37" t="s">
        <v>21</v>
      </c>
      <c r="D95" s="38">
        <v>28557</v>
      </c>
      <c r="E95" s="14">
        <v>2.13</v>
      </c>
      <c r="F95" s="65">
        <f t="shared" si="4"/>
        <v>60826.41</v>
      </c>
    </row>
    <row r="96" spans="1:6" ht="63.75" x14ac:dyDescent="0.2">
      <c r="A96" s="35">
        <v>9</v>
      </c>
      <c r="B96" s="36" t="s">
        <v>114</v>
      </c>
      <c r="C96" s="37" t="s">
        <v>326</v>
      </c>
      <c r="D96" s="38">
        <v>1</v>
      </c>
      <c r="E96" s="14">
        <v>4480.1899999999996</v>
      </c>
      <c r="F96" s="65">
        <f t="shared" si="4"/>
        <v>4480.1899999999996</v>
      </c>
    </row>
    <row r="97" spans="1:6" s="15" customFormat="1" x14ac:dyDescent="0.2">
      <c r="A97" s="40"/>
      <c r="B97" s="40"/>
      <c r="C97" s="40"/>
      <c r="D97" s="40"/>
      <c r="E97" s="40" t="s">
        <v>113</v>
      </c>
      <c r="F97" s="82">
        <f>ROUND(SUM(F88:F96),2)</f>
        <v>81491.600000000006</v>
      </c>
    </row>
    <row r="98" spans="1:6" x14ac:dyDescent="0.2">
      <c r="A98" s="40"/>
      <c r="B98" s="40"/>
      <c r="C98" s="40"/>
      <c r="D98" s="40"/>
      <c r="E98" s="40" t="s">
        <v>115</v>
      </c>
      <c r="F98" s="82">
        <f>ROUND(SUM(F97,F86,F57,F50,F33,F23),2)</f>
        <v>1187564.53</v>
      </c>
    </row>
    <row r="99" spans="1:6" x14ac:dyDescent="0.2">
      <c r="E99" s="57"/>
    </row>
    <row r="100" spans="1:6" x14ac:dyDescent="0.2">
      <c r="E100" s="57"/>
    </row>
    <row r="101" spans="1:6" s="12" customFormat="1" ht="21.75" customHeight="1" x14ac:dyDescent="0.2">
      <c r="A101" s="29" t="s">
        <v>118</v>
      </c>
      <c r="B101" s="30"/>
      <c r="C101" s="30"/>
      <c r="D101" s="30"/>
      <c r="E101" s="30"/>
      <c r="F101" s="79"/>
    </row>
    <row r="102" spans="1:6" ht="38.25" x14ac:dyDescent="0.2">
      <c r="A102" s="31" t="s">
        <v>10</v>
      </c>
      <c r="B102" s="31" t="s">
        <v>11</v>
      </c>
      <c r="C102" s="31" t="s">
        <v>12</v>
      </c>
      <c r="D102" s="32" t="s">
        <v>13</v>
      </c>
      <c r="E102" s="8" t="s">
        <v>516</v>
      </c>
      <c r="F102" s="80" t="s">
        <v>64</v>
      </c>
    </row>
    <row r="103" spans="1:6" x14ac:dyDescent="0.2">
      <c r="A103" s="48" t="s">
        <v>119</v>
      </c>
      <c r="B103" s="49" t="s">
        <v>120</v>
      </c>
      <c r="C103" s="49"/>
      <c r="D103" s="49"/>
      <c r="E103" s="49"/>
      <c r="F103" s="49"/>
    </row>
    <row r="104" spans="1:6" x14ac:dyDescent="0.2">
      <c r="A104" s="37" t="s">
        <v>121</v>
      </c>
      <c r="B104" s="36" t="s">
        <v>122</v>
      </c>
      <c r="C104" s="37" t="s">
        <v>21</v>
      </c>
      <c r="D104" s="38">
        <v>151</v>
      </c>
      <c r="E104" s="19">
        <v>1.9</v>
      </c>
      <c r="F104" s="65">
        <f t="shared" ref="F104:F114" si="5">ROUND((D104*E104),2)</f>
        <v>286.89999999999998</v>
      </c>
    </row>
    <row r="105" spans="1:6" x14ac:dyDescent="0.2">
      <c r="A105" s="37" t="s">
        <v>123</v>
      </c>
      <c r="B105" s="36" t="s">
        <v>124</v>
      </c>
      <c r="C105" s="37" t="s">
        <v>24</v>
      </c>
      <c r="D105" s="38">
        <v>11</v>
      </c>
      <c r="E105" s="19">
        <v>10.57</v>
      </c>
      <c r="F105" s="65">
        <f t="shared" si="5"/>
        <v>116.27</v>
      </c>
    </row>
    <row r="106" spans="1:6" x14ac:dyDescent="0.2">
      <c r="A106" s="37" t="s">
        <v>126</v>
      </c>
      <c r="B106" s="36" t="s">
        <v>127</v>
      </c>
      <c r="C106" s="37" t="s">
        <v>24</v>
      </c>
      <c r="D106" s="38">
        <v>10</v>
      </c>
      <c r="E106" s="19">
        <v>126.8</v>
      </c>
      <c r="F106" s="65">
        <f t="shared" si="5"/>
        <v>1268</v>
      </c>
    </row>
    <row r="107" spans="1:6" x14ac:dyDescent="0.2">
      <c r="A107" s="37" t="s">
        <v>128</v>
      </c>
      <c r="B107" s="36" t="s">
        <v>129</v>
      </c>
      <c r="C107" s="37" t="s">
        <v>39</v>
      </c>
      <c r="D107" s="38">
        <v>0.4</v>
      </c>
      <c r="E107" s="19">
        <v>87.84</v>
      </c>
      <c r="F107" s="65">
        <f t="shared" si="5"/>
        <v>35.14</v>
      </c>
    </row>
    <row r="108" spans="1:6" x14ac:dyDescent="0.2">
      <c r="A108" s="37" t="s">
        <v>130</v>
      </c>
      <c r="B108" s="36" t="s">
        <v>131</v>
      </c>
      <c r="C108" s="37" t="s">
        <v>21</v>
      </c>
      <c r="D108" s="38">
        <v>108</v>
      </c>
      <c r="E108" s="19">
        <v>4.1500000000000004</v>
      </c>
      <c r="F108" s="65">
        <f t="shared" si="5"/>
        <v>448.2</v>
      </c>
    </row>
    <row r="109" spans="1:6" ht="25.5" x14ac:dyDescent="0.2">
      <c r="A109" s="37" t="s">
        <v>132</v>
      </c>
      <c r="B109" s="50" t="s">
        <v>7</v>
      </c>
      <c r="C109" s="37" t="s">
        <v>39</v>
      </c>
      <c r="D109" s="38">
        <v>10.8</v>
      </c>
      <c r="E109" s="90">
        <v>-9.23</v>
      </c>
      <c r="F109" s="65">
        <f t="shared" si="5"/>
        <v>-99.68</v>
      </c>
    </row>
    <row r="110" spans="1:6" x14ac:dyDescent="0.2">
      <c r="A110" s="37" t="s">
        <v>133</v>
      </c>
      <c r="B110" s="36" t="s">
        <v>134</v>
      </c>
      <c r="C110" s="37" t="s">
        <v>21</v>
      </c>
      <c r="D110" s="38">
        <v>46</v>
      </c>
      <c r="E110" s="19">
        <v>3.16</v>
      </c>
      <c r="F110" s="65">
        <f t="shared" si="5"/>
        <v>145.36000000000001</v>
      </c>
    </row>
    <row r="111" spans="1:6" x14ac:dyDescent="0.2">
      <c r="A111" s="37" t="s">
        <v>135</v>
      </c>
      <c r="B111" s="36" t="s">
        <v>136</v>
      </c>
      <c r="C111" s="37" t="s">
        <v>39</v>
      </c>
      <c r="D111" s="38">
        <v>2.4</v>
      </c>
      <c r="E111" s="19">
        <v>253.61</v>
      </c>
      <c r="F111" s="65">
        <f t="shared" si="5"/>
        <v>608.66</v>
      </c>
    </row>
    <row r="112" spans="1:6" ht="25.5" x14ac:dyDescent="0.2">
      <c r="A112" s="37" t="s">
        <v>137</v>
      </c>
      <c r="B112" s="36" t="s">
        <v>499</v>
      </c>
      <c r="C112" s="37" t="s">
        <v>22</v>
      </c>
      <c r="D112" s="38">
        <v>10.199999999999999</v>
      </c>
      <c r="E112" s="19">
        <v>21.13</v>
      </c>
      <c r="F112" s="65">
        <f t="shared" si="5"/>
        <v>215.53</v>
      </c>
    </row>
    <row r="113" spans="1:6" ht="25.5" x14ac:dyDescent="0.2">
      <c r="A113" s="37" t="s">
        <v>323</v>
      </c>
      <c r="B113" s="36" t="s">
        <v>500</v>
      </c>
      <c r="C113" s="37" t="s">
        <v>22</v>
      </c>
      <c r="D113" s="38">
        <v>0.6</v>
      </c>
      <c r="E113" s="19">
        <v>156.57</v>
      </c>
      <c r="F113" s="65">
        <f t="shared" si="5"/>
        <v>93.94</v>
      </c>
    </row>
    <row r="114" spans="1:6" ht="23.25" customHeight="1" x14ac:dyDescent="0.2">
      <c r="A114" s="37" t="s">
        <v>324</v>
      </c>
      <c r="B114" s="36" t="s">
        <v>501</v>
      </c>
      <c r="C114" s="37" t="s">
        <v>22</v>
      </c>
      <c r="D114" s="38">
        <v>0.2</v>
      </c>
      <c r="E114" s="19">
        <v>21.13</v>
      </c>
      <c r="F114" s="65">
        <f t="shared" si="5"/>
        <v>4.2300000000000004</v>
      </c>
    </row>
    <row r="115" spans="1:6" s="15" customFormat="1" x14ac:dyDescent="0.2">
      <c r="A115" s="40"/>
      <c r="B115" s="40"/>
      <c r="C115" s="40"/>
      <c r="D115" s="40"/>
      <c r="E115" s="40" t="s">
        <v>108</v>
      </c>
      <c r="F115" s="82">
        <f>ROUND(SUM(F104:F114),2)</f>
        <v>3122.55</v>
      </c>
    </row>
    <row r="116" spans="1:6" x14ac:dyDescent="0.2">
      <c r="A116" s="48" t="s">
        <v>138</v>
      </c>
      <c r="B116" s="49" t="s">
        <v>139</v>
      </c>
      <c r="C116" s="49"/>
      <c r="D116" s="49"/>
      <c r="E116" s="49"/>
      <c r="F116" s="49"/>
    </row>
    <row r="117" spans="1:6" ht="25.5" x14ac:dyDescent="0.2">
      <c r="A117" s="37" t="s">
        <v>140</v>
      </c>
      <c r="B117" s="36" t="s">
        <v>141</v>
      </c>
      <c r="C117" s="37" t="s">
        <v>39</v>
      </c>
      <c r="D117" s="38">
        <v>330</v>
      </c>
      <c r="E117" s="19">
        <v>11.41</v>
      </c>
      <c r="F117" s="65">
        <f t="shared" ref="F117:F150" si="6">ROUND((D117*E117),2)</f>
        <v>3765.3</v>
      </c>
    </row>
    <row r="118" spans="1:6" ht="25.5" x14ac:dyDescent="0.2">
      <c r="A118" s="37" t="s">
        <v>143</v>
      </c>
      <c r="B118" s="36" t="s">
        <v>144</v>
      </c>
      <c r="C118" s="37" t="s">
        <v>39</v>
      </c>
      <c r="D118" s="38">
        <v>19.3</v>
      </c>
      <c r="E118" s="19">
        <v>634.02</v>
      </c>
      <c r="F118" s="65">
        <f t="shared" si="6"/>
        <v>12236.59</v>
      </c>
    </row>
    <row r="119" spans="1:6" x14ac:dyDescent="0.2">
      <c r="A119" s="37" t="s">
        <v>145</v>
      </c>
      <c r="B119" s="36" t="s">
        <v>146</v>
      </c>
      <c r="C119" s="37" t="s">
        <v>49</v>
      </c>
      <c r="D119" s="38">
        <v>1675</v>
      </c>
      <c r="E119" s="19">
        <v>1.45</v>
      </c>
      <c r="F119" s="65">
        <f t="shared" si="6"/>
        <v>2428.75</v>
      </c>
    </row>
    <row r="120" spans="1:6" ht="25.5" x14ac:dyDescent="0.2">
      <c r="A120" s="37" t="s">
        <v>145</v>
      </c>
      <c r="B120" s="36" t="s">
        <v>280</v>
      </c>
      <c r="C120" s="37" t="s">
        <v>18</v>
      </c>
      <c r="D120" s="38">
        <v>288</v>
      </c>
      <c r="E120" s="19">
        <v>6.84</v>
      </c>
      <c r="F120" s="65">
        <f t="shared" si="6"/>
        <v>1969.92</v>
      </c>
    </row>
    <row r="121" spans="1:6" ht="25.5" x14ac:dyDescent="0.2">
      <c r="A121" s="37" t="s">
        <v>147</v>
      </c>
      <c r="B121" s="36" t="s">
        <v>281</v>
      </c>
      <c r="C121" s="37" t="s">
        <v>18</v>
      </c>
      <c r="D121" s="38">
        <v>194</v>
      </c>
      <c r="E121" s="19">
        <v>4.18</v>
      </c>
      <c r="F121" s="65">
        <f t="shared" si="6"/>
        <v>810.92</v>
      </c>
    </row>
    <row r="122" spans="1:6" x14ac:dyDescent="0.2">
      <c r="A122" s="37" t="s">
        <v>148</v>
      </c>
      <c r="B122" s="36" t="s">
        <v>149</v>
      </c>
      <c r="C122" s="37" t="s">
        <v>150</v>
      </c>
      <c r="D122" s="38">
        <v>20.100000000000001</v>
      </c>
      <c r="E122" s="19">
        <v>52.84</v>
      </c>
      <c r="F122" s="65">
        <f t="shared" si="6"/>
        <v>1062.08</v>
      </c>
    </row>
    <row r="123" spans="1:6" x14ac:dyDescent="0.2">
      <c r="A123" s="37" t="s">
        <v>151</v>
      </c>
      <c r="B123" s="36" t="s">
        <v>152</v>
      </c>
      <c r="C123" s="37" t="s">
        <v>21</v>
      </c>
      <c r="D123" s="38">
        <v>145</v>
      </c>
      <c r="E123" s="19">
        <v>2.86</v>
      </c>
      <c r="F123" s="65">
        <f t="shared" si="6"/>
        <v>414.7</v>
      </c>
    </row>
    <row r="124" spans="1:6" x14ac:dyDescent="0.2">
      <c r="A124" s="37" t="s">
        <v>153</v>
      </c>
      <c r="B124" s="36" t="s">
        <v>154</v>
      </c>
      <c r="C124" s="37" t="s">
        <v>21</v>
      </c>
      <c r="D124" s="38">
        <v>60</v>
      </c>
      <c r="E124" s="19">
        <v>4.22</v>
      </c>
      <c r="F124" s="65">
        <f t="shared" si="6"/>
        <v>253.2</v>
      </c>
    </row>
    <row r="125" spans="1:6" x14ac:dyDescent="0.2">
      <c r="A125" s="37" t="s">
        <v>155</v>
      </c>
      <c r="B125" s="36" t="s">
        <v>156</v>
      </c>
      <c r="C125" s="37" t="s">
        <v>39</v>
      </c>
      <c r="D125" s="38">
        <v>12</v>
      </c>
      <c r="E125" s="19">
        <v>95.11</v>
      </c>
      <c r="F125" s="65">
        <f t="shared" si="6"/>
        <v>1141.32</v>
      </c>
    </row>
    <row r="126" spans="1:6" ht="38.25" x14ac:dyDescent="0.2">
      <c r="A126" s="45" t="s">
        <v>157</v>
      </c>
      <c r="B126" s="36" t="s">
        <v>520</v>
      </c>
      <c r="C126" s="37" t="s">
        <v>18</v>
      </c>
      <c r="D126" s="38">
        <v>4</v>
      </c>
      <c r="E126" s="20">
        <v>635.45000000000005</v>
      </c>
      <c r="F126" s="65">
        <f t="shared" si="6"/>
        <v>2541.8000000000002</v>
      </c>
    </row>
    <row r="127" spans="1:6" ht="25.5" x14ac:dyDescent="0.2">
      <c r="A127" s="37" t="s">
        <v>159</v>
      </c>
      <c r="B127" s="36" t="s">
        <v>160</v>
      </c>
      <c r="C127" s="37" t="s">
        <v>39</v>
      </c>
      <c r="D127" s="38">
        <v>240</v>
      </c>
      <c r="E127" s="19">
        <v>31.7</v>
      </c>
      <c r="F127" s="65">
        <f t="shared" si="6"/>
        <v>7608</v>
      </c>
    </row>
    <row r="128" spans="1:6" x14ac:dyDescent="0.2">
      <c r="A128" s="37" t="s">
        <v>161</v>
      </c>
      <c r="B128" s="36" t="s">
        <v>282</v>
      </c>
      <c r="C128" s="37" t="s">
        <v>39</v>
      </c>
      <c r="D128" s="38">
        <v>1.6</v>
      </c>
      <c r="E128" s="19">
        <v>369.84</v>
      </c>
      <c r="F128" s="65">
        <f t="shared" si="6"/>
        <v>591.74</v>
      </c>
    </row>
    <row r="129" spans="1:6" ht="38.25" x14ac:dyDescent="0.2">
      <c r="A129" s="45" t="s">
        <v>162</v>
      </c>
      <c r="B129" s="36" t="s">
        <v>0</v>
      </c>
      <c r="C129" s="37" t="s">
        <v>18</v>
      </c>
      <c r="D129" s="38">
        <v>16</v>
      </c>
      <c r="E129" s="20">
        <v>633.14</v>
      </c>
      <c r="F129" s="65">
        <f t="shared" si="6"/>
        <v>10130.24</v>
      </c>
    </row>
    <row r="130" spans="1:6" x14ac:dyDescent="0.2">
      <c r="A130" s="37" t="s">
        <v>163</v>
      </c>
      <c r="B130" s="36" t="s">
        <v>164</v>
      </c>
      <c r="C130" s="37" t="s">
        <v>39</v>
      </c>
      <c r="D130" s="38">
        <v>1.2</v>
      </c>
      <c r="E130" s="19">
        <v>105.67</v>
      </c>
      <c r="F130" s="65">
        <f t="shared" si="6"/>
        <v>126.8</v>
      </c>
    </row>
    <row r="131" spans="1:6" x14ac:dyDescent="0.2">
      <c r="A131" s="37" t="s">
        <v>165</v>
      </c>
      <c r="B131" s="36" t="s">
        <v>166</v>
      </c>
      <c r="C131" s="37" t="s">
        <v>21</v>
      </c>
      <c r="D131" s="38">
        <v>65</v>
      </c>
      <c r="E131" s="19">
        <v>2.86</v>
      </c>
      <c r="F131" s="65">
        <f t="shared" si="6"/>
        <v>185.9</v>
      </c>
    </row>
    <row r="132" spans="1:6" x14ac:dyDescent="0.2">
      <c r="A132" s="37" t="s">
        <v>167</v>
      </c>
      <c r="B132" s="36" t="s">
        <v>168</v>
      </c>
      <c r="C132" s="37" t="s">
        <v>21</v>
      </c>
      <c r="D132" s="38">
        <v>65</v>
      </c>
      <c r="E132" s="19">
        <v>24.04</v>
      </c>
      <c r="F132" s="65">
        <f t="shared" si="6"/>
        <v>1562.6</v>
      </c>
    </row>
    <row r="133" spans="1:6" x14ac:dyDescent="0.2">
      <c r="A133" s="37" t="s">
        <v>169</v>
      </c>
      <c r="B133" s="36" t="s">
        <v>170</v>
      </c>
      <c r="C133" s="37" t="s">
        <v>49</v>
      </c>
      <c r="D133" s="38">
        <v>163</v>
      </c>
      <c r="E133" s="19">
        <v>1.06</v>
      </c>
      <c r="F133" s="65">
        <f t="shared" si="6"/>
        <v>172.78</v>
      </c>
    </row>
    <row r="134" spans="1:6" x14ac:dyDescent="0.2">
      <c r="A134" s="37" t="s">
        <v>171</v>
      </c>
      <c r="B134" s="36" t="s">
        <v>172</v>
      </c>
      <c r="C134" s="37" t="s">
        <v>21</v>
      </c>
      <c r="D134" s="38">
        <v>65</v>
      </c>
      <c r="E134" s="19">
        <v>2.86</v>
      </c>
      <c r="F134" s="65">
        <f t="shared" si="6"/>
        <v>185.9</v>
      </c>
    </row>
    <row r="135" spans="1:6" x14ac:dyDescent="0.2">
      <c r="A135" s="37" t="s">
        <v>173</v>
      </c>
      <c r="B135" s="36" t="s">
        <v>174</v>
      </c>
      <c r="C135" s="37" t="s">
        <v>21</v>
      </c>
      <c r="D135" s="38">
        <v>65</v>
      </c>
      <c r="E135" s="19">
        <v>36.979999999999997</v>
      </c>
      <c r="F135" s="65">
        <f t="shared" si="6"/>
        <v>2403.6999999999998</v>
      </c>
    </row>
    <row r="136" spans="1:6" ht="25.5" x14ac:dyDescent="0.2">
      <c r="A136" s="37" t="s">
        <v>175</v>
      </c>
      <c r="B136" s="36" t="s">
        <v>176</v>
      </c>
      <c r="C136" s="37" t="s">
        <v>21</v>
      </c>
      <c r="D136" s="38">
        <v>65</v>
      </c>
      <c r="E136" s="19">
        <v>6.8</v>
      </c>
      <c r="F136" s="65">
        <f t="shared" si="6"/>
        <v>442</v>
      </c>
    </row>
    <row r="137" spans="1:6" x14ac:dyDescent="0.2">
      <c r="A137" s="37" t="s">
        <v>177</v>
      </c>
      <c r="B137" s="36" t="s">
        <v>178</v>
      </c>
      <c r="C137" s="37" t="s">
        <v>22</v>
      </c>
      <c r="D137" s="38">
        <v>9.4</v>
      </c>
      <c r="E137" s="19">
        <v>117.5</v>
      </c>
      <c r="F137" s="65">
        <f t="shared" si="6"/>
        <v>1104.5</v>
      </c>
    </row>
    <row r="138" spans="1:6" ht="25.5" x14ac:dyDescent="0.2">
      <c r="A138" s="37" t="s">
        <v>179</v>
      </c>
      <c r="B138" s="36" t="s">
        <v>180</v>
      </c>
      <c r="C138" s="37" t="s">
        <v>21</v>
      </c>
      <c r="D138" s="38">
        <v>23</v>
      </c>
      <c r="E138" s="19">
        <v>0.21</v>
      </c>
      <c r="F138" s="65">
        <f t="shared" si="6"/>
        <v>4.83</v>
      </c>
    </row>
    <row r="139" spans="1:6" ht="38.25" x14ac:dyDescent="0.2">
      <c r="A139" s="37" t="s">
        <v>181</v>
      </c>
      <c r="B139" s="36" t="s">
        <v>182</v>
      </c>
      <c r="C139" s="37" t="s">
        <v>21</v>
      </c>
      <c r="D139" s="38">
        <v>23</v>
      </c>
      <c r="E139" s="19">
        <v>12.66</v>
      </c>
      <c r="F139" s="65">
        <f t="shared" si="6"/>
        <v>291.18</v>
      </c>
    </row>
    <row r="140" spans="1:6" x14ac:dyDescent="0.2">
      <c r="A140" s="37" t="s">
        <v>183</v>
      </c>
      <c r="B140" s="36" t="s">
        <v>184</v>
      </c>
      <c r="C140" s="37" t="s">
        <v>39</v>
      </c>
      <c r="D140" s="38">
        <v>11.3</v>
      </c>
      <c r="E140" s="19">
        <v>95.11</v>
      </c>
      <c r="F140" s="65">
        <f t="shared" si="6"/>
        <v>1074.74</v>
      </c>
    </row>
    <row r="141" spans="1:6" x14ac:dyDescent="0.2">
      <c r="A141" s="37" t="s">
        <v>185</v>
      </c>
      <c r="B141" s="36" t="s">
        <v>186</v>
      </c>
      <c r="C141" s="37" t="s">
        <v>24</v>
      </c>
      <c r="D141" s="38">
        <v>15.4</v>
      </c>
      <c r="E141" s="19">
        <v>2.2999999999999998</v>
      </c>
      <c r="F141" s="65">
        <f t="shared" si="6"/>
        <v>35.42</v>
      </c>
    </row>
    <row r="142" spans="1:6" ht="25.5" x14ac:dyDescent="0.2">
      <c r="A142" s="37" t="s">
        <v>187</v>
      </c>
      <c r="B142" s="36" t="s">
        <v>188</v>
      </c>
      <c r="C142" s="37" t="s">
        <v>21</v>
      </c>
      <c r="D142" s="38">
        <v>42</v>
      </c>
      <c r="E142" s="19">
        <v>16.510000000000002</v>
      </c>
      <c r="F142" s="65">
        <f t="shared" si="6"/>
        <v>693.42</v>
      </c>
    </row>
    <row r="143" spans="1:6" x14ac:dyDescent="0.2">
      <c r="A143" s="37" t="s">
        <v>189</v>
      </c>
      <c r="B143" s="36" t="s">
        <v>190</v>
      </c>
      <c r="C143" s="37" t="s">
        <v>21</v>
      </c>
      <c r="D143" s="38">
        <v>0.6</v>
      </c>
      <c r="E143" s="19">
        <v>262</v>
      </c>
      <c r="F143" s="65">
        <f t="shared" si="6"/>
        <v>157.19999999999999</v>
      </c>
    </row>
    <row r="144" spans="1:6" x14ac:dyDescent="0.2">
      <c r="A144" s="37" t="s">
        <v>191</v>
      </c>
      <c r="B144" s="36" t="s">
        <v>192</v>
      </c>
      <c r="C144" s="37" t="s">
        <v>39</v>
      </c>
      <c r="D144" s="38">
        <v>1.2</v>
      </c>
      <c r="E144" s="19">
        <v>3233.33</v>
      </c>
      <c r="F144" s="65">
        <f t="shared" si="6"/>
        <v>3880</v>
      </c>
    </row>
    <row r="145" spans="1:6" ht="27" x14ac:dyDescent="0.2">
      <c r="A145" s="37" t="s">
        <v>193</v>
      </c>
      <c r="B145" s="36" t="s">
        <v>502</v>
      </c>
      <c r="C145" s="37" t="s">
        <v>21</v>
      </c>
      <c r="D145" s="38">
        <v>87</v>
      </c>
      <c r="E145" s="19">
        <v>10.57</v>
      </c>
      <c r="F145" s="65">
        <f t="shared" si="6"/>
        <v>919.59</v>
      </c>
    </row>
    <row r="146" spans="1:6" x14ac:dyDescent="0.2">
      <c r="A146" s="37" t="s">
        <v>194</v>
      </c>
      <c r="B146" s="36" t="s">
        <v>195</v>
      </c>
      <c r="C146" s="37" t="s">
        <v>21</v>
      </c>
      <c r="D146" s="38">
        <v>87</v>
      </c>
      <c r="E146" s="19">
        <v>5.26</v>
      </c>
      <c r="F146" s="65">
        <f t="shared" si="6"/>
        <v>457.62</v>
      </c>
    </row>
    <row r="147" spans="1:6" ht="25.5" x14ac:dyDescent="0.2">
      <c r="A147" s="37" t="s">
        <v>196</v>
      </c>
      <c r="B147" s="36" t="s">
        <v>197</v>
      </c>
      <c r="C147" s="37" t="s">
        <v>24</v>
      </c>
      <c r="D147" s="38">
        <v>12</v>
      </c>
      <c r="E147" s="19">
        <v>186.25</v>
      </c>
      <c r="F147" s="65">
        <f t="shared" si="6"/>
        <v>2235</v>
      </c>
    </row>
    <row r="148" spans="1:6" ht="25.5" x14ac:dyDescent="0.2">
      <c r="A148" s="37" t="s">
        <v>198</v>
      </c>
      <c r="B148" s="36" t="s">
        <v>199</v>
      </c>
      <c r="C148" s="37" t="s">
        <v>24</v>
      </c>
      <c r="D148" s="38">
        <v>14</v>
      </c>
      <c r="E148" s="19">
        <v>26.42</v>
      </c>
      <c r="F148" s="65">
        <f t="shared" si="6"/>
        <v>369.88</v>
      </c>
    </row>
    <row r="149" spans="1:6" x14ac:dyDescent="0.2">
      <c r="A149" s="37" t="s">
        <v>200</v>
      </c>
      <c r="B149" s="36" t="s">
        <v>201</v>
      </c>
      <c r="C149" s="37" t="s">
        <v>22</v>
      </c>
      <c r="D149" s="38">
        <v>10</v>
      </c>
      <c r="E149" s="19">
        <v>1268.1199999999999</v>
      </c>
      <c r="F149" s="65">
        <f t="shared" si="6"/>
        <v>12681.2</v>
      </c>
    </row>
    <row r="150" spans="1:6" x14ac:dyDescent="0.2">
      <c r="A150" s="37" t="s">
        <v>202</v>
      </c>
      <c r="B150" s="36" t="s">
        <v>203</v>
      </c>
      <c r="C150" s="37" t="s">
        <v>22</v>
      </c>
      <c r="D150" s="38">
        <v>10</v>
      </c>
      <c r="E150" s="19">
        <v>284.56</v>
      </c>
      <c r="F150" s="65">
        <f t="shared" si="6"/>
        <v>2845.6</v>
      </c>
    </row>
    <row r="151" spans="1:6" s="15" customFormat="1" x14ac:dyDescent="0.2">
      <c r="A151" s="40"/>
      <c r="B151" s="40"/>
      <c r="C151" s="40"/>
      <c r="D151" s="40"/>
      <c r="E151" s="40" t="s">
        <v>109</v>
      </c>
      <c r="F151" s="82">
        <f>ROUND(SUM(F117:F150),2)</f>
        <v>76784.42</v>
      </c>
    </row>
    <row r="152" spans="1:6" x14ac:dyDescent="0.2">
      <c r="A152" s="48" t="s">
        <v>142</v>
      </c>
      <c r="B152" s="49" t="s">
        <v>204</v>
      </c>
      <c r="C152" s="49"/>
      <c r="D152" s="49"/>
      <c r="E152" s="49"/>
      <c r="F152" s="49"/>
    </row>
    <row r="153" spans="1:6" ht="25.5" x14ac:dyDescent="0.2">
      <c r="A153" s="37" t="s">
        <v>205</v>
      </c>
      <c r="B153" s="36" t="s">
        <v>206</v>
      </c>
      <c r="C153" s="37" t="s">
        <v>21</v>
      </c>
      <c r="D153" s="38">
        <v>46</v>
      </c>
      <c r="E153" s="19">
        <v>16.86</v>
      </c>
      <c r="F153" s="65">
        <f t="shared" ref="F153:F183" si="7">ROUND((D153*E153),2)</f>
        <v>775.56</v>
      </c>
    </row>
    <row r="154" spans="1:6" x14ac:dyDescent="0.2">
      <c r="A154" s="37" t="s">
        <v>207</v>
      </c>
      <c r="B154" s="36" t="s">
        <v>208</v>
      </c>
      <c r="C154" s="37" t="s">
        <v>24</v>
      </c>
      <c r="D154" s="38">
        <v>17.399999999999999</v>
      </c>
      <c r="E154" s="19">
        <v>680</v>
      </c>
      <c r="F154" s="65">
        <f t="shared" si="7"/>
        <v>11832</v>
      </c>
    </row>
    <row r="155" spans="1:6" x14ac:dyDescent="0.2">
      <c r="A155" s="37" t="s">
        <v>209</v>
      </c>
      <c r="B155" s="36" t="s">
        <v>210</v>
      </c>
      <c r="C155" s="37" t="s">
        <v>21</v>
      </c>
      <c r="D155" s="38">
        <v>43</v>
      </c>
      <c r="E155" s="19">
        <v>24.42</v>
      </c>
      <c r="F155" s="65">
        <f t="shared" si="7"/>
        <v>1050.06</v>
      </c>
    </row>
    <row r="156" spans="1:6" x14ac:dyDescent="0.2">
      <c r="A156" s="37" t="s">
        <v>211</v>
      </c>
      <c r="B156" s="36" t="s">
        <v>170</v>
      </c>
      <c r="C156" s="37" t="s">
        <v>49</v>
      </c>
      <c r="D156" s="38">
        <v>98</v>
      </c>
      <c r="E156" s="19">
        <v>1.06</v>
      </c>
      <c r="F156" s="65">
        <f t="shared" si="7"/>
        <v>103.88</v>
      </c>
    </row>
    <row r="157" spans="1:6" ht="25.5" x14ac:dyDescent="0.2">
      <c r="A157" s="37" t="s">
        <v>212</v>
      </c>
      <c r="B157" s="36" t="s">
        <v>213</v>
      </c>
      <c r="C157" s="37" t="s">
        <v>21</v>
      </c>
      <c r="D157" s="38">
        <v>43</v>
      </c>
      <c r="E157" s="19">
        <v>2.86</v>
      </c>
      <c r="F157" s="65">
        <f t="shared" si="7"/>
        <v>122.98</v>
      </c>
    </row>
    <row r="158" spans="1:6" x14ac:dyDescent="0.2">
      <c r="A158" s="37" t="s">
        <v>214</v>
      </c>
      <c r="B158" s="36" t="s">
        <v>320</v>
      </c>
      <c r="C158" s="37" t="s">
        <v>18</v>
      </c>
      <c r="D158" s="38">
        <v>2</v>
      </c>
      <c r="E158" s="19">
        <v>29.59</v>
      </c>
      <c r="F158" s="65">
        <f t="shared" si="7"/>
        <v>59.18</v>
      </c>
    </row>
    <row r="159" spans="1:6" x14ac:dyDescent="0.2">
      <c r="A159" s="37" t="s">
        <v>215</v>
      </c>
      <c r="B159" s="36" t="s">
        <v>321</v>
      </c>
      <c r="C159" s="37" t="s">
        <v>18</v>
      </c>
      <c r="D159" s="38">
        <v>2</v>
      </c>
      <c r="E159" s="19">
        <v>122.58</v>
      </c>
      <c r="F159" s="65">
        <f t="shared" si="7"/>
        <v>245.16</v>
      </c>
    </row>
    <row r="160" spans="1:6" x14ac:dyDescent="0.2">
      <c r="A160" s="37" t="s">
        <v>216</v>
      </c>
      <c r="B160" s="36" t="s">
        <v>174</v>
      </c>
      <c r="C160" s="37" t="s">
        <v>21</v>
      </c>
      <c r="D160" s="38">
        <v>43</v>
      </c>
      <c r="E160" s="19">
        <v>36.979999999999997</v>
      </c>
      <c r="F160" s="65">
        <f t="shared" si="7"/>
        <v>1590.14</v>
      </c>
    </row>
    <row r="161" spans="1:6" x14ac:dyDescent="0.2">
      <c r="A161" s="37" t="s">
        <v>217</v>
      </c>
      <c r="B161" s="36" t="s">
        <v>218</v>
      </c>
      <c r="C161" s="37" t="s">
        <v>24</v>
      </c>
      <c r="D161" s="38">
        <v>14</v>
      </c>
      <c r="E161" s="19">
        <v>7.93</v>
      </c>
      <c r="F161" s="65">
        <f t="shared" si="7"/>
        <v>111.02</v>
      </c>
    </row>
    <row r="162" spans="1:6" x14ac:dyDescent="0.2">
      <c r="A162" s="37" t="s">
        <v>219</v>
      </c>
      <c r="B162" s="36" t="s">
        <v>220</v>
      </c>
      <c r="C162" s="37" t="s">
        <v>21</v>
      </c>
      <c r="D162" s="38">
        <v>0.03</v>
      </c>
      <c r="E162" s="19">
        <v>1295.48</v>
      </c>
      <c r="F162" s="65">
        <f t="shared" si="7"/>
        <v>38.86</v>
      </c>
    </row>
    <row r="163" spans="1:6" ht="38.25" x14ac:dyDescent="0.2">
      <c r="A163" s="45" t="s">
        <v>221</v>
      </c>
      <c r="B163" s="36" t="s">
        <v>1</v>
      </c>
      <c r="C163" s="37" t="s">
        <v>18</v>
      </c>
      <c r="D163" s="38">
        <v>8</v>
      </c>
      <c r="E163" s="20">
        <v>996.95</v>
      </c>
      <c r="F163" s="65">
        <f t="shared" si="7"/>
        <v>7975.6</v>
      </c>
    </row>
    <row r="164" spans="1:6" x14ac:dyDescent="0.2">
      <c r="A164" s="37" t="s">
        <v>222</v>
      </c>
      <c r="B164" s="36" t="s">
        <v>223</v>
      </c>
      <c r="C164" s="37" t="s">
        <v>24</v>
      </c>
      <c r="D164" s="38">
        <v>2</v>
      </c>
      <c r="E164" s="19">
        <v>16.38</v>
      </c>
      <c r="F164" s="65">
        <f t="shared" si="7"/>
        <v>32.76</v>
      </c>
    </row>
    <row r="165" spans="1:6" ht="25.5" x14ac:dyDescent="0.2">
      <c r="A165" s="37" t="s">
        <v>224</v>
      </c>
      <c r="B165" s="36" t="s">
        <v>225</v>
      </c>
      <c r="C165" s="37" t="s">
        <v>21</v>
      </c>
      <c r="D165" s="38">
        <v>33</v>
      </c>
      <c r="E165" s="19">
        <v>6.8</v>
      </c>
      <c r="F165" s="65">
        <f t="shared" si="7"/>
        <v>224.4</v>
      </c>
    </row>
    <row r="166" spans="1:6" ht="25.5" x14ac:dyDescent="0.2">
      <c r="A166" s="37" t="s">
        <v>226</v>
      </c>
      <c r="B166" s="36" t="s">
        <v>180</v>
      </c>
      <c r="C166" s="37" t="s">
        <v>21</v>
      </c>
      <c r="D166" s="38">
        <v>33</v>
      </c>
      <c r="E166" s="19">
        <v>0.21</v>
      </c>
      <c r="F166" s="65">
        <f t="shared" si="7"/>
        <v>6.93</v>
      </c>
    </row>
    <row r="167" spans="1:6" ht="25.5" x14ac:dyDescent="0.2">
      <c r="A167" s="37" t="s">
        <v>227</v>
      </c>
      <c r="B167" s="36" t="s">
        <v>228</v>
      </c>
      <c r="C167" s="37" t="s">
        <v>21</v>
      </c>
      <c r="D167" s="38">
        <v>33</v>
      </c>
      <c r="E167" s="19">
        <v>10.6</v>
      </c>
      <c r="F167" s="65">
        <f t="shared" si="7"/>
        <v>349.8</v>
      </c>
    </row>
    <row r="168" spans="1:6" ht="25.5" x14ac:dyDescent="0.2">
      <c r="A168" s="37" t="s">
        <v>229</v>
      </c>
      <c r="B168" s="36" t="s">
        <v>180</v>
      </c>
      <c r="C168" s="37" t="s">
        <v>21</v>
      </c>
      <c r="D168" s="38">
        <v>33</v>
      </c>
      <c r="E168" s="19">
        <v>0.21</v>
      </c>
      <c r="F168" s="65">
        <f t="shared" si="7"/>
        <v>6.93</v>
      </c>
    </row>
    <row r="169" spans="1:6" ht="25.5" x14ac:dyDescent="0.2">
      <c r="A169" s="37" t="s">
        <v>230</v>
      </c>
      <c r="B169" s="36" t="s">
        <v>231</v>
      </c>
      <c r="C169" s="37" t="s">
        <v>21</v>
      </c>
      <c r="D169" s="38">
        <v>33</v>
      </c>
      <c r="E169" s="19">
        <v>12.66</v>
      </c>
      <c r="F169" s="65">
        <f t="shared" si="7"/>
        <v>417.78</v>
      </c>
    </row>
    <row r="170" spans="1:6" x14ac:dyDescent="0.2">
      <c r="A170" s="37" t="s">
        <v>232</v>
      </c>
      <c r="B170" s="36" t="s">
        <v>233</v>
      </c>
      <c r="C170" s="37" t="s">
        <v>24</v>
      </c>
      <c r="D170" s="38">
        <v>29</v>
      </c>
      <c r="E170" s="19">
        <v>5.7</v>
      </c>
      <c r="F170" s="65">
        <f t="shared" si="7"/>
        <v>165.3</v>
      </c>
    </row>
    <row r="171" spans="1:6" ht="25.5" x14ac:dyDescent="0.2">
      <c r="A171" s="37" t="s">
        <v>234</v>
      </c>
      <c r="B171" s="36" t="s">
        <v>235</v>
      </c>
      <c r="C171" s="37" t="s">
        <v>21</v>
      </c>
      <c r="D171" s="38">
        <v>7.5</v>
      </c>
      <c r="E171" s="19">
        <v>2.86</v>
      </c>
      <c r="F171" s="65">
        <f t="shared" si="7"/>
        <v>21.45</v>
      </c>
    </row>
    <row r="172" spans="1:6" ht="25.5" x14ac:dyDescent="0.2">
      <c r="A172" s="37" t="s">
        <v>236</v>
      </c>
      <c r="B172" s="36" t="s">
        <v>283</v>
      </c>
      <c r="C172" s="37" t="s">
        <v>18</v>
      </c>
      <c r="D172" s="38">
        <v>80</v>
      </c>
      <c r="E172" s="19">
        <v>3.42</v>
      </c>
      <c r="F172" s="65">
        <f t="shared" si="7"/>
        <v>273.60000000000002</v>
      </c>
    </row>
    <row r="173" spans="1:6" x14ac:dyDescent="0.2">
      <c r="A173" s="37" t="s">
        <v>237</v>
      </c>
      <c r="B173" s="36" t="s">
        <v>149</v>
      </c>
      <c r="C173" s="37" t="s">
        <v>150</v>
      </c>
      <c r="D173" s="38">
        <v>1</v>
      </c>
      <c r="E173" s="19">
        <v>52.84</v>
      </c>
      <c r="F173" s="65">
        <f t="shared" si="7"/>
        <v>52.84</v>
      </c>
    </row>
    <row r="174" spans="1:6" x14ac:dyDescent="0.2">
      <c r="A174" s="37" t="s">
        <v>238</v>
      </c>
      <c r="B174" s="36" t="s">
        <v>239</v>
      </c>
      <c r="C174" s="37" t="s">
        <v>49</v>
      </c>
      <c r="D174" s="38">
        <v>24</v>
      </c>
      <c r="E174" s="19">
        <v>1.06</v>
      </c>
      <c r="F174" s="65">
        <f t="shared" si="7"/>
        <v>25.44</v>
      </c>
    </row>
    <row r="175" spans="1:6" x14ac:dyDescent="0.2">
      <c r="A175" s="37" t="s">
        <v>240</v>
      </c>
      <c r="B175" s="36" t="s">
        <v>241</v>
      </c>
      <c r="C175" s="37" t="s">
        <v>21</v>
      </c>
      <c r="D175" s="38">
        <v>7.5</v>
      </c>
      <c r="E175" s="19">
        <v>2.64</v>
      </c>
      <c r="F175" s="65">
        <f t="shared" si="7"/>
        <v>19.8</v>
      </c>
    </row>
    <row r="176" spans="1:6" x14ac:dyDescent="0.2">
      <c r="A176" s="37" t="s">
        <v>242</v>
      </c>
      <c r="B176" s="36" t="s">
        <v>243</v>
      </c>
      <c r="C176" s="37" t="s">
        <v>21</v>
      </c>
      <c r="D176" s="38">
        <v>7.5</v>
      </c>
      <c r="E176" s="19">
        <v>36.979999999999997</v>
      </c>
      <c r="F176" s="65">
        <f t="shared" si="7"/>
        <v>277.35000000000002</v>
      </c>
    </row>
    <row r="177" spans="1:6" x14ac:dyDescent="0.2">
      <c r="A177" s="37" t="s">
        <v>244</v>
      </c>
      <c r="B177" s="36" t="s">
        <v>245</v>
      </c>
      <c r="C177" s="37" t="s">
        <v>21</v>
      </c>
      <c r="D177" s="38">
        <v>7.5</v>
      </c>
      <c r="E177" s="19">
        <v>10.57</v>
      </c>
      <c r="F177" s="65">
        <f t="shared" si="7"/>
        <v>79.28</v>
      </c>
    </row>
    <row r="178" spans="1:6" ht="25.5" x14ac:dyDescent="0.2">
      <c r="A178" s="37" t="s">
        <v>246</v>
      </c>
      <c r="B178" s="36" t="s">
        <v>247</v>
      </c>
      <c r="C178" s="37" t="s">
        <v>24</v>
      </c>
      <c r="D178" s="38">
        <v>14.8</v>
      </c>
      <c r="E178" s="19">
        <v>186.25</v>
      </c>
      <c r="F178" s="65">
        <f t="shared" si="7"/>
        <v>2756.5</v>
      </c>
    </row>
    <row r="179" spans="1:6" ht="25.5" x14ac:dyDescent="0.2">
      <c r="A179" s="37" t="s">
        <v>248</v>
      </c>
      <c r="B179" s="36" t="s">
        <v>249</v>
      </c>
      <c r="C179" s="37" t="s">
        <v>21</v>
      </c>
      <c r="D179" s="38">
        <v>38</v>
      </c>
      <c r="E179" s="19">
        <v>16.86</v>
      </c>
      <c r="F179" s="65">
        <f t="shared" si="7"/>
        <v>640.67999999999995</v>
      </c>
    </row>
    <row r="180" spans="1:6" x14ac:dyDescent="0.2">
      <c r="A180" s="37" t="s">
        <v>194</v>
      </c>
      <c r="B180" s="36" t="s">
        <v>190</v>
      </c>
      <c r="C180" s="37" t="s">
        <v>21</v>
      </c>
      <c r="D180" s="38">
        <v>3</v>
      </c>
      <c r="E180" s="19">
        <v>210</v>
      </c>
      <c r="F180" s="65">
        <f t="shared" si="7"/>
        <v>630</v>
      </c>
    </row>
    <row r="181" spans="1:6" x14ac:dyDescent="0.2">
      <c r="A181" s="37" t="s">
        <v>196</v>
      </c>
      <c r="B181" s="36" t="s">
        <v>250</v>
      </c>
      <c r="C181" s="37" t="s">
        <v>39</v>
      </c>
      <c r="D181" s="38">
        <v>0.6</v>
      </c>
      <c r="E181" s="19">
        <v>3233.33</v>
      </c>
      <c r="F181" s="65">
        <f t="shared" si="7"/>
        <v>1940</v>
      </c>
    </row>
    <row r="182" spans="1:6" ht="25.5" x14ac:dyDescent="0.2">
      <c r="A182" s="37" t="s">
        <v>251</v>
      </c>
      <c r="B182" s="36" t="s">
        <v>252</v>
      </c>
      <c r="C182" s="37" t="s">
        <v>21</v>
      </c>
      <c r="D182" s="38">
        <v>38</v>
      </c>
      <c r="E182" s="19">
        <v>5.26</v>
      </c>
      <c r="F182" s="65">
        <f t="shared" si="7"/>
        <v>199.88</v>
      </c>
    </row>
    <row r="183" spans="1:6" x14ac:dyDescent="0.2">
      <c r="A183" s="37" t="s">
        <v>253</v>
      </c>
      <c r="B183" s="36" t="s">
        <v>254</v>
      </c>
      <c r="C183" s="37" t="s">
        <v>24</v>
      </c>
      <c r="D183" s="38">
        <v>15</v>
      </c>
      <c r="E183" s="19">
        <v>24</v>
      </c>
      <c r="F183" s="65">
        <f t="shared" si="7"/>
        <v>360</v>
      </c>
    </row>
    <row r="184" spans="1:6" s="15" customFormat="1" x14ac:dyDescent="0.2">
      <c r="A184" s="40"/>
      <c r="B184" s="40"/>
      <c r="C184" s="40"/>
      <c r="D184" s="40"/>
      <c r="E184" s="40" t="s">
        <v>110</v>
      </c>
      <c r="F184" s="82">
        <f>ROUND(SUM(F153:F183),2)</f>
        <v>32385.16</v>
      </c>
    </row>
    <row r="185" spans="1:6" x14ac:dyDescent="0.2">
      <c r="A185" s="48" t="s">
        <v>125</v>
      </c>
      <c r="B185" s="49" t="s">
        <v>255</v>
      </c>
      <c r="C185" s="49"/>
      <c r="D185" s="49"/>
      <c r="E185" s="49"/>
      <c r="F185" s="49"/>
    </row>
    <row r="186" spans="1:6" ht="25.5" x14ac:dyDescent="0.2">
      <c r="A186" s="37" t="s">
        <v>256</v>
      </c>
      <c r="B186" s="36" t="s">
        <v>257</v>
      </c>
      <c r="C186" s="37" t="s">
        <v>21</v>
      </c>
      <c r="D186" s="38">
        <v>36.6</v>
      </c>
      <c r="E186" s="19">
        <v>18.25</v>
      </c>
      <c r="F186" s="65">
        <f t="shared" ref="F186:F196" si="8">ROUND((D186*E186),2)</f>
        <v>667.95</v>
      </c>
    </row>
    <row r="187" spans="1:6" ht="25.5" x14ac:dyDescent="0.2">
      <c r="A187" s="37" t="s">
        <v>258</v>
      </c>
      <c r="B187" s="36" t="s">
        <v>259</v>
      </c>
      <c r="C187" s="37" t="s">
        <v>39</v>
      </c>
      <c r="D187" s="38">
        <v>2</v>
      </c>
      <c r="E187" s="19">
        <v>16.91</v>
      </c>
      <c r="F187" s="65">
        <f t="shared" si="8"/>
        <v>33.82</v>
      </c>
    </row>
    <row r="188" spans="1:6" ht="25.5" x14ac:dyDescent="0.2">
      <c r="A188" s="37" t="s">
        <v>260</v>
      </c>
      <c r="B188" s="36" t="s">
        <v>261</v>
      </c>
      <c r="C188" s="37" t="s">
        <v>18</v>
      </c>
      <c r="D188" s="38">
        <v>2</v>
      </c>
      <c r="E188" s="19">
        <v>417.01</v>
      </c>
      <c r="F188" s="65">
        <f t="shared" si="8"/>
        <v>834.02</v>
      </c>
    </row>
    <row r="189" spans="1:6" ht="25.5" x14ac:dyDescent="0.2">
      <c r="A189" s="37" t="s">
        <v>262</v>
      </c>
      <c r="B189" s="36" t="s">
        <v>259</v>
      </c>
      <c r="C189" s="37" t="s">
        <v>24</v>
      </c>
      <c r="D189" s="38">
        <v>14</v>
      </c>
      <c r="E189" s="19">
        <v>16.91</v>
      </c>
      <c r="F189" s="65">
        <f t="shared" si="8"/>
        <v>236.74</v>
      </c>
    </row>
    <row r="190" spans="1:6" x14ac:dyDescent="0.2">
      <c r="A190" s="37" t="s">
        <v>263</v>
      </c>
      <c r="B190" s="36" t="s">
        <v>264</v>
      </c>
      <c r="C190" s="37" t="s">
        <v>24</v>
      </c>
      <c r="D190" s="38">
        <v>14</v>
      </c>
      <c r="E190" s="19">
        <v>11.62</v>
      </c>
      <c r="F190" s="65">
        <f t="shared" si="8"/>
        <v>162.68</v>
      </c>
    </row>
    <row r="191" spans="1:6" x14ac:dyDescent="0.2">
      <c r="A191" s="37" t="s">
        <v>265</v>
      </c>
      <c r="B191" s="36" t="s">
        <v>266</v>
      </c>
      <c r="C191" s="37" t="s">
        <v>24</v>
      </c>
      <c r="D191" s="38">
        <v>14</v>
      </c>
      <c r="E191" s="19">
        <v>7.7</v>
      </c>
      <c r="F191" s="65">
        <f t="shared" si="8"/>
        <v>107.8</v>
      </c>
    </row>
    <row r="192" spans="1:6" x14ac:dyDescent="0.2">
      <c r="A192" s="37" t="s">
        <v>267</v>
      </c>
      <c r="B192" s="36" t="s">
        <v>268</v>
      </c>
      <c r="C192" s="37" t="s">
        <v>18</v>
      </c>
      <c r="D192" s="38">
        <v>1</v>
      </c>
      <c r="E192" s="19">
        <v>634.02</v>
      </c>
      <c r="F192" s="65">
        <f t="shared" si="8"/>
        <v>634.02</v>
      </c>
    </row>
    <row r="193" spans="1:7" x14ac:dyDescent="0.2">
      <c r="A193" s="37" t="s">
        <v>269</v>
      </c>
      <c r="B193" s="36" t="s">
        <v>270</v>
      </c>
      <c r="C193" s="37" t="s">
        <v>21</v>
      </c>
      <c r="D193" s="38">
        <v>110</v>
      </c>
      <c r="E193" s="19">
        <v>2.12</v>
      </c>
      <c r="F193" s="65">
        <f t="shared" si="8"/>
        <v>233.2</v>
      </c>
    </row>
    <row r="194" spans="1:7" ht="25.5" x14ac:dyDescent="0.2">
      <c r="A194" s="37" t="s">
        <v>271</v>
      </c>
      <c r="B194" s="36" t="s">
        <v>272</v>
      </c>
      <c r="C194" s="37" t="s">
        <v>21</v>
      </c>
      <c r="D194" s="38">
        <v>1</v>
      </c>
      <c r="E194" s="19">
        <v>63.4</v>
      </c>
      <c r="F194" s="65">
        <f t="shared" si="8"/>
        <v>63.4</v>
      </c>
    </row>
    <row r="195" spans="1:7" ht="25.5" x14ac:dyDescent="0.2">
      <c r="A195" s="37" t="s">
        <v>273</v>
      </c>
      <c r="B195" s="36" t="s">
        <v>274</v>
      </c>
      <c r="C195" s="37" t="s">
        <v>24</v>
      </c>
      <c r="D195" s="38">
        <v>5</v>
      </c>
      <c r="E195" s="19">
        <v>65</v>
      </c>
      <c r="F195" s="65">
        <f t="shared" si="8"/>
        <v>325</v>
      </c>
    </row>
    <row r="196" spans="1:7" ht="25.5" x14ac:dyDescent="0.2">
      <c r="A196" s="37" t="s">
        <v>275</v>
      </c>
      <c r="B196" s="36" t="s">
        <v>276</v>
      </c>
      <c r="C196" s="37" t="s">
        <v>39</v>
      </c>
      <c r="D196" s="38">
        <v>0.6</v>
      </c>
      <c r="E196" s="19">
        <v>367.51</v>
      </c>
      <c r="F196" s="65">
        <f t="shared" si="8"/>
        <v>220.51</v>
      </c>
    </row>
    <row r="197" spans="1:7" s="15" customFormat="1" x14ac:dyDescent="0.2">
      <c r="A197" s="40"/>
      <c r="B197" s="40"/>
      <c r="C197" s="40"/>
      <c r="D197" s="40"/>
      <c r="E197" s="40" t="s">
        <v>111</v>
      </c>
      <c r="F197" s="82">
        <f>ROUND(SUM(F186:F196),2)</f>
        <v>3519.14</v>
      </c>
    </row>
    <row r="198" spans="1:7" x14ac:dyDescent="0.2">
      <c r="A198" s="48" t="s">
        <v>158</v>
      </c>
      <c r="B198" s="49" t="s">
        <v>277</v>
      </c>
      <c r="C198" s="49"/>
      <c r="D198" s="49"/>
      <c r="E198" s="49"/>
      <c r="F198" s="49"/>
    </row>
    <row r="199" spans="1:7" x14ac:dyDescent="0.2">
      <c r="A199" s="37" t="s">
        <v>278</v>
      </c>
      <c r="B199" s="36" t="s">
        <v>279</v>
      </c>
      <c r="C199" s="37" t="s">
        <v>21</v>
      </c>
      <c r="D199" s="38">
        <v>113</v>
      </c>
      <c r="E199" s="19">
        <v>6.34</v>
      </c>
      <c r="F199" s="65">
        <f>ROUND((D199*E199),2)</f>
        <v>716.42</v>
      </c>
    </row>
    <row r="200" spans="1:7" s="15" customFormat="1" x14ac:dyDescent="0.2">
      <c r="A200" s="40"/>
      <c r="B200" s="40"/>
      <c r="C200" s="40"/>
      <c r="D200" s="40"/>
      <c r="E200" s="40" t="s">
        <v>112</v>
      </c>
      <c r="F200" s="82">
        <f>ROUND(SUM(F199),2)</f>
        <v>716.42</v>
      </c>
    </row>
    <row r="201" spans="1:7" x14ac:dyDescent="0.2">
      <c r="A201" s="40"/>
      <c r="B201" s="40"/>
      <c r="C201" s="40"/>
      <c r="D201" s="40"/>
      <c r="E201" s="40" t="s">
        <v>284</v>
      </c>
      <c r="F201" s="82">
        <f>ROUND(SUM(F200,F197,F184,F151,F115),2)</f>
        <v>116527.69</v>
      </c>
    </row>
    <row r="202" spans="1:7" x14ac:dyDescent="0.2">
      <c r="E202" s="57"/>
    </row>
    <row r="203" spans="1:7" x14ac:dyDescent="0.2">
      <c r="E203" s="57"/>
    </row>
    <row r="204" spans="1:7" s="12" customFormat="1" ht="21.75" customHeight="1" x14ac:dyDescent="0.2">
      <c r="A204" s="29" t="s">
        <v>313</v>
      </c>
      <c r="B204" s="30"/>
      <c r="C204" s="30"/>
      <c r="D204" s="30"/>
      <c r="E204" s="30"/>
      <c r="F204" s="79"/>
    </row>
    <row r="205" spans="1:7" ht="38.25" x14ac:dyDescent="0.2">
      <c r="A205" s="31" t="s">
        <v>10</v>
      </c>
      <c r="B205" s="31" t="s">
        <v>11</v>
      </c>
      <c r="C205" s="31" t="s">
        <v>12</v>
      </c>
      <c r="D205" s="32" t="s">
        <v>13</v>
      </c>
      <c r="E205" s="8" t="s">
        <v>516</v>
      </c>
      <c r="F205" s="80" t="s">
        <v>64</v>
      </c>
    </row>
    <row r="206" spans="1:7" x14ac:dyDescent="0.2">
      <c r="A206" s="48" t="s">
        <v>119</v>
      </c>
      <c r="B206" s="49" t="s">
        <v>120</v>
      </c>
      <c r="C206" s="49"/>
      <c r="D206" s="49"/>
      <c r="E206" s="49"/>
      <c r="F206" s="49"/>
    </row>
    <row r="207" spans="1:7" x14ac:dyDescent="0.2">
      <c r="A207" s="37" t="s">
        <v>121</v>
      </c>
      <c r="B207" s="36" t="s">
        <v>285</v>
      </c>
      <c r="C207" s="37" t="s">
        <v>21</v>
      </c>
      <c r="D207" s="38">
        <v>185</v>
      </c>
      <c r="E207" s="14">
        <v>4.5</v>
      </c>
      <c r="F207" s="65">
        <f t="shared" ref="F207:F215" si="9">ROUND((D207*E207),2)</f>
        <v>832.5</v>
      </c>
    </row>
    <row r="208" spans="1:7" x14ac:dyDescent="0.2">
      <c r="A208" s="37" t="s">
        <v>123</v>
      </c>
      <c r="B208" s="36" t="s">
        <v>325</v>
      </c>
      <c r="C208" s="37" t="s">
        <v>21</v>
      </c>
      <c r="D208" s="39">
        <v>8.4</v>
      </c>
      <c r="E208" s="14">
        <v>45.89</v>
      </c>
      <c r="F208" s="65">
        <f t="shared" si="9"/>
        <v>385.48</v>
      </c>
      <c r="G208" s="92"/>
    </row>
    <row r="209" spans="1:7" ht="25.5" x14ac:dyDescent="0.2">
      <c r="A209" s="37" t="s">
        <v>126</v>
      </c>
      <c r="B209" s="50" t="s">
        <v>7</v>
      </c>
      <c r="C209" s="37" t="s">
        <v>39</v>
      </c>
      <c r="D209" s="39">
        <v>7.4</v>
      </c>
      <c r="E209" s="90">
        <v>-9.23</v>
      </c>
      <c r="F209" s="65">
        <f t="shared" si="9"/>
        <v>-68.3</v>
      </c>
      <c r="G209" s="92"/>
    </row>
    <row r="210" spans="1:7" x14ac:dyDescent="0.2">
      <c r="A210" s="37" t="s">
        <v>128</v>
      </c>
      <c r="B210" s="36" t="s">
        <v>134</v>
      </c>
      <c r="C210" s="37" t="s">
        <v>21</v>
      </c>
      <c r="D210" s="38">
        <v>3</v>
      </c>
      <c r="E210" s="14">
        <v>3.79</v>
      </c>
      <c r="F210" s="65">
        <f t="shared" si="9"/>
        <v>11.37</v>
      </c>
    </row>
    <row r="211" spans="1:7" x14ac:dyDescent="0.2">
      <c r="A211" s="37" t="s">
        <v>130</v>
      </c>
      <c r="B211" s="36" t="s">
        <v>136</v>
      </c>
      <c r="C211" s="37" t="s">
        <v>39</v>
      </c>
      <c r="D211" s="38">
        <v>0.12</v>
      </c>
      <c r="E211" s="14">
        <v>304.33</v>
      </c>
      <c r="F211" s="65">
        <f t="shared" si="9"/>
        <v>36.520000000000003</v>
      </c>
    </row>
    <row r="212" spans="1:7" x14ac:dyDescent="0.2">
      <c r="A212" s="37" t="s">
        <v>132</v>
      </c>
      <c r="B212" s="36" t="s">
        <v>286</v>
      </c>
      <c r="C212" s="37" t="s">
        <v>21</v>
      </c>
      <c r="D212" s="38">
        <v>50</v>
      </c>
      <c r="E212" s="14">
        <v>12.61</v>
      </c>
      <c r="F212" s="65">
        <f t="shared" si="9"/>
        <v>630.5</v>
      </c>
    </row>
    <row r="213" spans="1:7" x14ac:dyDescent="0.2">
      <c r="A213" s="37" t="s">
        <v>133</v>
      </c>
      <c r="B213" s="36" t="s">
        <v>287</v>
      </c>
      <c r="C213" s="37" t="s">
        <v>39</v>
      </c>
      <c r="D213" s="38">
        <v>0.9</v>
      </c>
      <c r="E213" s="14">
        <v>421.78</v>
      </c>
      <c r="F213" s="65">
        <f t="shared" si="9"/>
        <v>379.6</v>
      </c>
    </row>
    <row r="214" spans="1:7" ht="25.5" x14ac:dyDescent="0.2">
      <c r="A214" s="37" t="s">
        <v>135</v>
      </c>
      <c r="B214" s="36" t="s">
        <v>503</v>
      </c>
      <c r="C214" s="37" t="s">
        <v>22</v>
      </c>
      <c r="D214" s="39">
        <v>4.3</v>
      </c>
      <c r="E214" s="19">
        <v>25.36</v>
      </c>
      <c r="F214" s="65">
        <f t="shared" si="9"/>
        <v>109.05</v>
      </c>
      <c r="G214" s="21"/>
    </row>
    <row r="215" spans="1:7" ht="25.5" x14ac:dyDescent="0.2">
      <c r="A215" s="37" t="s">
        <v>137</v>
      </c>
      <c r="B215" s="36" t="s">
        <v>504</v>
      </c>
      <c r="C215" s="37" t="s">
        <v>22</v>
      </c>
      <c r="D215" s="39">
        <v>5.4</v>
      </c>
      <c r="E215" s="19">
        <v>187.88</v>
      </c>
      <c r="F215" s="65">
        <f t="shared" si="9"/>
        <v>1014.55</v>
      </c>
      <c r="G215" s="21"/>
    </row>
    <row r="216" spans="1:7" s="15" customFormat="1" x14ac:dyDescent="0.2">
      <c r="A216" s="40"/>
      <c r="B216" s="40"/>
      <c r="C216" s="40"/>
      <c r="D216" s="40"/>
      <c r="E216" s="40" t="s">
        <v>108</v>
      </c>
      <c r="F216" s="82">
        <f>ROUND(SUM(F207:F215),2)</f>
        <v>3331.27</v>
      </c>
    </row>
    <row r="217" spans="1:7" x14ac:dyDescent="0.2">
      <c r="A217" s="48" t="s">
        <v>138</v>
      </c>
      <c r="B217" s="51" t="s">
        <v>288</v>
      </c>
      <c r="C217" s="52"/>
      <c r="D217" s="52"/>
      <c r="E217" s="52"/>
      <c r="F217" s="84"/>
    </row>
    <row r="218" spans="1:7" x14ac:dyDescent="0.2">
      <c r="A218" s="37" t="s">
        <v>140</v>
      </c>
      <c r="B218" s="36" t="s">
        <v>208</v>
      </c>
      <c r="C218" s="37" t="s">
        <v>24</v>
      </c>
      <c r="D218" s="38">
        <v>21</v>
      </c>
      <c r="E218" s="14">
        <v>780</v>
      </c>
      <c r="F218" s="65">
        <f t="shared" ref="F218:F249" si="10">ROUND((D218*E218),2)</f>
        <v>16380</v>
      </c>
    </row>
    <row r="219" spans="1:7" ht="25.5" x14ac:dyDescent="0.2">
      <c r="A219" s="37" t="s">
        <v>143</v>
      </c>
      <c r="B219" s="36" t="s">
        <v>180</v>
      </c>
      <c r="C219" s="37" t="s">
        <v>21</v>
      </c>
      <c r="D219" s="38">
        <v>185</v>
      </c>
      <c r="E219" s="14">
        <v>0.21</v>
      </c>
      <c r="F219" s="65">
        <f t="shared" si="10"/>
        <v>38.85</v>
      </c>
    </row>
    <row r="220" spans="1:7" ht="25.5" x14ac:dyDescent="0.2">
      <c r="A220" s="37" t="s">
        <v>145</v>
      </c>
      <c r="B220" s="36" t="s">
        <v>289</v>
      </c>
      <c r="C220" s="37" t="s">
        <v>21</v>
      </c>
      <c r="D220" s="38">
        <v>185</v>
      </c>
      <c r="E220" s="14">
        <v>12.66</v>
      </c>
      <c r="F220" s="65">
        <f t="shared" si="10"/>
        <v>2342.1</v>
      </c>
    </row>
    <row r="221" spans="1:7" ht="38.25" x14ac:dyDescent="0.2">
      <c r="A221" s="37" t="s">
        <v>147</v>
      </c>
      <c r="B221" s="36" t="s">
        <v>290</v>
      </c>
      <c r="C221" s="37" t="s">
        <v>24</v>
      </c>
      <c r="D221" s="38">
        <v>15.2</v>
      </c>
      <c r="E221" s="14">
        <v>1.1499999999999999</v>
      </c>
      <c r="F221" s="65">
        <f t="shared" si="10"/>
        <v>17.48</v>
      </c>
    </row>
    <row r="222" spans="1:7" x14ac:dyDescent="0.2">
      <c r="A222" s="37" t="s">
        <v>148</v>
      </c>
      <c r="B222" s="36" t="s">
        <v>233</v>
      </c>
      <c r="C222" s="37" t="s">
        <v>24</v>
      </c>
      <c r="D222" s="38">
        <v>49</v>
      </c>
      <c r="E222" s="14">
        <v>5.7</v>
      </c>
      <c r="F222" s="65">
        <f t="shared" si="10"/>
        <v>279.3</v>
      </c>
    </row>
    <row r="223" spans="1:7" x14ac:dyDescent="0.2">
      <c r="A223" s="37" t="s">
        <v>151</v>
      </c>
      <c r="B223" s="36" t="s">
        <v>291</v>
      </c>
      <c r="C223" s="37" t="s">
        <v>21</v>
      </c>
      <c r="D223" s="38">
        <v>50</v>
      </c>
      <c r="E223" s="14">
        <v>3.43</v>
      </c>
      <c r="F223" s="65">
        <f t="shared" si="10"/>
        <v>171.5</v>
      </c>
    </row>
    <row r="224" spans="1:7" x14ac:dyDescent="0.2">
      <c r="A224" s="37" t="s">
        <v>153</v>
      </c>
      <c r="B224" s="36" t="s">
        <v>241</v>
      </c>
      <c r="C224" s="37" t="s">
        <v>21</v>
      </c>
      <c r="D224" s="38">
        <v>50</v>
      </c>
      <c r="E224" s="14">
        <v>3.17</v>
      </c>
      <c r="F224" s="65">
        <f t="shared" si="10"/>
        <v>158.5</v>
      </c>
    </row>
    <row r="225" spans="1:6" ht="25.5" x14ac:dyDescent="0.2">
      <c r="A225" s="37" t="s">
        <v>155</v>
      </c>
      <c r="B225" s="36" t="s">
        <v>292</v>
      </c>
      <c r="C225" s="37" t="s">
        <v>21</v>
      </c>
      <c r="D225" s="38">
        <v>50</v>
      </c>
      <c r="E225" s="14">
        <v>44.38</v>
      </c>
      <c r="F225" s="65">
        <f t="shared" si="10"/>
        <v>2219</v>
      </c>
    </row>
    <row r="226" spans="1:6" x14ac:dyDescent="0.2">
      <c r="A226" s="37" t="s">
        <v>157</v>
      </c>
      <c r="B226" s="36" t="s">
        <v>293</v>
      </c>
      <c r="C226" s="37" t="s">
        <v>21</v>
      </c>
      <c r="D226" s="38">
        <v>50</v>
      </c>
      <c r="E226" s="14">
        <v>12.68</v>
      </c>
      <c r="F226" s="65">
        <f t="shared" si="10"/>
        <v>634</v>
      </c>
    </row>
    <row r="227" spans="1:6" ht="25.5" x14ac:dyDescent="0.2">
      <c r="A227" s="37" t="s">
        <v>159</v>
      </c>
      <c r="B227" s="36" t="s">
        <v>294</v>
      </c>
      <c r="C227" s="37" t="s">
        <v>21</v>
      </c>
      <c r="D227" s="38">
        <v>65</v>
      </c>
      <c r="E227" s="14">
        <v>3.43</v>
      </c>
      <c r="F227" s="65">
        <f t="shared" si="10"/>
        <v>222.95</v>
      </c>
    </row>
    <row r="228" spans="1:6" x14ac:dyDescent="0.2">
      <c r="A228" s="37" t="s">
        <v>161</v>
      </c>
      <c r="B228" s="36" t="s">
        <v>295</v>
      </c>
      <c r="C228" s="37" t="s">
        <v>21</v>
      </c>
      <c r="D228" s="38">
        <v>65</v>
      </c>
      <c r="E228" s="14">
        <v>6.31</v>
      </c>
      <c r="F228" s="65">
        <f t="shared" si="10"/>
        <v>410.15</v>
      </c>
    </row>
    <row r="229" spans="1:6" x14ac:dyDescent="0.2">
      <c r="A229" s="37" t="s">
        <v>162</v>
      </c>
      <c r="B229" s="36" t="s">
        <v>296</v>
      </c>
      <c r="C229" s="37" t="s">
        <v>21</v>
      </c>
      <c r="D229" s="38">
        <v>76</v>
      </c>
      <c r="E229" s="14">
        <v>3.43</v>
      </c>
      <c r="F229" s="65">
        <f t="shared" si="10"/>
        <v>260.68</v>
      </c>
    </row>
    <row r="230" spans="1:6" x14ac:dyDescent="0.2">
      <c r="A230" s="37" t="s">
        <v>163</v>
      </c>
      <c r="B230" s="36" t="s">
        <v>297</v>
      </c>
      <c r="C230" s="37" t="s">
        <v>21</v>
      </c>
      <c r="D230" s="38">
        <v>76</v>
      </c>
      <c r="E230" s="14">
        <v>6.31</v>
      </c>
      <c r="F230" s="65">
        <f t="shared" si="10"/>
        <v>479.56</v>
      </c>
    </row>
    <row r="231" spans="1:6" x14ac:dyDescent="0.2">
      <c r="A231" s="37" t="s">
        <v>165</v>
      </c>
      <c r="B231" s="36" t="s">
        <v>298</v>
      </c>
      <c r="C231" s="37" t="s">
        <v>24</v>
      </c>
      <c r="D231" s="38">
        <v>15</v>
      </c>
      <c r="E231" s="14">
        <v>57.06</v>
      </c>
      <c r="F231" s="65">
        <f t="shared" si="10"/>
        <v>855.9</v>
      </c>
    </row>
    <row r="232" spans="1:6" x14ac:dyDescent="0.2">
      <c r="A232" s="37" t="s">
        <v>167</v>
      </c>
      <c r="B232" s="36" t="s">
        <v>299</v>
      </c>
      <c r="C232" s="37" t="s">
        <v>21</v>
      </c>
      <c r="D232" s="38">
        <v>132</v>
      </c>
      <c r="E232" s="14">
        <v>3.43</v>
      </c>
      <c r="F232" s="65">
        <f t="shared" si="10"/>
        <v>452.76</v>
      </c>
    </row>
    <row r="233" spans="1:6" x14ac:dyDescent="0.2">
      <c r="A233" s="37" t="s">
        <v>169</v>
      </c>
      <c r="B233" s="36" t="s">
        <v>300</v>
      </c>
      <c r="C233" s="37" t="s">
        <v>39</v>
      </c>
      <c r="D233" s="38">
        <v>0.7</v>
      </c>
      <c r="E233" s="14">
        <v>23.41</v>
      </c>
      <c r="F233" s="65">
        <f t="shared" si="10"/>
        <v>16.39</v>
      </c>
    </row>
    <row r="234" spans="1:6" ht="25.5" x14ac:dyDescent="0.2">
      <c r="A234" s="37" t="s">
        <v>171</v>
      </c>
      <c r="B234" s="36" t="s">
        <v>301</v>
      </c>
      <c r="C234" s="37" t="s">
        <v>39</v>
      </c>
      <c r="D234" s="38">
        <v>0.7</v>
      </c>
      <c r="E234" s="14">
        <v>713.1</v>
      </c>
      <c r="F234" s="65">
        <f t="shared" si="10"/>
        <v>499.17</v>
      </c>
    </row>
    <row r="235" spans="1:6" x14ac:dyDescent="0.2">
      <c r="A235" s="37" t="s">
        <v>173</v>
      </c>
      <c r="B235" s="36" t="s">
        <v>302</v>
      </c>
      <c r="C235" s="37" t="s">
        <v>39</v>
      </c>
      <c r="D235" s="38">
        <v>70</v>
      </c>
      <c r="E235" s="14">
        <v>43.5</v>
      </c>
      <c r="F235" s="65">
        <f t="shared" si="10"/>
        <v>3045</v>
      </c>
    </row>
    <row r="236" spans="1:6" ht="25.5" x14ac:dyDescent="0.2">
      <c r="A236" s="37" t="s">
        <v>175</v>
      </c>
      <c r="B236" s="36" t="s">
        <v>303</v>
      </c>
      <c r="C236" s="37" t="s">
        <v>304</v>
      </c>
      <c r="D236" s="38">
        <v>4</v>
      </c>
      <c r="E236" s="14">
        <v>120</v>
      </c>
      <c r="F236" s="65">
        <f t="shared" si="10"/>
        <v>480</v>
      </c>
    </row>
    <row r="237" spans="1:6" ht="25.5" x14ac:dyDescent="0.2">
      <c r="A237" s="37" t="s">
        <v>177</v>
      </c>
      <c r="B237" s="36" t="s">
        <v>305</v>
      </c>
      <c r="C237" s="37" t="s">
        <v>39</v>
      </c>
      <c r="D237" s="38">
        <v>1.6</v>
      </c>
      <c r="E237" s="14">
        <v>1032</v>
      </c>
      <c r="F237" s="65">
        <f t="shared" si="10"/>
        <v>1651.2</v>
      </c>
    </row>
    <row r="238" spans="1:6" x14ac:dyDescent="0.2">
      <c r="A238" s="37" t="s">
        <v>179</v>
      </c>
      <c r="B238" s="36" t="s">
        <v>306</v>
      </c>
      <c r="C238" s="37" t="s">
        <v>49</v>
      </c>
      <c r="D238" s="38">
        <v>50</v>
      </c>
      <c r="E238" s="14">
        <v>1.74</v>
      </c>
      <c r="F238" s="65">
        <f t="shared" si="10"/>
        <v>87</v>
      </c>
    </row>
    <row r="239" spans="1:6" x14ac:dyDescent="0.2">
      <c r="A239" s="37" t="s">
        <v>181</v>
      </c>
      <c r="B239" s="36" t="s">
        <v>307</v>
      </c>
      <c r="C239" s="37" t="s">
        <v>21</v>
      </c>
      <c r="D239" s="38">
        <v>13</v>
      </c>
      <c r="E239" s="14">
        <v>29.42</v>
      </c>
      <c r="F239" s="65">
        <f t="shared" si="10"/>
        <v>382.46</v>
      </c>
    </row>
    <row r="240" spans="1:6" ht="26.25" customHeight="1" x14ac:dyDescent="0.2">
      <c r="A240" s="37" t="s">
        <v>183</v>
      </c>
      <c r="B240" s="36" t="s">
        <v>312</v>
      </c>
      <c r="C240" s="37" t="s">
        <v>49</v>
      </c>
      <c r="D240" s="38">
        <v>62</v>
      </c>
      <c r="E240" s="14">
        <v>1.74</v>
      </c>
      <c r="F240" s="65">
        <f t="shared" si="10"/>
        <v>107.88</v>
      </c>
    </row>
    <row r="241" spans="1:6" x14ac:dyDescent="0.2">
      <c r="A241" s="37" t="s">
        <v>185</v>
      </c>
      <c r="B241" s="36" t="s">
        <v>308</v>
      </c>
      <c r="C241" s="37" t="s">
        <v>21</v>
      </c>
      <c r="D241" s="38">
        <v>13</v>
      </c>
      <c r="E241" s="14">
        <v>81</v>
      </c>
      <c r="F241" s="65">
        <f t="shared" si="10"/>
        <v>1053</v>
      </c>
    </row>
    <row r="242" spans="1:6" ht="25.5" x14ac:dyDescent="0.2">
      <c r="A242" s="37" t="s">
        <v>187</v>
      </c>
      <c r="B242" s="36" t="s">
        <v>199</v>
      </c>
      <c r="C242" s="37" t="s">
        <v>24</v>
      </c>
      <c r="D242" s="38">
        <v>4</v>
      </c>
      <c r="E242" s="14">
        <v>31.7</v>
      </c>
      <c r="F242" s="65">
        <f t="shared" si="10"/>
        <v>126.8</v>
      </c>
    </row>
    <row r="243" spans="1:6" ht="25.5" x14ac:dyDescent="0.2">
      <c r="A243" s="37" t="s">
        <v>189</v>
      </c>
      <c r="B243" s="36" t="s">
        <v>259</v>
      </c>
      <c r="C243" s="37" t="s">
        <v>39</v>
      </c>
      <c r="D243" s="38">
        <v>2</v>
      </c>
      <c r="E243" s="14">
        <v>20.29</v>
      </c>
      <c r="F243" s="65">
        <f t="shared" si="10"/>
        <v>40.58</v>
      </c>
    </row>
    <row r="244" spans="1:6" x14ac:dyDescent="0.2">
      <c r="A244" s="37" t="s">
        <v>191</v>
      </c>
      <c r="B244" s="36" t="s">
        <v>309</v>
      </c>
      <c r="C244" s="37" t="s">
        <v>18</v>
      </c>
      <c r="D244" s="38">
        <v>2</v>
      </c>
      <c r="E244" s="14">
        <v>380.41</v>
      </c>
      <c r="F244" s="65">
        <f t="shared" si="10"/>
        <v>760.82</v>
      </c>
    </row>
    <row r="245" spans="1:6" x14ac:dyDescent="0.2">
      <c r="A245" s="37" t="s">
        <v>193</v>
      </c>
      <c r="B245" s="36" t="s">
        <v>310</v>
      </c>
      <c r="C245" s="37" t="s">
        <v>39</v>
      </c>
      <c r="D245" s="38">
        <v>1.5</v>
      </c>
      <c r="E245" s="14">
        <v>9.24</v>
      </c>
      <c r="F245" s="65">
        <f t="shared" si="10"/>
        <v>13.86</v>
      </c>
    </row>
    <row r="246" spans="1:6" ht="25.5" x14ac:dyDescent="0.2">
      <c r="A246" s="37" t="s">
        <v>194</v>
      </c>
      <c r="B246" s="36" t="s">
        <v>259</v>
      </c>
      <c r="C246" s="37" t="s">
        <v>24</v>
      </c>
      <c r="D246" s="38">
        <v>17</v>
      </c>
      <c r="E246" s="14">
        <v>20.29</v>
      </c>
      <c r="F246" s="65">
        <f t="shared" si="10"/>
        <v>344.93</v>
      </c>
    </row>
    <row r="247" spans="1:6" x14ac:dyDescent="0.2">
      <c r="A247" s="37" t="s">
        <v>196</v>
      </c>
      <c r="B247" s="36" t="s">
        <v>264</v>
      </c>
      <c r="C247" s="37" t="s">
        <v>24</v>
      </c>
      <c r="D247" s="38">
        <v>17</v>
      </c>
      <c r="E247" s="14">
        <v>13.94</v>
      </c>
      <c r="F247" s="65">
        <f t="shared" si="10"/>
        <v>236.98</v>
      </c>
    </row>
    <row r="248" spans="1:6" x14ac:dyDescent="0.2">
      <c r="A248" s="37" t="s">
        <v>198</v>
      </c>
      <c r="B248" s="36" t="s">
        <v>266</v>
      </c>
      <c r="C248" s="37" t="s">
        <v>24</v>
      </c>
      <c r="D248" s="38">
        <v>17</v>
      </c>
      <c r="E248" s="14">
        <v>9.24</v>
      </c>
      <c r="F248" s="65">
        <f t="shared" si="10"/>
        <v>157.08000000000001</v>
      </c>
    </row>
    <row r="249" spans="1:6" x14ac:dyDescent="0.2">
      <c r="A249" s="37" t="s">
        <v>200</v>
      </c>
      <c r="B249" s="36" t="s">
        <v>311</v>
      </c>
      <c r="C249" s="37" t="s">
        <v>24</v>
      </c>
      <c r="D249" s="38">
        <v>17</v>
      </c>
      <c r="E249" s="14">
        <v>10.25</v>
      </c>
      <c r="F249" s="65">
        <f t="shared" si="10"/>
        <v>174.25</v>
      </c>
    </row>
    <row r="250" spans="1:6" s="15" customFormat="1" x14ac:dyDescent="0.2">
      <c r="A250" s="40"/>
      <c r="B250" s="40"/>
      <c r="C250" s="40"/>
      <c r="D250" s="40"/>
      <c r="E250" s="40" t="s">
        <v>109</v>
      </c>
      <c r="F250" s="82">
        <f>ROUND(SUM(F218:F249),2)</f>
        <v>34100.129999999997</v>
      </c>
    </row>
    <row r="251" spans="1:6" x14ac:dyDescent="0.2">
      <c r="A251" s="40"/>
      <c r="B251" s="40"/>
      <c r="C251" s="40"/>
      <c r="D251" s="40"/>
      <c r="E251" s="40" t="s">
        <v>314</v>
      </c>
      <c r="F251" s="82">
        <f>ROUND(SUM(F250,F216),2)</f>
        <v>37431.4</v>
      </c>
    </row>
    <row r="252" spans="1:6" x14ac:dyDescent="0.2">
      <c r="E252" s="57"/>
    </row>
    <row r="253" spans="1:6" x14ac:dyDescent="0.2">
      <c r="E253" s="57"/>
    </row>
    <row r="254" spans="1:6" s="12" customFormat="1" ht="21.75" customHeight="1" x14ac:dyDescent="0.2">
      <c r="A254" s="29" t="s">
        <v>319</v>
      </c>
      <c r="B254" s="30"/>
      <c r="C254" s="30"/>
      <c r="D254" s="30"/>
      <c r="E254" s="30"/>
      <c r="F254" s="79"/>
    </row>
    <row r="255" spans="1:6" ht="38.25" x14ac:dyDescent="0.2">
      <c r="A255" s="31" t="s">
        <v>10</v>
      </c>
      <c r="B255" s="31" t="s">
        <v>11</v>
      </c>
      <c r="C255" s="31" t="s">
        <v>12</v>
      </c>
      <c r="D255" s="32" t="s">
        <v>13</v>
      </c>
      <c r="E255" s="8" t="s">
        <v>516</v>
      </c>
      <c r="F255" s="80" t="s">
        <v>64</v>
      </c>
    </row>
    <row r="256" spans="1:6" x14ac:dyDescent="0.2">
      <c r="A256" s="35">
        <v>1</v>
      </c>
      <c r="B256" s="43" t="s">
        <v>65</v>
      </c>
      <c r="C256" s="37" t="s">
        <v>72</v>
      </c>
      <c r="D256" s="38">
        <v>75</v>
      </c>
      <c r="E256" s="14">
        <v>4.6900000000000004</v>
      </c>
      <c r="F256" s="65">
        <f t="shared" ref="F256:F262" si="11">ROUND((D256*E256),2)</f>
        <v>351.75</v>
      </c>
    </row>
    <row r="257" spans="1:6" ht="25.5" x14ac:dyDescent="0.2">
      <c r="A257" s="35">
        <v>2</v>
      </c>
      <c r="B257" s="43" t="s">
        <v>316</v>
      </c>
      <c r="C257" s="37" t="s">
        <v>24</v>
      </c>
      <c r="D257" s="38">
        <v>35</v>
      </c>
      <c r="E257" s="14">
        <v>13.93</v>
      </c>
      <c r="F257" s="65">
        <f t="shared" si="11"/>
        <v>487.55</v>
      </c>
    </row>
    <row r="258" spans="1:6" ht="25.5" x14ac:dyDescent="0.2">
      <c r="A258" s="35">
        <v>3</v>
      </c>
      <c r="B258" s="43" t="s">
        <v>66</v>
      </c>
      <c r="C258" s="37" t="s">
        <v>24</v>
      </c>
      <c r="D258" s="38">
        <v>109.5</v>
      </c>
      <c r="E258" s="14">
        <v>17.23</v>
      </c>
      <c r="F258" s="65">
        <f t="shared" si="11"/>
        <v>1886.69</v>
      </c>
    </row>
    <row r="259" spans="1:6" ht="25.5" x14ac:dyDescent="0.2">
      <c r="A259" s="35">
        <v>4</v>
      </c>
      <c r="B259" s="43" t="s">
        <v>67</v>
      </c>
      <c r="C259" s="37" t="s">
        <v>24</v>
      </c>
      <c r="D259" s="38">
        <v>61</v>
      </c>
      <c r="E259" s="14">
        <v>13.93</v>
      </c>
      <c r="F259" s="65">
        <f t="shared" si="11"/>
        <v>849.73</v>
      </c>
    </row>
    <row r="260" spans="1:6" x14ac:dyDescent="0.2">
      <c r="A260" s="35">
        <v>5</v>
      </c>
      <c r="B260" s="43" t="s">
        <v>318</v>
      </c>
      <c r="C260" s="37" t="s">
        <v>18</v>
      </c>
      <c r="D260" s="38">
        <v>16</v>
      </c>
      <c r="E260" s="14">
        <v>326.99</v>
      </c>
      <c r="F260" s="65">
        <f t="shared" si="11"/>
        <v>5231.84</v>
      </c>
    </row>
    <row r="261" spans="1:6" x14ac:dyDescent="0.2">
      <c r="A261" s="35">
        <v>6</v>
      </c>
      <c r="B261" s="43" t="s">
        <v>68</v>
      </c>
      <c r="C261" s="37" t="s">
        <v>18</v>
      </c>
      <c r="D261" s="38">
        <v>7</v>
      </c>
      <c r="E261" s="14">
        <v>435.64</v>
      </c>
      <c r="F261" s="65">
        <f t="shared" si="11"/>
        <v>3049.48</v>
      </c>
    </row>
    <row r="262" spans="1:6" ht="25.5" x14ac:dyDescent="0.2">
      <c r="A262" s="35">
        <v>7</v>
      </c>
      <c r="B262" s="43" t="s">
        <v>69</v>
      </c>
      <c r="C262" s="37" t="s">
        <v>72</v>
      </c>
      <c r="D262" s="38">
        <v>25</v>
      </c>
      <c r="E262" s="14">
        <v>15.98</v>
      </c>
      <c r="F262" s="65">
        <f t="shared" si="11"/>
        <v>399.5</v>
      </c>
    </row>
    <row r="263" spans="1:6" x14ac:dyDescent="0.2">
      <c r="A263" s="40"/>
      <c r="B263" s="40"/>
      <c r="C263" s="40"/>
      <c r="D263" s="40"/>
      <c r="E263" s="40" t="s">
        <v>317</v>
      </c>
      <c r="F263" s="82">
        <f>ROUND(SUM(F256:F262),2)</f>
        <v>12256.54</v>
      </c>
    </row>
    <row r="264" spans="1:6" x14ac:dyDescent="0.2">
      <c r="E264" s="57"/>
    </row>
    <row r="265" spans="1:6" x14ac:dyDescent="0.2">
      <c r="E265" s="57"/>
    </row>
    <row r="266" spans="1:6" ht="14.25" x14ac:dyDescent="0.2">
      <c r="A266" s="53" t="s">
        <v>2</v>
      </c>
      <c r="B266" s="54"/>
      <c r="C266" s="54"/>
      <c r="D266" s="54"/>
      <c r="E266" s="54"/>
      <c r="F266" s="85"/>
    </row>
    <row r="267" spans="1:6" ht="14.25" x14ac:dyDescent="0.2">
      <c r="A267" s="55" t="s">
        <v>3</v>
      </c>
      <c r="B267" s="56"/>
      <c r="C267" s="56"/>
      <c r="D267" s="56"/>
      <c r="E267" s="56"/>
      <c r="F267" s="86"/>
    </row>
    <row r="268" spans="1:6" x14ac:dyDescent="0.2">
      <c r="A268" s="57"/>
      <c r="B268" s="57"/>
      <c r="C268" s="57"/>
      <c r="D268" s="58"/>
      <c r="E268" s="87"/>
      <c r="F268" s="87"/>
    </row>
    <row r="269" spans="1:6" s="11" customFormat="1" ht="20.100000000000001" customHeight="1" x14ac:dyDescent="0.25">
      <c r="A269" s="59" t="s">
        <v>477</v>
      </c>
      <c r="B269" s="59"/>
      <c r="C269" s="59"/>
      <c r="D269" s="59"/>
      <c r="E269" s="59"/>
      <c r="F269" s="59"/>
    </row>
    <row r="270" spans="1:6" ht="38.25" x14ac:dyDescent="0.2">
      <c r="A270" s="48" t="s">
        <v>328</v>
      </c>
      <c r="B270" s="48" t="s">
        <v>329</v>
      </c>
      <c r="C270" s="48" t="s">
        <v>330</v>
      </c>
      <c r="D270" s="60" t="s">
        <v>13</v>
      </c>
      <c r="E270" s="8" t="s">
        <v>516</v>
      </c>
      <c r="F270" s="80" t="s">
        <v>64</v>
      </c>
    </row>
    <row r="271" spans="1:6" x14ac:dyDescent="0.2">
      <c r="A271" s="61" t="s">
        <v>14</v>
      </c>
      <c r="B271" s="62"/>
      <c r="C271" s="62"/>
      <c r="D271" s="62"/>
      <c r="E271" s="62"/>
      <c r="F271" s="88"/>
    </row>
    <row r="272" spans="1:6" x14ac:dyDescent="0.2">
      <c r="A272" s="37">
        <v>1</v>
      </c>
      <c r="B272" s="35" t="s">
        <v>15</v>
      </c>
      <c r="C272" s="37" t="s">
        <v>16</v>
      </c>
      <c r="D272" s="38">
        <v>1.28</v>
      </c>
      <c r="E272" s="19">
        <v>639.08000000000004</v>
      </c>
      <c r="F272" s="65">
        <f t="shared" ref="F272:F301" si="12">ROUND((D272*E272),2)</f>
        <v>818.02</v>
      </c>
    </row>
    <row r="273" spans="1:6" x14ac:dyDescent="0.2">
      <c r="A273" s="37">
        <v>2</v>
      </c>
      <c r="B273" s="35" t="s">
        <v>331</v>
      </c>
      <c r="C273" s="37" t="s">
        <v>332</v>
      </c>
      <c r="D273" s="38">
        <v>7</v>
      </c>
      <c r="E273" s="19">
        <v>5.33</v>
      </c>
      <c r="F273" s="65">
        <f t="shared" si="12"/>
        <v>37.31</v>
      </c>
    </row>
    <row r="274" spans="1:6" x14ac:dyDescent="0.2">
      <c r="A274" s="37">
        <v>3</v>
      </c>
      <c r="B274" s="35" t="s">
        <v>333</v>
      </c>
      <c r="C274" s="37" t="s">
        <v>332</v>
      </c>
      <c r="D274" s="38">
        <v>11</v>
      </c>
      <c r="E274" s="19">
        <v>5.33</v>
      </c>
      <c r="F274" s="65">
        <f t="shared" si="12"/>
        <v>58.63</v>
      </c>
    </row>
    <row r="275" spans="1:6" ht="25.5" x14ac:dyDescent="0.2">
      <c r="A275" s="37">
        <v>4</v>
      </c>
      <c r="B275" s="36" t="s">
        <v>505</v>
      </c>
      <c r="C275" s="37" t="s">
        <v>22</v>
      </c>
      <c r="D275" s="38">
        <v>0.17</v>
      </c>
      <c r="E275" s="19">
        <v>21.3</v>
      </c>
      <c r="F275" s="65">
        <f t="shared" si="12"/>
        <v>3.62</v>
      </c>
    </row>
    <row r="276" spans="1:6" x14ac:dyDescent="0.2">
      <c r="A276" s="37">
        <v>5</v>
      </c>
      <c r="B276" s="35" t="s">
        <v>334</v>
      </c>
      <c r="C276" s="37" t="s">
        <v>332</v>
      </c>
      <c r="D276" s="38">
        <v>8</v>
      </c>
      <c r="E276" s="19">
        <v>2.66</v>
      </c>
      <c r="F276" s="65">
        <f t="shared" si="12"/>
        <v>21.28</v>
      </c>
    </row>
    <row r="277" spans="1:6" ht="25.5" x14ac:dyDescent="0.2">
      <c r="A277" s="37">
        <v>6</v>
      </c>
      <c r="B277" s="36" t="s">
        <v>506</v>
      </c>
      <c r="C277" s="37" t="s">
        <v>22</v>
      </c>
      <c r="D277" s="38">
        <v>0.02</v>
      </c>
      <c r="E277" s="19">
        <v>21.3</v>
      </c>
      <c r="F277" s="65">
        <f t="shared" si="12"/>
        <v>0.43</v>
      </c>
    </row>
    <row r="278" spans="1:6" x14ac:dyDescent="0.2">
      <c r="A278" s="37">
        <v>7</v>
      </c>
      <c r="B278" s="35" t="s">
        <v>335</v>
      </c>
      <c r="C278" s="37" t="s">
        <v>332</v>
      </c>
      <c r="D278" s="38">
        <v>5</v>
      </c>
      <c r="E278" s="19">
        <v>319.54000000000002</v>
      </c>
      <c r="F278" s="65">
        <f t="shared" si="12"/>
        <v>1597.7</v>
      </c>
    </row>
    <row r="279" spans="1:6" x14ac:dyDescent="0.2">
      <c r="A279" s="37">
        <v>8</v>
      </c>
      <c r="B279" s="36" t="s">
        <v>336</v>
      </c>
      <c r="C279" s="37" t="s">
        <v>332</v>
      </c>
      <c r="D279" s="38">
        <v>9</v>
      </c>
      <c r="E279" s="19">
        <v>63.91</v>
      </c>
      <c r="F279" s="65">
        <f t="shared" si="12"/>
        <v>575.19000000000005</v>
      </c>
    </row>
    <row r="280" spans="1:6" x14ac:dyDescent="0.2">
      <c r="A280" s="37">
        <v>9</v>
      </c>
      <c r="B280" s="36" t="s">
        <v>337</v>
      </c>
      <c r="C280" s="37" t="s">
        <v>332</v>
      </c>
      <c r="D280" s="38">
        <v>10</v>
      </c>
      <c r="E280" s="19">
        <v>63.91</v>
      </c>
      <c r="F280" s="65">
        <f t="shared" si="12"/>
        <v>639.1</v>
      </c>
    </row>
    <row r="281" spans="1:6" x14ac:dyDescent="0.2">
      <c r="A281" s="37">
        <v>10</v>
      </c>
      <c r="B281" s="36" t="s">
        <v>338</v>
      </c>
      <c r="C281" s="37" t="s">
        <v>332</v>
      </c>
      <c r="D281" s="38">
        <v>7</v>
      </c>
      <c r="E281" s="19">
        <v>63.91</v>
      </c>
      <c r="F281" s="65">
        <f t="shared" si="12"/>
        <v>447.37</v>
      </c>
    </row>
    <row r="282" spans="1:6" x14ac:dyDescent="0.2">
      <c r="A282" s="37">
        <v>11</v>
      </c>
      <c r="B282" s="36" t="s">
        <v>339</v>
      </c>
      <c r="C282" s="37" t="s">
        <v>332</v>
      </c>
      <c r="D282" s="38">
        <v>3</v>
      </c>
      <c r="E282" s="19">
        <v>63.91</v>
      </c>
      <c r="F282" s="65">
        <f t="shared" si="12"/>
        <v>191.73</v>
      </c>
    </row>
    <row r="283" spans="1:6" x14ac:dyDescent="0.2">
      <c r="A283" s="37">
        <v>12</v>
      </c>
      <c r="B283" s="36" t="s">
        <v>340</v>
      </c>
      <c r="C283" s="37" t="s">
        <v>332</v>
      </c>
      <c r="D283" s="38">
        <v>3</v>
      </c>
      <c r="E283" s="19">
        <v>63.91</v>
      </c>
      <c r="F283" s="65">
        <f t="shared" si="12"/>
        <v>191.73</v>
      </c>
    </row>
    <row r="284" spans="1:6" x14ac:dyDescent="0.2">
      <c r="A284" s="37">
        <v>13</v>
      </c>
      <c r="B284" s="36" t="s">
        <v>341</v>
      </c>
      <c r="C284" s="37" t="s">
        <v>332</v>
      </c>
      <c r="D284" s="38">
        <v>1</v>
      </c>
      <c r="E284" s="19">
        <v>63.91</v>
      </c>
      <c r="F284" s="65">
        <f t="shared" si="12"/>
        <v>63.91</v>
      </c>
    </row>
    <row r="285" spans="1:6" x14ac:dyDescent="0.2">
      <c r="A285" s="37">
        <v>14</v>
      </c>
      <c r="B285" s="36" t="s">
        <v>342</v>
      </c>
      <c r="C285" s="37" t="s">
        <v>332</v>
      </c>
      <c r="D285" s="38">
        <v>2</v>
      </c>
      <c r="E285" s="19">
        <v>63.91</v>
      </c>
      <c r="F285" s="65">
        <f t="shared" si="12"/>
        <v>127.82</v>
      </c>
    </row>
    <row r="286" spans="1:6" x14ac:dyDescent="0.2">
      <c r="A286" s="37">
        <v>15</v>
      </c>
      <c r="B286" s="36" t="s">
        <v>343</v>
      </c>
      <c r="C286" s="37" t="s">
        <v>332</v>
      </c>
      <c r="D286" s="38">
        <v>9</v>
      </c>
      <c r="E286" s="19">
        <v>21.3</v>
      </c>
      <c r="F286" s="65">
        <f t="shared" si="12"/>
        <v>191.7</v>
      </c>
    </row>
    <row r="287" spans="1:6" x14ac:dyDescent="0.2">
      <c r="A287" s="37">
        <v>16</v>
      </c>
      <c r="B287" s="36" t="s">
        <v>344</v>
      </c>
      <c r="C287" s="37" t="s">
        <v>332</v>
      </c>
      <c r="D287" s="38">
        <v>16</v>
      </c>
      <c r="E287" s="19">
        <v>21.3</v>
      </c>
      <c r="F287" s="65">
        <f t="shared" si="12"/>
        <v>340.8</v>
      </c>
    </row>
    <row r="288" spans="1:6" x14ac:dyDescent="0.2">
      <c r="A288" s="37">
        <v>17</v>
      </c>
      <c r="B288" s="36" t="s">
        <v>345</v>
      </c>
      <c r="C288" s="37" t="s">
        <v>332</v>
      </c>
      <c r="D288" s="38">
        <v>4</v>
      </c>
      <c r="E288" s="19">
        <v>21.3</v>
      </c>
      <c r="F288" s="65">
        <f t="shared" si="12"/>
        <v>85.2</v>
      </c>
    </row>
    <row r="289" spans="1:6" x14ac:dyDescent="0.2">
      <c r="A289" s="37">
        <v>18</v>
      </c>
      <c r="B289" s="36" t="s">
        <v>346</v>
      </c>
      <c r="C289" s="37" t="s">
        <v>332</v>
      </c>
      <c r="D289" s="38">
        <v>5</v>
      </c>
      <c r="E289" s="19">
        <v>21.3</v>
      </c>
      <c r="F289" s="65">
        <f t="shared" si="12"/>
        <v>106.5</v>
      </c>
    </row>
    <row r="290" spans="1:6" x14ac:dyDescent="0.2">
      <c r="A290" s="37">
        <v>19</v>
      </c>
      <c r="B290" s="36" t="s">
        <v>347</v>
      </c>
      <c r="C290" s="37" t="s">
        <v>332</v>
      </c>
      <c r="D290" s="38">
        <v>2</v>
      </c>
      <c r="E290" s="19">
        <v>21.3</v>
      </c>
      <c r="F290" s="65">
        <f t="shared" si="12"/>
        <v>42.6</v>
      </c>
    </row>
    <row r="291" spans="1:6" ht="25.5" x14ac:dyDescent="0.2">
      <c r="A291" s="37">
        <v>20</v>
      </c>
      <c r="B291" s="50" t="s">
        <v>75</v>
      </c>
      <c r="C291" s="63" t="s">
        <v>22</v>
      </c>
      <c r="D291" s="38">
        <v>8.76</v>
      </c>
      <c r="E291" s="19">
        <v>42.55</v>
      </c>
      <c r="F291" s="65">
        <f t="shared" si="12"/>
        <v>372.74</v>
      </c>
    </row>
    <row r="292" spans="1:6" ht="25.5" x14ac:dyDescent="0.2">
      <c r="A292" s="37">
        <v>21</v>
      </c>
      <c r="B292" s="50" t="s">
        <v>348</v>
      </c>
      <c r="C292" s="63" t="s">
        <v>332</v>
      </c>
      <c r="D292" s="38">
        <v>36</v>
      </c>
      <c r="E292" s="19">
        <v>21.3</v>
      </c>
      <c r="F292" s="65">
        <f t="shared" si="12"/>
        <v>766.8</v>
      </c>
    </row>
    <row r="293" spans="1:6" x14ac:dyDescent="0.2">
      <c r="A293" s="37">
        <v>22</v>
      </c>
      <c r="B293" s="35" t="s">
        <v>349</v>
      </c>
      <c r="C293" s="37" t="s">
        <v>350</v>
      </c>
      <c r="D293" s="38">
        <v>0.04</v>
      </c>
      <c r="E293" s="19">
        <v>4260.51</v>
      </c>
      <c r="F293" s="65">
        <f t="shared" si="12"/>
        <v>170.42</v>
      </c>
    </row>
    <row r="294" spans="1:6" x14ac:dyDescent="0.2">
      <c r="A294" s="37">
        <v>23</v>
      </c>
      <c r="B294" s="35" t="s">
        <v>351</v>
      </c>
      <c r="C294" s="37" t="s">
        <v>332</v>
      </c>
      <c r="D294" s="38">
        <v>10</v>
      </c>
      <c r="E294" s="19">
        <v>74.56</v>
      </c>
      <c r="F294" s="65">
        <f t="shared" si="12"/>
        <v>745.6</v>
      </c>
    </row>
    <row r="295" spans="1:6" x14ac:dyDescent="0.2">
      <c r="A295" s="37">
        <v>24</v>
      </c>
      <c r="B295" s="35" t="s">
        <v>352</v>
      </c>
      <c r="C295" s="63" t="s">
        <v>39</v>
      </c>
      <c r="D295" s="38">
        <v>65</v>
      </c>
      <c r="E295" s="19">
        <v>15.98</v>
      </c>
      <c r="F295" s="65">
        <f t="shared" si="12"/>
        <v>1038.7</v>
      </c>
    </row>
    <row r="296" spans="1:6" ht="25.5" x14ac:dyDescent="0.2">
      <c r="A296" s="37">
        <v>25</v>
      </c>
      <c r="B296" s="36" t="s">
        <v>507</v>
      </c>
      <c r="C296" s="37" t="s">
        <v>22</v>
      </c>
      <c r="D296" s="38">
        <v>19.2</v>
      </c>
      <c r="E296" s="19">
        <v>85.21</v>
      </c>
      <c r="F296" s="65">
        <f t="shared" si="12"/>
        <v>1636.03</v>
      </c>
    </row>
    <row r="297" spans="1:6" ht="15.75" x14ac:dyDescent="0.2">
      <c r="A297" s="37">
        <v>26</v>
      </c>
      <c r="B297" s="64" t="s">
        <v>353</v>
      </c>
      <c r="C297" s="37" t="s">
        <v>508</v>
      </c>
      <c r="D297" s="38">
        <v>94.5</v>
      </c>
      <c r="E297" s="19">
        <v>4.6100000000000003</v>
      </c>
      <c r="F297" s="65">
        <f t="shared" si="12"/>
        <v>435.65</v>
      </c>
    </row>
    <row r="298" spans="1:6" ht="25.5" x14ac:dyDescent="0.2">
      <c r="A298" s="37">
        <v>27</v>
      </c>
      <c r="B298" s="50" t="s">
        <v>8</v>
      </c>
      <c r="C298" s="37" t="s">
        <v>22</v>
      </c>
      <c r="D298" s="38">
        <v>32</v>
      </c>
      <c r="E298" s="91">
        <v>-5.77</v>
      </c>
      <c r="F298" s="65">
        <f>ROUND((D298*E298),2)</f>
        <v>-184.64</v>
      </c>
    </row>
    <row r="299" spans="1:6" ht="15.75" x14ac:dyDescent="0.2">
      <c r="A299" s="37">
        <v>28</v>
      </c>
      <c r="B299" s="50" t="s">
        <v>354</v>
      </c>
      <c r="C299" s="37" t="s">
        <v>508</v>
      </c>
      <c r="D299" s="38">
        <v>17.5</v>
      </c>
      <c r="E299" s="19">
        <v>3.5</v>
      </c>
      <c r="F299" s="65">
        <f t="shared" si="12"/>
        <v>61.25</v>
      </c>
    </row>
    <row r="300" spans="1:6" ht="25.5" x14ac:dyDescent="0.2">
      <c r="A300" s="37">
        <v>29</v>
      </c>
      <c r="B300" s="50" t="s">
        <v>9</v>
      </c>
      <c r="C300" s="37" t="s">
        <v>22</v>
      </c>
      <c r="D300" s="38">
        <v>2.6</v>
      </c>
      <c r="E300" s="91">
        <v>-5.77</v>
      </c>
      <c r="F300" s="65">
        <f t="shared" si="12"/>
        <v>-15</v>
      </c>
    </row>
    <row r="301" spans="1:6" x14ac:dyDescent="0.2">
      <c r="A301" s="37">
        <v>30</v>
      </c>
      <c r="B301" s="35" t="s">
        <v>355</v>
      </c>
      <c r="C301" s="37" t="s">
        <v>24</v>
      </c>
      <c r="D301" s="38">
        <v>12</v>
      </c>
      <c r="E301" s="19">
        <v>0.85</v>
      </c>
      <c r="F301" s="65">
        <f t="shared" si="12"/>
        <v>10.199999999999999</v>
      </c>
    </row>
    <row r="302" spans="1:6" x14ac:dyDescent="0.2">
      <c r="A302" s="49"/>
      <c r="B302" s="49"/>
      <c r="C302" s="49"/>
      <c r="D302" s="49"/>
      <c r="E302" s="49" t="s">
        <v>108</v>
      </c>
      <c r="F302" s="82">
        <f>ROUND(SUM(F272:F301),2)</f>
        <v>10578.39</v>
      </c>
    </row>
    <row r="303" spans="1:6" x14ac:dyDescent="0.2">
      <c r="A303" s="61" t="s">
        <v>356</v>
      </c>
      <c r="B303" s="62"/>
      <c r="C303" s="62"/>
      <c r="D303" s="62"/>
      <c r="E303" s="62"/>
      <c r="F303" s="88"/>
    </row>
    <row r="304" spans="1:6" x14ac:dyDescent="0.2">
      <c r="A304" s="37">
        <v>1</v>
      </c>
      <c r="B304" s="36" t="s">
        <v>357</v>
      </c>
      <c r="C304" s="63" t="s">
        <v>39</v>
      </c>
      <c r="D304" s="38">
        <v>1100</v>
      </c>
      <c r="E304" s="19">
        <v>0.64</v>
      </c>
      <c r="F304" s="65">
        <f t="shared" ref="F304:F324" si="13">ROUND((D304*E304),2)</f>
        <v>704</v>
      </c>
    </row>
    <row r="305" spans="1:6" ht="25.5" x14ac:dyDescent="0.2">
      <c r="A305" s="63">
        <v>2</v>
      </c>
      <c r="B305" s="36" t="s">
        <v>509</v>
      </c>
      <c r="C305" s="63" t="s">
        <v>39</v>
      </c>
      <c r="D305" s="65">
        <v>936</v>
      </c>
      <c r="E305" s="19">
        <v>2.4500000000000002</v>
      </c>
      <c r="F305" s="65">
        <f t="shared" si="13"/>
        <v>2293.1999999999998</v>
      </c>
    </row>
    <row r="306" spans="1:6" ht="25.5" x14ac:dyDescent="0.2">
      <c r="A306" s="37">
        <v>3</v>
      </c>
      <c r="B306" s="36" t="s">
        <v>510</v>
      </c>
      <c r="C306" s="63" t="s">
        <v>39</v>
      </c>
      <c r="D306" s="65">
        <v>80</v>
      </c>
      <c r="E306" s="19">
        <v>2.4500000000000002</v>
      </c>
      <c r="F306" s="65">
        <f t="shared" si="13"/>
        <v>196</v>
      </c>
    </row>
    <row r="307" spans="1:6" ht="24" customHeight="1" x14ac:dyDescent="0.2">
      <c r="A307" s="63">
        <v>4</v>
      </c>
      <c r="B307" s="36" t="s">
        <v>511</v>
      </c>
      <c r="C307" s="63" t="s">
        <v>39</v>
      </c>
      <c r="D307" s="65">
        <v>84</v>
      </c>
      <c r="E307" s="19">
        <v>4.79</v>
      </c>
      <c r="F307" s="65">
        <f t="shared" si="13"/>
        <v>402.36</v>
      </c>
    </row>
    <row r="308" spans="1:6" ht="25.5" x14ac:dyDescent="0.2">
      <c r="A308" s="37">
        <v>5</v>
      </c>
      <c r="B308" s="36" t="s">
        <v>512</v>
      </c>
      <c r="C308" s="63" t="s">
        <v>39</v>
      </c>
      <c r="D308" s="65">
        <v>4558</v>
      </c>
      <c r="E308" s="19">
        <v>4.79</v>
      </c>
      <c r="F308" s="65">
        <f t="shared" si="13"/>
        <v>21832.82</v>
      </c>
    </row>
    <row r="309" spans="1:6" ht="25.5" customHeight="1" x14ac:dyDescent="0.2">
      <c r="A309" s="63">
        <v>6</v>
      </c>
      <c r="B309" s="36" t="s">
        <v>513</v>
      </c>
      <c r="C309" s="63" t="s">
        <v>39</v>
      </c>
      <c r="D309" s="65">
        <v>4124</v>
      </c>
      <c r="E309" s="19">
        <v>3.09</v>
      </c>
      <c r="F309" s="65">
        <f t="shared" si="13"/>
        <v>12743.16</v>
      </c>
    </row>
    <row r="310" spans="1:6" x14ac:dyDescent="0.2">
      <c r="A310" s="37">
        <v>7</v>
      </c>
      <c r="B310" s="36" t="s">
        <v>358</v>
      </c>
      <c r="C310" s="63" t="s">
        <v>39</v>
      </c>
      <c r="D310" s="65">
        <v>3622</v>
      </c>
      <c r="E310" s="19">
        <v>8.41</v>
      </c>
      <c r="F310" s="65">
        <f t="shared" si="13"/>
        <v>30461.02</v>
      </c>
    </row>
    <row r="311" spans="1:6" x14ac:dyDescent="0.2">
      <c r="A311" s="63">
        <v>8</v>
      </c>
      <c r="B311" s="36" t="s">
        <v>359</v>
      </c>
      <c r="C311" s="63" t="s">
        <v>21</v>
      </c>
      <c r="D311" s="65">
        <v>16033</v>
      </c>
      <c r="E311" s="19">
        <v>0.21</v>
      </c>
      <c r="F311" s="65">
        <f t="shared" si="13"/>
        <v>3366.93</v>
      </c>
    </row>
    <row r="312" spans="1:6" x14ac:dyDescent="0.2">
      <c r="A312" s="37">
        <v>9</v>
      </c>
      <c r="B312" s="36" t="s">
        <v>360</v>
      </c>
      <c r="C312" s="63" t="s">
        <v>39</v>
      </c>
      <c r="D312" s="65">
        <v>4809.8999999999996</v>
      </c>
      <c r="E312" s="19">
        <v>0.8</v>
      </c>
      <c r="F312" s="65">
        <f t="shared" si="13"/>
        <v>3847.92</v>
      </c>
    </row>
    <row r="313" spans="1:6" x14ac:dyDescent="0.2">
      <c r="A313" s="63">
        <v>10</v>
      </c>
      <c r="B313" s="36" t="s">
        <v>361</v>
      </c>
      <c r="C313" s="63" t="s">
        <v>21</v>
      </c>
      <c r="D313" s="65">
        <v>9360</v>
      </c>
      <c r="E313" s="19">
        <v>0.43</v>
      </c>
      <c r="F313" s="65">
        <f t="shared" si="13"/>
        <v>4024.8</v>
      </c>
    </row>
    <row r="314" spans="1:6" ht="24.75" customHeight="1" x14ac:dyDescent="0.2">
      <c r="A314" s="37">
        <v>11</v>
      </c>
      <c r="B314" s="50" t="s">
        <v>362</v>
      </c>
      <c r="C314" s="37" t="s">
        <v>39</v>
      </c>
      <c r="D314" s="65">
        <v>502</v>
      </c>
      <c r="E314" s="19">
        <v>3.2</v>
      </c>
      <c r="F314" s="65">
        <f t="shared" si="13"/>
        <v>1606.4</v>
      </c>
    </row>
    <row r="315" spans="1:6" x14ac:dyDescent="0.2">
      <c r="A315" s="63">
        <v>12</v>
      </c>
      <c r="B315" s="35" t="s">
        <v>363</v>
      </c>
      <c r="C315" s="63" t="s">
        <v>39</v>
      </c>
      <c r="D315" s="65">
        <v>502</v>
      </c>
      <c r="E315" s="19">
        <v>5.33</v>
      </c>
      <c r="F315" s="65">
        <f t="shared" si="13"/>
        <v>2675.66</v>
      </c>
    </row>
    <row r="316" spans="1:6" ht="25.5" x14ac:dyDescent="0.2">
      <c r="A316" s="37">
        <v>13</v>
      </c>
      <c r="B316" s="36" t="s">
        <v>364</v>
      </c>
      <c r="C316" s="63" t="s">
        <v>21</v>
      </c>
      <c r="D316" s="65">
        <v>2133</v>
      </c>
      <c r="E316" s="19">
        <v>5.33</v>
      </c>
      <c r="F316" s="65">
        <f t="shared" si="13"/>
        <v>11368.89</v>
      </c>
    </row>
    <row r="317" spans="1:6" ht="26.25" customHeight="1" x14ac:dyDescent="0.2">
      <c r="A317" s="63">
        <v>14</v>
      </c>
      <c r="B317" s="36" t="s">
        <v>365</v>
      </c>
      <c r="C317" s="63" t="s">
        <v>21</v>
      </c>
      <c r="D317" s="65">
        <v>78</v>
      </c>
      <c r="E317" s="19">
        <v>3.2</v>
      </c>
      <c r="F317" s="65">
        <f t="shared" si="13"/>
        <v>249.6</v>
      </c>
    </row>
    <row r="318" spans="1:6" ht="26.25" customHeight="1" x14ac:dyDescent="0.2">
      <c r="A318" s="37">
        <v>15</v>
      </c>
      <c r="B318" s="50" t="s">
        <v>366</v>
      </c>
      <c r="C318" s="63" t="s">
        <v>39</v>
      </c>
      <c r="D318" s="65">
        <v>1016</v>
      </c>
      <c r="E318" s="19">
        <v>2.88</v>
      </c>
      <c r="F318" s="65">
        <f t="shared" si="13"/>
        <v>2926.08</v>
      </c>
    </row>
    <row r="319" spans="1:6" ht="26.25" customHeight="1" x14ac:dyDescent="0.2">
      <c r="A319" s="63">
        <v>16</v>
      </c>
      <c r="B319" s="36" t="s">
        <v>367</v>
      </c>
      <c r="C319" s="63" t="s">
        <v>21</v>
      </c>
      <c r="D319" s="65">
        <v>8424</v>
      </c>
      <c r="E319" s="19">
        <v>2.13</v>
      </c>
      <c r="F319" s="65">
        <f t="shared" si="13"/>
        <v>17943.12</v>
      </c>
    </row>
    <row r="320" spans="1:6" ht="26.25" customHeight="1" x14ac:dyDescent="0.2">
      <c r="A320" s="37">
        <v>17</v>
      </c>
      <c r="B320" s="36" t="s">
        <v>368</v>
      </c>
      <c r="C320" s="63" t="s">
        <v>21</v>
      </c>
      <c r="D320" s="65">
        <v>936</v>
      </c>
      <c r="E320" s="19">
        <v>2.4500000000000002</v>
      </c>
      <c r="F320" s="65">
        <f t="shared" si="13"/>
        <v>2293.1999999999998</v>
      </c>
    </row>
    <row r="321" spans="1:6" ht="38.25" x14ac:dyDescent="0.2">
      <c r="A321" s="66">
        <v>18</v>
      </c>
      <c r="B321" s="36" t="s">
        <v>4</v>
      </c>
      <c r="C321" s="66" t="s">
        <v>21</v>
      </c>
      <c r="D321" s="67">
        <v>623</v>
      </c>
      <c r="E321" s="22">
        <v>5.33</v>
      </c>
      <c r="F321" s="65">
        <f t="shared" si="13"/>
        <v>3320.59</v>
      </c>
    </row>
    <row r="322" spans="1:6" x14ac:dyDescent="0.2">
      <c r="A322" s="63">
        <v>19</v>
      </c>
      <c r="B322" s="36" t="s">
        <v>369</v>
      </c>
      <c r="C322" s="37" t="s">
        <v>24</v>
      </c>
      <c r="D322" s="65">
        <v>85</v>
      </c>
      <c r="E322" s="19">
        <v>7.99</v>
      </c>
      <c r="F322" s="65">
        <f t="shared" si="13"/>
        <v>679.15</v>
      </c>
    </row>
    <row r="323" spans="1:6" x14ac:dyDescent="0.2">
      <c r="A323" s="37">
        <v>20</v>
      </c>
      <c r="B323" s="36" t="s">
        <v>370</v>
      </c>
      <c r="C323" s="37" t="s">
        <v>24</v>
      </c>
      <c r="D323" s="65">
        <v>11</v>
      </c>
      <c r="E323" s="19">
        <v>13.85</v>
      </c>
      <c r="F323" s="65">
        <f t="shared" si="13"/>
        <v>152.35</v>
      </c>
    </row>
    <row r="324" spans="1:6" x14ac:dyDescent="0.2">
      <c r="A324" s="63">
        <v>21</v>
      </c>
      <c r="B324" s="35" t="s">
        <v>371</v>
      </c>
      <c r="C324" s="63" t="s">
        <v>39</v>
      </c>
      <c r="D324" s="65">
        <v>65</v>
      </c>
      <c r="E324" s="19">
        <v>90.54</v>
      </c>
      <c r="F324" s="65">
        <f t="shared" si="13"/>
        <v>5885.1</v>
      </c>
    </row>
    <row r="325" spans="1:6" x14ac:dyDescent="0.2">
      <c r="A325" s="49"/>
      <c r="B325" s="49"/>
      <c r="C325" s="49"/>
      <c r="D325" s="49"/>
      <c r="E325" s="49" t="s">
        <v>109</v>
      </c>
      <c r="F325" s="82">
        <f>ROUND(SUM(F304:F324),2)</f>
        <v>128972.35</v>
      </c>
    </row>
    <row r="326" spans="1:6" x14ac:dyDescent="0.2">
      <c r="A326" s="61" t="s">
        <v>372</v>
      </c>
      <c r="B326" s="62"/>
      <c r="C326" s="62"/>
      <c r="D326" s="62"/>
      <c r="E326" s="62"/>
      <c r="F326" s="88"/>
    </row>
    <row r="327" spans="1:6" x14ac:dyDescent="0.2">
      <c r="A327" s="37">
        <v>1</v>
      </c>
      <c r="B327" s="36" t="s">
        <v>373</v>
      </c>
      <c r="C327" s="37" t="s">
        <v>39</v>
      </c>
      <c r="D327" s="38">
        <v>363</v>
      </c>
      <c r="E327" s="19">
        <v>2.13</v>
      </c>
      <c r="F327" s="65">
        <f t="shared" ref="F327:F341" si="14">ROUND((D327*E327),2)</f>
        <v>773.19</v>
      </c>
    </row>
    <row r="328" spans="1:6" ht="23.25" customHeight="1" x14ac:dyDescent="0.2">
      <c r="A328" s="37">
        <v>2</v>
      </c>
      <c r="B328" s="50" t="s">
        <v>374</v>
      </c>
      <c r="C328" s="37" t="s">
        <v>39</v>
      </c>
      <c r="D328" s="38">
        <v>98</v>
      </c>
      <c r="E328" s="19">
        <v>4.79</v>
      </c>
      <c r="F328" s="65">
        <f t="shared" si="14"/>
        <v>469.42</v>
      </c>
    </row>
    <row r="329" spans="1:6" x14ac:dyDescent="0.2">
      <c r="A329" s="37">
        <v>3</v>
      </c>
      <c r="B329" s="35" t="s">
        <v>375</v>
      </c>
      <c r="C329" s="37" t="s">
        <v>39</v>
      </c>
      <c r="D329" s="38">
        <v>15</v>
      </c>
      <c r="E329" s="19">
        <v>31.95</v>
      </c>
      <c r="F329" s="65">
        <f t="shared" si="14"/>
        <v>479.25</v>
      </c>
    </row>
    <row r="330" spans="1:6" x14ac:dyDescent="0.2">
      <c r="A330" s="37">
        <v>4</v>
      </c>
      <c r="B330" s="36" t="s">
        <v>376</v>
      </c>
      <c r="C330" s="37" t="s">
        <v>24</v>
      </c>
      <c r="D330" s="38">
        <v>54</v>
      </c>
      <c r="E330" s="19">
        <v>51.13</v>
      </c>
      <c r="F330" s="65">
        <f t="shared" si="14"/>
        <v>2761.02</v>
      </c>
    </row>
    <row r="331" spans="1:6" x14ac:dyDescent="0.2">
      <c r="A331" s="37">
        <v>5</v>
      </c>
      <c r="B331" s="36" t="s">
        <v>377</v>
      </c>
      <c r="C331" s="37" t="s">
        <v>24</v>
      </c>
      <c r="D331" s="38">
        <v>45.8</v>
      </c>
      <c r="E331" s="19">
        <v>86.28</v>
      </c>
      <c r="F331" s="65">
        <f t="shared" si="14"/>
        <v>3951.62</v>
      </c>
    </row>
    <row r="332" spans="1:6" x14ac:dyDescent="0.2">
      <c r="A332" s="37">
        <v>6</v>
      </c>
      <c r="B332" s="36" t="s">
        <v>378</v>
      </c>
      <c r="C332" s="63" t="s">
        <v>21</v>
      </c>
      <c r="D332" s="38">
        <v>794.5</v>
      </c>
      <c r="E332" s="19">
        <v>1.07</v>
      </c>
      <c r="F332" s="65">
        <f t="shared" si="14"/>
        <v>850.12</v>
      </c>
    </row>
    <row r="333" spans="1:6" x14ac:dyDescent="0.2">
      <c r="A333" s="37">
        <v>7</v>
      </c>
      <c r="B333" s="36" t="s">
        <v>379</v>
      </c>
      <c r="C333" s="37" t="s">
        <v>39</v>
      </c>
      <c r="D333" s="38">
        <v>26.1</v>
      </c>
      <c r="E333" s="19">
        <v>31.95</v>
      </c>
      <c r="F333" s="65">
        <f t="shared" si="14"/>
        <v>833.9</v>
      </c>
    </row>
    <row r="334" spans="1:6" x14ac:dyDescent="0.2">
      <c r="A334" s="37">
        <v>8</v>
      </c>
      <c r="B334" s="36" t="s">
        <v>380</v>
      </c>
      <c r="C334" s="63" t="s">
        <v>21</v>
      </c>
      <c r="D334" s="38">
        <v>26.4</v>
      </c>
      <c r="E334" s="19">
        <v>5.33</v>
      </c>
      <c r="F334" s="65">
        <f t="shared" si="14"/>
        <v>140.71</v>
      </c>
    </row>
    <row r="335" spans="1:6" x14ac:dyDescent="0.2">
      <c r="A335" s="37">
        <v>9</v>
      </c>
      <c r="B335" s="36" t="s">
        <v>381</v>
      </c>
      <c r="C335" s="63" t="s">
        <v>21</v>
      </c>
      <c r="D335" s="38">
        <v>67.2</v>
      </c>
      <c r="E335" s="19">
        <v>1.07</v>
      </c>
      <c r="F335" s="65">
        <f t="shared" si="14"/>
        <v>71.900000000000006</v>
      </c>
    </row>
    <row r="336" spans="1:6" x14ac:dyDescent="0.2">
      <c r="A336" s="37">
        <v>10</v>
      </c>
      <c r="B336" s="36" t="s">
        <v>382</v>
      </c>
      <c r="C336" s="37" t="s">
        <v>39</v>
      </c>
      <c r="D336" s="38">
        <v>266</v>
      </c>
      <c r="E336" s="19">
        <v>25.03</v>
      </c>
      <c r="F336" s="65">
        <f t="shared" si="14"/>
        <v>6657.98</v>
      </c>
    </row>
    <row r="337" spans="1:6" x14ac:dyDescent="0.2">
      <c r="A337" s="37">
        <v>11</v>
      </c>
      <c r="B337" s="36" t="s">
        <v>383</v>
      </c>
      <c r="C337" s="63" t="s">
        <v>21</v>
      </c>
      <c r="D337" s="38">
        <v>1.76</v>
      </c>
      <c r="E337" s="19">
        <v>33.020000000000003</v>
      </c>
      <c r="F337" s="65">
        <f t="shared" si="14"/>
        <v>58.12</v>
      </c>
    </row>
    <row r="338" spans="1:6" ht="51" x14ac:dyDescent="0.2">
      <c r="A338" s="45">
        <v>12</v>
      </c>
      <c r="B338" s="36" t="s">
        <v>5</v>
      </c>
      <c r="C338" s="66" t="s">
        <v>21</v>
      </c>
      <c r="D338" s="46">
        <v>28.5</v>
      </c>
      <c r="E338" s="22">
        <v>93.2</v>
      </c>
      <c r="F338" s="65">
        <f t="shared" si="14"/>
        <v>2656.2</v>
      </c>
    </row>
    <row r="339" spans="1:6" x14ac:dyDescent="0.2">
      <c r="A339" s="37">
        <v>13</v>
      </c>
      <c r="B339" s="36" t="s">
        <v>384</v>
      </c>
      <c r="C339" s="37" t="s">
        <v>332</v>
      </c>
      <c r="D339" s="38">
        <v>3</v>
      </c>
      <c r="E339" s="19">
        <v>426.05</v>
      </c>
      <c r="F339" s="65">
        <f t="shared" si="14"/>
        <v>1278.1500000000001</v>
      </c>
    </row>
    <row r="340" spans="1:6" x14ac:dyDescent="0.2">
      <c r="A340" s="37">
        <v>14</v>
      </c>
      <c r="B340" s="36" t="s">
        <v>385</v>
      </c>
      <c r="C340" s="37" t="s">
        <v>24</v>
      </c>
      <c r="D340" s="38">
        <v>23.5</v>
      </c>
      <c r="E340" s="19">
        <v>21.3</v>
      </c>
      <c r="F340" s="65">
        <f t="shared" si="14"/>
        <v>500.55</v>
      </c>
    </row>
    <row r="341" spans="1:6" x14ac:dyDescent="0.2">
      <c r="A341" s="37">
        <v>15</v>
      </c>
      <c r="B341" s="36" t="s">
        <v>386</v>
      </c>
      <c r="C341" s="37" t="s">
        <v>332</v>
      </c>
      <c r="D341" s="38">
        <v>14</v>
      </c>
      <c r="E341" s="19">
        <v>14.06</v>
      </c>
      <c r="F341" s="65">
        <f t="shared" si="14"/>
        <v>196.84</v>
      </c>
    </row>
    <row r="342" spans="1:6" x14ac:dyDescent="0.2">
      <c r="A342" s="49"/>
      <c r="B342" s="49"/>
      <c r="C342" s="49"/>
      <c r="D342" s="49"/>
      <c r="E342" s="49" t="s">
        <v>110</v>
      </c>
      <c r="F342" s="82">
        <f>ROUND(SUM(F327:F341),2)</f>
        <v>21678.97</v>
      </c>
    </row>
    <row r="343" spans="1:6" x14ac:dyDescent="0.2">
      <c r="A343" s="61" t="s">
        <v>387</v>
      </c>
      <c r="B343" s="62"/>
      <c r="C343" s="62"/>
      <c r="D343" s="62"/>
      <c r="E343" s="62"/>
      <c r="F343" s="88"/>
    </row>
    <row r="344" spans="1:6" x14ac:dyDescent="0.2">
      <c r="A344" s="37">
        <v>1</v>
      </c>
      <c r="B344" s="36" t="s">
        <v>388</v>
      </c>
      <c r="C344" s="37" t="s">
        <v>39</v>
      </c>
      <c r="D344" s="38">
        <v>33</v>
      </c>
      <c r="E344" s="19">
        <v>21.19</v>
      </c>
      <c r="F344" s="65">
        <f t="shared" ref="F344:F357" si="15">ROUND((D344*E344),2)</f>
        <v>699.27</v>
      </c>
    </row>
    <row r="345" spans="1:6" x14ac:dyDescent="0.2">
      <c r="A345" s="37">
        <v>2</v>
      </c>
      <c r="B345" s="36" t="s">
        <v>389</v>
      </c>
      <c r="C345" s="37" t="s">
        <v>39</v>
      </c>
      <c r="D345" s="38">
        <v>49</v>
      </c>
      <c r="E345" s="19">
        <v>8.4</v>
      </c>
      <c r="F345" s="65">
        <f t="shared" si="15"/>
        <v>411.6</v>
      </c>
    </row>
    <row r="346" spans="1:6" ht="24.75" customHeight="1" x14ac:dyDescent="0.2">
      <c r="A346" s="37">
        <v>3</v>
      </c>
      <c r="B346" s="50" t="s">
        <v>390</v>
      </c>
      <c r="C346" s="37" t="s">
        <v>39</v>
      </c>
      <c r="D346" s="38">
        <v>40</v>
      </c>
      <c r="E346" s="19">
        <v>6.89</v>
      </c>
      <c r="F346" s="65">
        <f t="shared" si="15"/>
        <v>275.60000000000002</v>
      </c>
    </row>
    <row r="347" spans="1:6" x14ac:dyDescent="0.2">
      <c r="A347" s="37">
        <v>4</v>
      </c>
      <c r="B347" s="36" t="s">
        <v>391</v>
      </c>
      <c r="C347" s="37" t="s">
        <v>24</v>
      </c>
      <c r="D347" s="38">
        <v>104.2</v>
      </c>
      <c r="E347" s="19">
        <v>2.06</v>
      </c>
      <c r="F347" s="65">
        <f t="shared" si="15"/>
        <v>214.65</v>
      </c>
    </row>
    <row r="348" spans="1:6" x14ac:dyDescent="0.2">
      <c r="A348" s="37">
        <v>5</v>
      </c>
      <c r="B348" s="36" t="s">
        <v>392</v>
      </c>
      <c r="C348" s="37" t="s">
        <v>24</v>
      </c>
      <c r="D348" s="38">
        <v>88.2</v>
      </c>
      <c r="E348" s="19">
        <v>10.61</v>
      </c>
      <c r="F348" s="65">
        <f t="shared" si="15"/>
        <v>935.8</v>
      </c>
    </row>
    <row r="349" spans="1:6" x14ac:dyDescent="0.2">
      <c r="A349" s="37">
        <v>6</v>
      </c>
      <c r="B349" s="36" t="s">
        <v>393</v>
      </c>
      <c r="C349" s="37" t="s">
        <v>24</v>
      </c>
      <c r="D349" s="38">
        <v>16</v>
      </c>
      <c r="E349" s="19">
        <v>4.3099999999999996</v>
      </c>
      <c r="F349" s="65">
        <f t="shared" si="15"/>
        <v>68.959999999999994</v>
      </c>
    </row>
    <row r="350" spans="1:6" x14ac:dyDescent="0.2">
      <c r="A350" s="37">
        <v>7</v>
      </c>
      <c r="B350" s="36" t="s">
        <v>394</v>
      </c>
      <c r="C350" s="37" t="s">
        <v>24</v>
      </c>
      <c r="D350" s="38">
        <v>2.5</v>
      </c>
      <c r="E350" s="19">
        <v>6.96</v>
      </c>
      <c r="F350" s="65">
        <f t="shared" si="15"/>
        <v>17.399999999999999</v>
      </c>
    </row>
    <row r="351" spans="1:6" x14ac:dyDescent="0.2">
      <c r="A351" s="37">
        <v>8</v>
      </c>
      <c r="B351" s="36" t="s">
        <v>395</v>
      </c>
      <c r="C351" s="37" t="s">
        <v>24</v>
      </c>
      <c r="D351" s="38">
        <v>2.5</v>
      </c>
      <c r="E351" s="19">
        <v>7.1</v>
      </c>
      <c r="F351" s="65">
        <f t="shared" si="15"/>
        <v>17.75</v>
      </c>
    </row>
    <row r="352" spans="1:6" x14ac:dyDescent="0.2">
      <c r="A352" s="37">
        <v>9</v>
      </c>
      <c r="B352" s="36" t="s">
        <v>396</v>
      </c>
      <c r="C352" s="37" t="s">
        <v>332</v>
      </c>
      <c r="D352" s="38">
        <v>1</v>
      </c>
      <c r="E352" s="19">
        <v>137.25</v>
      </c>
      <c r="F352" s="65">
        <f t="shared" si="15"/>
        <v>137.25</v>
      </c>
    </row>
    <row r="353" spans="1:6" x14ac:dyDescent="0.2">
      <c r="A353" s="37">
        <v>10</v>
      </c>
      <c r="B353" s="36" t="s">
        <v>382</v>
      </c>
      <c r="C353" s="37" t="s">
        <v>39</v>
      </c>
      <c r="D353" s="38">
        <v>40</v>
      </c>
      <c r="E353" s="19">
        <v>7.86</v>
      </c>
      <c r="F353" s="65">
        <f t="shared" si="15"/>
        <v>314.39999999999998</v>
      </c>
    </row>
    <row r="354" spans="1:6" ht="32.25" customHeight="1" x14ac:dyDescent="0.2">
      <c r="A354" s="37">
        <v>11</v>
      </c>
      <c r="B354" s="36" t="s">
        <v>514</v>
      </c>
      <c r="C354" s="63" t="s">
        <v>332</v>
      </c>
      <c r="D354" s="38">
        <v>9</v>
      </c>
      <c r="E354" s="19">
        <v>308.89</v>
      </c>
      <c r="F354" s="65">
        <f t="shared" si="15"/>
        <v>2780.01</v>
      </c>
    </row>
    <row r="355" spans="1:6" x14ac:dyDescent="0.2">
      <c r="A355" s="37">
        <v>12</v>
      </c>
      <c r="B355" s="36" t="s">
        <v>397</v>
      </c>
      <c r="C355" s="37" t="s">
        <v>39</v>
      </c>
      <c r="D355" s="38">
        <v>42</v>
      </c>
      <c r="E355" s="19">
        <v>4.47</v>
      </c>
      <c r="F355" s="65">
        <f t="shared" si="15"/>
        <v>187.74</v>
      </c>
    </row>
    <row r="356" spans="1:6" x14ac:dyDescent="0.2">
      <c r="A356" s="37">
        <v>13</v>
      </c>
      <c r="B356" s="36" t="s">
        <v>398</v>
      </c>
      <c r="C356" s="37" t="s">
        <v>39</v>
      </c>
      <c r="D356" s="38">
        <v>82</v>
      </c>
      <c r="E356" s="19">
        <v>5.08</v>
      </c>
      <c r="F356" s="65">
        <f t="shared" si="15"/>
        <v>416.56</v>
      </c>
    </row>
    <row r="357" spans="1:6" x14ac:dyDescent="0.2">
      <c r="A357" s="37">
        <v>14</v>
      </c>
      <c r="B357" s="36" t="s">
        <v>399</v>
      </c>
      <c r="C357" s="37" t="s">
        <v>332</v>
      </c>
      <c r="D357" s="38">
        <v>1</v>
      </c>
      <c r="E357" s="19">
        <v>299.06</v>
      </c>
      <c r="F357" s="65">
        <f t="shared" si="15"/>
        <v>299.06</v>
      </c>
    </row>
    <row r="358" spans="1:6" x14ac:dyDescent="0.2">
      <c r="A358" s="49"/>
      <c r="B358" s="49"/>
      <c r="C358" s="49"/>
      <c r="D358" s="49"/>
      <c r="E358" s="49" t="s">
        <v>111</v>
      </c>
      <c r="F358" s="82">
        <f>ROUND(SUM(F344:F357),2)</f>
        <v>6776.05</v>
      </c>
    </row>
    <row r="359" spans="1:6" x14ac:dyDescent="0.2">
      <c r="A359" s="61" t="s">
        <v>400</v>
      </c>
      <c r="B359" s="62"/>
      <c r="C359" s="62"/>
      <c r="D359" s="62"/>
      <c r="E359" s="62"/>
      <c r="F359" s="88"/>
    </row>
    <row r="360" spans="1:6" x14ac:dyDescent="0.2">
      <c r="A360" s="37">
        <v>1</v>
      </c>
      <c r="B360" s="35" t="s">
        <v>401</v>
      </c>
      <c r="C360" s="37" t="s">
        <v>39</v>
      </c>
      <c r="D360" s="38">
        <v>4980</v>
      </c>
      <c r="E360" s="19">
        <v>25.31</v>
      </c>
      <c r="F360" s="65">
        <f t="shared" ref="F360:F365" si="16">ROUND((D360*E360),2)</f>
        <v>126043.8</v>
      </c>
    </row>
    <row r="361" spans="1:6" ht="27.75" customHeight="1" x14ac:dyDescent="0.2">
      <c r="A361" s="37">
        <v>2</v>
      </c>
      <c r="B361" s="36" t="s">
        <v>402</v>
      </c>
      <c r="C361" s="63" t="s">
        <v>21</v>
      </c>
      <c r="D361" s="38">
        <v>8680</v>
      </c>
      <c r="E361" s="19">
        <v>7.81</v>
      </c>
      <c r="F361" s="65">
        <f t="shared" si="16"/>
        <v>67790.8</v>
      </c>
    </row>
    <row r="362" spans="1:6" x14ac:dyDescent="0.2">
      <c r="A362" s="37">
        <v>3</v>
      </c>
      <c r="B362" s="35" t="s">
        <v>403</v>
      </c>
      <c r="C362" s="63" t="s">
        <v>21</v>
      </c>
      <c r="D362" s="38">
        <v>7995</v>
      </c>
      <c r="E362" s="19">
        <v>16.510000000000002</v>
      </c>
      <c r="F362" s="65">
        <f t="shared" si="16"/>
        <v>131997.45000000001</v>
      </c>
    </row>
    <row r="363" spans="1:6" x14ac:dyDescent="0.2">
      <c r="A363" s="37">
        <v>4</v>
      </c>
      <c r="B363" s="36" t="s">
        <v>404</v>
      </c>
      <c r="C363" s="37" t="s">
        <v>24</v>
      </c>
      <c r="D363" s="38">
        <v>1311</v>
      </c>
      <c r="E363" s="19">
        <v>1.1499999999999999</v>
      </c>
      <c r="F363" s="65">
        <f t="shared" si="16"/>
        <v>1507.65</v>
      </c>
    </row>
    <row r="364" spans="1:6" x14ac:dyDescent="0.2">
      <c r="A364" s="37">
        <v>5</v>
      </c>
      <c r="B364" s="36" t="s">
        <v>405</v>
      </c>
      <c r="C364" s="37" t="s">
        <v>24</v>
      </c>
      <c r="D364" s="38">
        <v>547</v>
      </c>
      <c r="E364" s="19">
        <v>1.1499999999999999</v>
      </c>
      <c r="F364" s="65">
        <f t="shared" si="16"/>
        <v>629.04999999999995</v>
      </c>
    </row>
    <row r="365" spans="1:6" x14ac:dyDescent="0.2">
      <c r="A365" s="37">
        <v>6</v>
      </c>
      <c r="B365" s="36" t="s">
        <v>406</v>
      </c>
      <c r="C365" s="37" t="s">
        <v>39</v>
      </c>
      <c r="D365" s="38">
        <v>16</v>
      </c>
      <c r="E365" s="19">
        <v>27.69</v>
      </c>
      <c r="F365" s="65">
        <f t="shared" si="16"/>
        <v>443.04</v>
      </c>
    </row>
    <row r="366" spans="1:6" x14ac:dyDescent="0.2">
      <c r="A366" s="49"/>
      <c r="B366" s="49"/>
      <c r="C366" s="49"/>
      <c r="D366" s="49"/>
      <c r="E366" s="49" t="s">
        <v>112</v>
      </c>
      <c r="F366" s="82">
        <f>ROUND(SUM(F360:F365),2)</f>
        <v>328411.78999999998</v>
      </c>
    </row>
    <row r="367" spans="1:6" x14ac:dyDescent="0.2">
      <c r="A367" s="61" t="s">
        <v>407</v>
      </c>
      <c r="B367" s="62"/>
      <c r="C367" s="62"/>
      <c r="D367" s="62"/>
      <c r="E367" s="62"/>
      <c r="F367" s="88"/>
    </row>
    <row r="368" spans="1:6" x14ac:dyDescent="0.2">
      <c r="A368" s="37">
        <v>1</v>
      </c>
      <c r="B368" s="35" t="s">
        <v>401</v>
      </c>
      <c r="C368" s="37" t="s">
        <v>39</v>
      </c>
      <c r="D368" s="38">
        <v>79</v>
      </c>
      <c r="E368" s="19">
        <v>25.31</v>
      </c>
      <c r="F368" s="65">
        <f t="shared" ref="F368:F378" si="17">ROUND((D368*E368),2)</f>
        <v>1999.49</v>
      </c>
    </row>
    <row r="369" spans="1:6" ht="25.5" customHeight="1" x14ac:dyDescent="0.2">
      <c r="A369" s="37">
        <v>2</v>
      </c>
      <c r="B369" s="36" t="s">
        <v>408</v>
      </c>
      <c r="C369" s="37" t="s">
        <v>21</v>
      </c>
      <c r="D369" s="38">
        <v>397</v>
      </c>
      <c r="E369" s="19">
        <v>8.8699999999999992</v>
      </c>
      <c r="F369" s="65">
        <f t="shared" si="17"/>
        <v>3521.39</v>
      </c>
    </row>
    <row r="370" spans="1:6" x14ac:dyDescent="0.2">
      <c r="A370" s="37">
        <v>3</v>
      </c>
      <c r="B370" s="35" t="s">
        <v>409</v>
      </c>
      <c r="C370" s="37" t="s">
        <v>24</v>
      </c>
      <c r="D370" s="38">
        <v>218</v>
      </c>
      <c r="E370" s="19">
        <v>25.03</v>
      </c>
      <c r="F370" s="65">
        <f t="shared" si="17"/>
        <v>5456.54</v>
      </c>
    </row>
    <row r="371" spans="1:6" x14ac:dyDescent="0.2">
      <c r="A371" s="37">
        <v>4</v>
      </c>
      <c r="B371" s="35" t="s">
        <v>410</v>
      </c>
      <c r="C371" s="37" t="s">
        <v>39</v>
      </c>
      <c r="D371" s="38">
        <v>4.4000000000000004</v>
      </c>
      <c r="E371" s="19">
        <v>74.56</v>
      </c>
      <c r="F371" s="65">
        <f t="shared" si="17"/>
        <v>328.06</v>
      </c>
    </row>
    <row r="372" spans="1:6" x14ac:dyDescent="0.2">
      <c r="A372" s="37">
        <v>5</v>
      </c>
      <c r="B372" s="35" t="s">
        <v>411</v>
      </c>
      <c r="C372" s="37" t="s">
        <v>24</v>
      </c>
      <c r="D372" s="38">
        <v>73.08</v>
      </c>
      <c r="E372" s="19">
        <v>15.98</v>
      </c>
      <c r="F372" s="65">
        <f t="shared" si="17"/>
        <v>1167.82</v>
      </c>
    </row>
    <row r="373" spans="1:6" x14ac:dyDescent="0.2">
      <c r="A373" s="37">
        <v>6</v>
      </c>
      <c r="B373" s="35" t="s">
        <v>412</v>
      </c>
      <c r="C373" s="37" t="s">
        <v>39</v>
      </c>
      <c r="D373" s="38">
        <v>1.6</v>
      </c>
      <c r="E373" s="19">
        <v>74.56</v>
      </c>
      <c r="F373" s="65">
        <f t="shared" si="17"/>
        <v>119.3</v>
      </c>
    </row>
    <row r="374" spans="1:6" x14ac:dyDescent="0.2">
      <c r="A374" s="37">
        <v>7</v>
      </c>
      <c r="B374" s="36" t="s">
        <v>413</v>
      </c>
      <c r="C374" s="37" t="s">
        <v>24</v>
      </c>
      <c r="D374" s="38">
        <v>27</v>
      </c>
      <c r="E374" s="19">
        <v>25.03</v>
      </c>
      <c r="F374" s="65">
        <f t="shared" si="17"/>
        <v>675.81</v>
      </c>
    </row>
    <row r="375" spans="1:6" x14ac:dyDescent="0.2">
      <c r="A375" s="37">
        <v>8</v>
      </c>
      <c r="B375" s="35" t="s">
        <v>410</v>
      </c>
      <c r="C375" s="37" t="s">
        <v>39</v>
      </c>
      <c r="D375" s="38">
        <v>0.6</v>
      </c>
      <c r="E375" s="19">
        <v>74.56</v>
      </c>
      <c r="F375" s="65">
        <f t="shared" si="17"/>
        <v>44.74</v>
      </c>
    </row>
    <row r="376" spans="1:6" x14ac:dyDescent="0.2">
      <c r="A376" s="37">
        <v>9</v>
      </c>
      <c r="B376" s="36" t="s">
        <v>414</v>
      </c>
      <c r="C376" s="37" t="s">
        <v>24</v>
      </c>
      <c r="D376" s="38">
        <v>16</v>
      </c>
      <c r="E376" s="19">
        <v>10.65</v>
      </c>
      <c r="F376" s="65">
        <f t="shared" si="17"/>
        <v>170.4</v>
      </c>
    </row>
    <row r="377" spans="1:6" x14ac:dyDescent="0.2">
      <c r="A377" s="37">
        <v>10</v>
      </c>
      <c r="B377" s="35" t="s">
        <v>415</v>
      </c>
      <c r="C377" s="37" t="s">
        <v>21</v>
      </c>
      <c r="D377" s="38">
        <v>349</v>
      </c>
      <c r="E377" s="19">
        <v>13.27</v>
      </c>
      <c r="F377" s="65">
        <f t="shared" si="17"/>
        <v>4631.2299999999996</v>
      </c>
    </row>
    <row r="378" spans="1:6" x14ac:dyDescent="0.2">
      <c r="A378" s="37">
        <v>11</v>
      </c>
      <c r="B378" s="36" t="s">
        <v>416</v>
      </c>
      <c r="C378" s="37" t="s">
        <v>24</v>
      </c>
      <c r="D378" s="38">
        <v>563</v>
      </c>
      <c r="E378" s="19">
        <v>3.73</v>
      </c>
      <c r="F378" s="65">
        <f t="shared" si="17"/>
        <v>2099.9899999999998</v>
      </c>
    </row>
    <row r="379" spans="1:6" x14ac:dyDescent="0.2">
      <c r="A379" s="49"/>
      <c r="B379" s="49"/>
      <c r="C379" s="49"/>
      <c r="D379" s="49"/>
      <c r="E379" s="49" t="s">
        <v>113</v>
      </c>
      <c r="F379" s="82">
        <f>ROUND(SUM(F368:F378),2)</f>
        <v>20214.77</v>
      </c>
    </row>
    <row r="380" spans="1:6" x14ac:dyDescent="0.2">
      <c r="A380" s="61" t="s">
        <v>417</v>
      </c>
      <c r="B380" s="62"/>
      <c r="C380" s="62"/>
      <c r="D380" s="62"/>
      <c r="E380" s="62"/>
      <c r="F380" s="88"/>
    </row>
    <row r="381" spans="1:6" x14ac:dyDescent="0.2">
      <c r="A381" s="37">
        <v>1</v>
      </c>
      <c r="B381" s="35" t="s">
        <v>401</v>
      </c>
      <c r="C381" s="37" t="s">
        <v>39</v>
      </c>
      <c r="D381" s="38">
        <v>10.5</v>
      </c>
      <c r="E381" s="19">
        <v>25.31</v>
      </c>
      <c r="F381" s="65">
        <f t="shared" ref="F381:F388" si="18">ROUND((D381*E381),2)</f>
        <v>265.76</v>
      </c>
    </row>
    <row r="382" spans="1:6" ht="26.25" customHeight="1" x14ac:dyDescent="0.2">
      <c r="A382" s="37">
        <v>2</v>
      </c>
      <c r="B382" s="36" t="s">
        <v>402</v>
      </c>
      <c r="C382" s="63" t="s">
        <v>21</v>
      </c>
      <c r="D382" s="38">
        <v>37</v>
      </c>
      <c r="E382" s="19">
        <v>8.8699999999999992</v>
      </c>
      <c r="F382" s="65">
        <f t="shared" si="18"/>
        <v>328.19</v>
      </c>
    </row>
    <row r="383" spans="1:6" x14ac:dyDescent="0.2">
      <c r="A383" s="37">
        <v>3</v>
      </c>
      <c r="B383" s="35" t="s">
        <v>409</v>
      </c>
      <c r="C383" s="37" t="s">
        <v>24</v>
      </c>
      <c r="D383" s="38">
        <v>28</v>
      </c>
      <c r="E383" s="19">
        <v>25.03</v>
      </c>
      <c r="F383" s="65">
        <f t="shared" si="18"/>
        <v>700.84</v>
      </c>
    </row>
    <row r="384" spans="1:6" x14ac:dyDescent="0.2">
      <c r="A384" s="37">
        <v>4</v>
      </c>
      <c r="B384" s="35" t="s">
        <v>410</v>
      </c>
      <c r="C384" s="37" t="s">
        <v>39</v>
      </c>
      <c r="D384" s="38">
        <v>0.56000000000000005</v>
      </c>
      <c r="E384" s="19">
        <v>74.56</v>
      </c>
      <c r="F384" s="65">
        <f t="shared" si="18"/>
        <v>41.75</v>
      </c>
    </row>
    <row r="385" spans="1:6" x14ac:dyDescent="0.2">
      <c r="A385" s="37">
        <v>5</v>
      </c>
      <c r="B385" s="35" t="s">
        <v>415</v>
      </c>
      <c r="C385" s="37" t="s">
        <v>21</v>
      </c>
      <c r="D385" s="38">
        <v>29</v>
      </c>
      <c r="E385" s="19">
        <v>13.27</v>
      </c>
      <c r="F385" s="65">
        <f t="shared" si="18"/>
        <v>384.83</v>
      </c>
    </row>
    <row r="386" spans="1:6" x14ac:dyDescent="0.2">
      <c r="A386" s="37">
        <v>6</v>
      </c>
      <c r="B386" s="36" t="s">
        <v>416</v>
      </c>
      <c r="C386" s="37" t="s">
        <v>24</v>
      </c>
      <c r="D386" s="38">
        <v>28</v>
      </c>
      <c r="E386" s="19">
        <v>3.73</v>
      </c>
      <c r="F386" s="65">
        <f t="shared" si="18"/>
        <v>104.44</v>
      </c>
    </row>
    <row r="387" spans="1:6" x14ac:dyDescent="0.2">
      <c r="A387" s="37">
        <v>7</v>
      </c>
      <c r="B387" s="35" t="s">
        <v>418</v>
      </c>
      <c r="C387" s="63" t="s">
        <v>332</v>
      </c>
      <c r="D387" s="38">
        <v>2</v>
      </c>
      <c r="E387" s="19">
        <v>372.79</v>
      </c>
      <c r="F387" s="65">
        <f t="shared" si="18"/>
        <v>745.58</v>
      </c>
    </row>
    <row r="388" spans="1:6" x14ac:dyDescent="0.2">
      <c r="A388" s="37">
        <v>8</v>
      </c>
      <c r="B388" s="35" t="s">
        <v>419</v>
      </c>
      <c r="C388" s="63" t="s">
        <v>332</v>
      </c>
      <c r="D388" s="38">
        <v>2</v>
      </c>
      <c r="E388" s="19">
        <v>372.79</v>
      </c>
      <c r="F388" s="65">
        <f t="shared" si="18"/>
        <v>745.58</v>
      </c>
    </row>
    <row r="389" spans="1:6" x14ac:dyDescent="0.2">
      <c r="A389" s="49"/>
      <c r="B389" s="49"/>
      <c r="C389" s="49"/>
      <c r="D389" s="49"/>
      <c r="E389" s="49" t="s">
        <v>420</v>
      </c>
      <c r="F389" s="82">
        <f>ROUND(SUM(F381:F388),2)</f>
        <v>3316.97</v>
      </c>
    </row>
    <row r="390" spans="1:6" x14ac:dyDescent="0.2">
      <c r="A390" s="61" t="s">
        <v>421</v>
      </c>
      <c r="B390" s="62"/>
      <c r="C390" s="62"/>
      <c r="D390" s="62"/>
      <c r="E390" s="62"/>
      <c r="F390" s="88"/>
    </row>
    <row r="391" spans="1:6" ht="15.75" x14ac:dyDescent="0.2">
      <c r="A391" s="68">
        <v>1</v>
      </c>
      <c r="B391" s="64" t="s">
        <v>354</v>
      </c>
      <c r="C391" s="68" t="s">
        <v>508</v>
      </c>
      <c r="D391" s="39">
        <v>87.2</v>
      </c>
      <c r="E391" s="19">
        <v>3.5</v>
      </c>
      <c r="F391" s="65">
        <f t="shared" ref="F391:F396" si="19">ROUND((D391*E391),2)</f>
        <v>305.2</v>
      </c>
    </row>
    <row r="392" spans="1:6" ht="25.5" x14ac:dyDescent="0.2">
      <c r="A392" s="68">
        <v>2</v>
      </c>
      <c r="B392" s="50" t="s">
        <v>9</v>
      </c>
      <c r="C392" s="68" t="s">
        <v>22</v>
      </c>
      <c r="D392" s="39">
        <v>8.8000000000000007</v>
      </c>
      <c r="E392" s="91">
        <v>-5.77</v>
      </c>
      <c r="F392" s="65">
        <f t="shared" si="19"/>
        <v>-50.78</v>
      </c>
    </row>
    <row r="393" spans="1:6" x14ac:dyDescent="0.2">
      <c r="A393" s="68">
        <v>3</v>
      </c>
      <c r="B393" s="64" t="s">
        <v>422</v>
      </c>
      <c r="C393" s="69" t="s">
        <v>21</v>
      </c>
      <c r="D393" s="39">
        <v>160</v>
      </c>
      <c r="E393" s="19">
        <v>0.21</v>
      </c>
      <c r="F393" s="65">
        <f t="shared" si="19"/>
        <v>33.6</v>
      </c>
    </row>
    <row r="394" spans="1:6" x14ac:dyDescent="0.2">
      <c r="A394" s="68">
        <v>4</v>
      </c>
      <c r="B394" s="64" t="s">
        <v>423</v>
      </c>
      <c r="C394" s="69" t="s">
        <v>22</v>
      </c>
      <c r="D394" s="39">
        <v>41.9</v>
      </c>
      <c r="E394" s="19">
        <v>115.22</v>
      </c>
      <c r="F394" s="65">
        <f t="shared" si="19"/>
        <v>4827.72</v>
      </c>
    </row>
    <row r="395" spans="1:6" ht="25.5" customHeight="1" x14ac:dyDescent="0.2">
      <c r="A395" s="68">
        <v>5</v>
      </c>
      <c r="B395" s="50" t="s">
        <v>424</v>
      </c>
      <c r="C395" s="68" t="s">
        <v>39</v>
      </c>
      <c r="D395" s="39">
        <v>4.5999999999999996</v>
      </c>
      <c r="E395" s="19">
        <v>53.26</v>
      </c>
      <c r="F395" s="65">
        <f t="shared" si="19"/>
        <v>245</v>
      </c>
    </row>
    <row r="396" spans="1:6" x14ac:dyDescent="0.2">
      <c r="A396" s="68">
        <v>6</v>
      </c>
      <c r="B396" s="50" t="s">
        <v>386</v>
      </c>
      <c r="C396" s="68" t="s">
        <v>332</v>
      </c>
      <c r="D396" s="39">
        <v>16</v>
      </c>
      <c r="E396" s="19">
        <v>14.06</v>
      </c>
      <c r="F396" s="65">
        <f t="shared" si="19"/>
        <v>224.96</v>
      </c>
    </row>
    <row r="397" spans="1:6" x14ac:dyDescent="0.2">
      <c r="A397" s="70"/>
      <c r="B397" s="70"/>
      <c r="C397" s="70"/>
      <c r="D397" s="70"/>
      <c r="E397" s="70" t="s">
        <v>425</v>
      </c>
      <c r="F397" s="82">
        <f>ROUND(SUM(F391:F396),2)</f>
        <v>5585.7</v>
      </c>
    </row>
    <row r="398" spans="1:6" x14ac:dyDescent="0.2">
      <c r="A398" s="71" t="s">
        <v>426</v>
      </c>
      <c r="B398" s="72"/>
      <c r="C398" s="72"/>
      <c r="D398" s="72"/>
      <c r="E398" s="72"/>
      <c r="F398" s="89"/>
    </row>
    <row r="399" spans="1:6" ht="15.75" x14ac:dyDescent="0.2">
      <c r="A399" s="68">
        <v>1</v>
      </c>
      <c r="B399" s="64" t="s">
        <v>354</v>
      </c>
      <c r="C399" s="68" t="s">
        <v>508</v>
      </c>
      <c r="D399" s="39">
        <v>9.84</v>
      </c>
      <c r="E399" s="19">
        <v>3.5</v>
      </c>
      <c r="F399" s="65">
        <f>ROUND((D399*E399),2)</f>
        <v>34.44</v>
      </c>
    </row>
    <row r="400" spans="1:6" ht="25.5" x14ac:dyDescent="0.2">
      <c r="A400" s="68">
        <v>2</v>
      </c>
      <c r="B400" s="50" t="s">
        <v>9</v>
      </c>
      <c r="C400" s="68" t="s">
        <v>22</v>
      </c>
      <c r="D400" s="39">
        <v>2.2000000000000002</v>
      </c>
      <c r="E400" s="91">
        <v>-5.77</v>
      </c>
      <c r="F400" s="65">
        <f>ROUND((D400*E400),2)</f>
        <v>-12.69</v>
      </c>
    </row>
    <row r="401" spans="1:6" x14ac:dyDescent="0.2">
      <c r="A401" s="68">
        <v>3</v>
      </c>
      <c r="B401" s="64" t="s">
        <v>427</v>
      </c>
      <c r="C401" s="69" t="s">
        <v>21</v>
      </c>
      <c r="D401" s="39">
        <v>9.84</v>
      </c>
      <c r="E401" s="19">
        <v>5.33</v>
      </c>
      <c r="F401" s="65">
        <f>ROUND((D401*E401),2)</f>
        <v>52.45</v>
      </c>
    </row>
    <row r="402" spans="1:6" x14ac:dyDescent="0.2">
      <c r="A402" s="37">
        <v>4</v>
      </c>
      <c r="B402" s="35" t="s">
        <v>428</v>
      </c>
      <c r="C402" s="63" t="s">
        <v>21</v>
      </c>
      <c r="D402" s="38">
        <v>9.84</v>
      </c>
      <c r="E402" s="19">
        <v>3.2</v>
      </c>
      <c r="F402" s="65">
        <f>ROUND((D402*E402),2)</f>
        <v>31.49</v>
      </c>
    </row>
    <row r="403" spans="1:6" x14ac:dyDescent="0.2">
      <c r="A403" s="37">
        <v>5</v>
      </c>
      <c r="B403" s="35" t="s">
        <v>429</v>
      </c>
      <c r="C403" s="63" t="s">
        <v>21</v>
      </c>
      <c r="D403" s="38">
        <v>9.84</v>
      </c>
      <c r="E403" s="19">
        <v>31.95</v>
      </c>
      <c r="F403" s="65">
        <f>ROUND((D403*E403),2)</f>
        <v>314.39</v>
      </c>
    </row>
    <row r="404" spans="1:6" x14ac:dyDescent="0.2">
      <c r="A404" s="49"/>
      <c r="B404" s="49"/>
      <c r="C404" s="49"/>
      <c r="D404" s="49"/>
      <c r="E404" s="49" t="s">
        <v>430</v>
      </c>
      <c r="F404" s="82">
        <f>ROUND(SUM(F399:F403),2)</f>
        <v>420.08</v>
      </c>
    </row>
    <row r="405" spans="1:6" x14ac:dyDescent="0.2">
      <c r="A405" s="61" t="s">
        <v>431</v>
      </c>
      <c r="B405" s="62"/>
      <c r="C405" s="62"/>
      <c r="D405" s="62"/>
      <c r="E405" s="62"/>
      <c r="F405" s="88"/>
    </row>
    <row r="406" spans="1:6" x14ac:dyDescent="0.2">
      <c r="A406" s="37">
        <v>1</v>
      </c>
      <c r="B406" s="35" t="s">
        <v>375</v>
      </c>
      <c r="C406" s="37" t="s">
        <v>39</v>
      </c>
      <c r="D406" s="38">
        <v>1.5</v>
      </c>
      <c r="E406" s="19">
        <v>31.95</v>
      </c>
      <c r="F406" s="65">
        <f t="shared" ref="F406:F422" si="20">ROUND((D406*E406),2)</f>
        <v>47.93</v>
      </c>
    </row>
    <row r="407" spans="1:6" x14ac:dyDescent="0.2">
      <c r="A407" s="37">
        <v>2</v>
      </c>
      <c r="B407" s="36" t="s">
        <v>432</v>
      </c>
      <c r="C407" s="37" t="s">
        <v>24</v>
      </c>
      <c r="D407" s="38">
        <v>15</v>
      </c>
      <c r="E407" s="19">
        <v>42</v>
      </c>
      <c r="F407" s="65">
        <f t="shared" si="20"/>
        <v>630</v>
      </c>
    </row>
    <row r="408" spans="1:6" x14ac:dyDescent="0.2">
      <c r="A408" s="37">
        <v>3</v>
      </c>
      <c r="B408" s="35" t="s">
        <v>401</v>
      </c>
      <c r="C408" s="37" t="s">
        <v>39</v>
      </c>
      <c r="D408" s="38">
        <v>329.5</v>
      </c>
      <c r="E408" s="19">
        <v>25.31</v>
      </c>
      <c r="F408" s="65">
        <f t="shared" si="20"/>
        <v>8339.65</v>
      </c>
    </row>
    <row r="409" spans="1:6" ht="27" customHeight="1" x14ac:dyDescent="0.2">
      <c r="A409" s="37">
        <v>4</v>
      </c>
      <c r="B409" s="36" t="s">
        <v>402</v>
      </c>
      <c r="C409" s="63" t="s">
        <v>21</v>
      </c>
      <c r="D409" s="38">
        <v>458</v>
      </c>
      <c r="E409" s="19">
        <v>8.8699999999999992</v>
      </c>
      <c r="F409" s="65">
        <f t="shared" si="20"/>
        <v>4062.46</v>
      </c>
    </row>
    <row r="410" spans="1:6" ht="15.75" x14ac:dyDescent="0.2">
      <c r="A410" s="37">
        <v>5</v>
      </c>
      <c r="B410" s="36" t="s">
        <v>433</v>
      </c>
      <c r="C410" s="63" t="s">
        <v>515</v>
      </c>
      <c r="D410" s="38">
        <v>2.63</v>
      </c>
      <c r="E410" s="19">
        <v>372.79</v>
      </c>
      <c r="F410" s="65">
        <f t="shared" si="20"/>
        <v>980.44</v>
      </c>
    </row>
    <row r="411" spans="1:6" x14ac:dyDescent="0.2">
      <c r="A411" s="37">
        <v>6</v>
      </c>
      <c r="B411" s="36" t="s">
        <v>434</v>
      </c>
      <c r="C411" s="37" t="s">
        <v>24</v>
      </c>
      <c r="D411" s="38">
        <v>9.4</v>
      </c>
      <c r="E411" s="19">
        <v>186.4</v>
      </c>
      <c r="F411" s="65">
        <f t="shared" si="20"/>
        <v>1752.16</v>
      </c>
    </row>
    <row r="412" spans="1:6" x14ac:dyDescent="0.2">
      <c r="A412" s="37">
        <v>7</v>
      </c>
      <c r="B412" s="36" t="s">
        <v>435</v>
      </c>
      <c r="C412" s="63" t="s">
        <v>21</v>
      </c>
      <c r="D412" s="38">
        <v>17.5</v>
      </c>
      <c r="E412" s="19">
        <v>11.18</v>
      </c>
      <c r="F412" s="65">
        <f t="shared" si="20"/>
        <v>195.65</v>
      </c>
    </row>
    <row r="413" spans="1:6" x14ac:dyDescent="0.2">
      <c r="A413" s="37">
        <v>8</v>
      </c>
      <c r="B413" s="36" t="s">
        <v>436</v>
      </c>
      <c r="C413" s="63" t="s">
        <v>24</v>
      </c>
      <c r="D413" s="38">
        <v>16</v>
      </c>
      <c r="E413" s="19">
        <v>54.32</v>
      </c>
      <c r="F413" s="65">
        <f t="shared" si="20"/>
        <v>869.12</v>
      </c>
    </row>
    <row r="414" spans="1:6" x14ac:dyDescent="0.2">
      <c r="A414" s="37">
        <v>9</v>
      </c>
      <c r="B414" s="36" t="s">
        <v>437</v>
      </c>
      <c r="C414" s="37" t="s">
        <v>24</v>
      </c>
      <c r="D414" s="38">
        <v>5</v>
      </c>
      <c r="E414" s="19">
        <v>10.65</v>
      </c>
      <c r="F414" s="65">
        <f t="shared" si="20"/>
        <v>53.25</v>
      </c>
    </row>
    <row r="415" spans="1:6" x14ac:dyDescent="0.2">
      <c r="A415" s="37">
        <v>10</v>
      </c>
      <c r="B415" s="36" t="s">
        <v>438</v>
      </c>
      <c r="C415" s="63" t="s">
        <v>21</v>
      </c>
      <c r="D415" s="38">
        <v>17.5</v>
      </c>
      <c r="E415" s="19">
        <v>115.03</v>
      </c>
      <c r="F415" s="65">
        <f t="shared" si="20"/>
        <v>2013.03</v>
      </c>
    </row>
    <row r="416" spans="1:6" x14ac:dyDescent="0.2">
      <c r="A416" s="37">
        <v>11</v>
      </c>
      <c r="B416" s="36" t="s">
        <v>439</v>
      </c>
      <c r="C416" s="37" t="s">
        <v>24</v>
      </c>
      <c r="D416" s="38">
        <v>16</v>
      </c>
      <c r="E416" s="19">
        <v>3.73</v>
      </c>
      <c r="F416" s="65">
        <f t="shared" si="20"/>
        <v>59.68</v>
      </c>
    </row>
    <row r="417" spans="1:6" x14ac:dyDescent="0.2">
      <c r="A417" s="37">
        <v>12</v>
      </c>
      <c r="B417" s="35" t="s">
        <v>403</v>
      </c>
      <c r="C417" s="63" t="s">
        <v>21</v>
      </c>
      <c r="D417" s="38">
        <v>438</v>
      </c>
      <c r="E417" s="19">
        <v>16.510000000000002</v>
      </c>
      <c r="F417" s="65">
        <f t="shared" si="20"/>
        <v>7231.38</v>
      </c>
    </row>
    <row r="418" spans="1:6" ht="25.5" x14ac:dyDescent="0.2">
      <c r="A418" s="37">
        <v>13</v>
      </c>
      <c r="B418" s="36" t="s">
        <v>364</v>
      </c>
      <c r="C418" s="63" t="s">
        <v>21</v>
      </c>
      <c r="D418" s="38">
        <v>73</v>
      </c>
      <c r="E418" s="19">
        <v>5.33</v>
      </c>
      <c r="F418" s="65">
        <f t="shared" si="20"/>
        <v>389.09</v>
      </c>
    </row>
    <row r="419" spans="1:6" x14ac:dyDescent="0.2">
      <c r="A419" s="37">
        <v>14</v>
      </c>
      <c r="B419" s="36" t="s">
        <v>440</v>
      </c>
      <c r="C419" s="37" t="s">
        <v>39</v>
      </c>
      <c r="D419" s="38">
        <v>1.1000000000000001</v>
      </c>
      <c r="E419" s="19">
        <v>27.69</v>
      </c>
      <c r="F419" s="65">
        <f t="shared" si="20"/>
        <v>30.46</v>
      </c>
    </row>
    <row r="420" spans="1:6" x14ac:dyDescent="0.2">
      <c r="A420" s="37">
        <v>15</v>
      </c>
      <c r="B420" s="36" t="s">
        <v>404</v>
      </c>
      <c r="C420" s="37" t="s">
        <v>24</v>
      </c>
      <c r="D420" s="38">
        <v>101</v>
      </c>
      <c r="E420" s="19">
        <v>1.1499999999999999</v>
      </c>
      <c r="F420" s="65">
        <f t="shared" si="20"/>
        <v>116.15</v>
      </c>
    </row>
    <row r="421" spans="1:6" ht="29.25" customHeight="1" x14ac:dyDescent="0.2">
      <c r="A421" s="37">
        <v>16</v>
      </c>
      <c r="B421" s="36" t="s">
        <v>441</v>
      </c>
      <c r="C421" s="63" t="s">
        <v>22</v>
      </c>
      <c r="D421" s="38">
        <v>1.3</v>
      </c>
      <c r="E421" s="19">
        <v>115.22</v>
      </c>
      <c r="F421" s="65">
        <f t="shared" si="20"/>
        <v>149.79</v>
      </c>
    </row>
    <row r="422" spans="1:6" x14ac:dyDescent="0.2">
      <c r="A422" s="37">
        <v>17</v>
      </c>
      <c r="B422" s="36" t="s">
        <v>386</v>
      </c>
      <c r="C422" s="37" t="s">
        <v>332</v>
      </c>
      <c r="D422" s="38">
        <v>8</v>
      </c>
      <c r="E422" s="19">
        <v>14.06</v>
      </c>
      <c r="F422" s="65">
        <f t="shared" si="20"/>
        <v>112.48</v>
      </c>
    </row>
    <row r="423" spans="1:6" x14ac:dyDescent="0.2">
      <c r="A423" s="49"/>
      <c r="B423" s="49"/>
      <c r="C423" s="49"/>
      <c r="D423" s="49"/>
      <c r="E423" s="49" t="s">
        <v>442</v>
      </c>
      <c r="F423" s="82">
        <f>ROUND(SUM(F406:F422),2)</f>
        <v>27032.720000000001</v>
      </c>
    </row>
    <row r="424" spans="1:6" x14ac:dyDescent="0.2">
      <c r="A424" s="61" t="s">
        <v>443</v>
      </c>
      <c r="B424" s="62"/>
      <c r="C424" s="62"/>
      <c r="D424" s="62"/>
      <c r="E424" s="62"/>
      <c r="F424" s="88"/>
    </row>
    <row r="425" spans="1:6" x14ac:dyDescent="0.2">
      <c r="A425" s="37">
        <v>1</v>
      </c>
      <c r="B425" s="35" t="s">
        <v>375</v>
      </c>
      <c r="C425" s="37" t="s">
        <v>39</v>
      </c>
      <c r="D425" s="38">
        <v>24.3</v>
      </c>
      <c r="E425" s="19">
        <v>31.95</v>
      </c>
      <c r="F425" s="65">
        <f t="shared" ref="F425:F433" si="21">ROUND((D425*E425),2)</f>
        <v>776.39</v>
      </c>
    </row>
    <row r="426" spans="1:6" x14ac:dyDescent="0.2">
      <c r="A426" s="37">
        <v>2</v>
      </c>
      <c r="B426" s="36" t="s">
        <v>444</v>
      </c>
      <c r="C426" s="37" t="s">
        <v>24</v>
      </c>
      <c r="D426" s="38">
        <v>243</v>
      </c>
      <c r="E426" s="19">
        <v>44.86</v>
      </c>
      <c r="F426" s="65">
        <f t="shared" si="21"/>
        <v>10900.98</v>
      </c>
    </row>
    <row r="427" spans="1:6" x14ac:dyDescent="0.2">
      <c r="A427" s="37">
        <v>3</v>
      </c>
      <c r="B427" s="35" t="s">
        <v>401</v>
      </c>
      <c r="C427" s="37" t="s">
        <v>39</v>
      </c>
      <c r="D427" s="38">
        <v>410.5</v>
      </c>
      <c r="E427" s="19">
        <v>25.31</v>
      </c>
      <c r="F427" s="65">
        <f t="shared" si="21"/>
        <v>10389.76</v>
      </c>
    </row>
    <row r="428" spans="1:6" ht="29.25" customHeight="1" x14ac:dyDescent="0.2">
      <c r="A428" s="37">
        <v>4</v>
      </c>
      <c r="B428" s="36" t="s">
        <v>445</v>
      </c>
      <c r="C428" s="37" t="s">
        <v>21</v>
      </c>
      <c r="D428" s="38">
        <v>911.5</v>
      </c>
      <c r="E428" s="19">
        <v>10.87</v>
      </c>
      <c r="F428" s="65">
        <f t="shared" si="21"/>
        <v>9908.01</v>
      </c>
    </row>
    <row r="429" spans="1:6" x14ac:dyDescent="0.2">
      <c r="A429" s="37">
        <v>5</v>
      </c>
      <c r="B429" s="35" t="s">
        <v>415</v>
      </c>
      <c r="C429" s="37" t="s">
        <v>21</v>
      </c>
      <c r="D429" s="38">
        <v>784</v>
      </c>
      <c r="E429" s="19">
        <v>13.27</v>
      </c>
      <c r="F429" s="65">
        <f t="shared" si="21"/>
        <v>10403.68</v>
      </c>
    </row>
    <row r="430" spans="1:6" ht="25.5" x14ac:dyDescent="0.2">
      <c r="A430" s="37">
        <v>6</v>
      </c>
      <c r="B430" s="36" t="s">
        <v>446</v>
      </c>
      <c r="C430" s="63" t="s">
        <v>21</v>
      </c>
      <c r="D430" s="38">
        <v>615</v>
      </c>
      <c r="E430" s="19">
        <v>3.2</v>
      </c>
      <c r="F430" s="65">
        <f t="shared" si="21"/>
        <v>1968</v>
      </c>
    </row>
    <row r="431" spans="1:6" x14ac:dyDescent="0.2">
      <c r="A431" s="37">
        <v>7</v>
      </c>
      <c r="B431" s="36" t="s">
        <v>447</v>
      </c>
      <c r="C431" s="37" t="s">
        <v>39</v>
      </c>
      <c r="D431" s="38">
        <v>26.5</v>
      </c>
      <c r="E431" s="19">
        <v>27.69</v>
      </c>
      <c r="F431" s="65">
        <f t="shared" si="21"/>
        <v>733.79</v>
      </c>
    </row>
    <row r="432" spans="1:6" x14ac:dyDescent="0.2">
      <c r="A432" s="37">
        <v>8</v>
      </c>
      <c r="B432" s="36" t="s">
        <v>404</v>
      </c>
      <c r="C432" s="37" t="s">
        <v>24</v>
      </c>
      <c r="D432" s="38">
        <v>350</v>
      </c>
      <c r="E432" s="19">
        <v>1.1499999999999999</v>
      </c>
      <c r="F432" s="65">
        <f t="shared" si="21"/>
        <v>402.5</v>
      </c>
    </row>
    <row r="433" spans="1:6" x14ac:dyDescent="0.2">
      <c r="A433" s="37">
        <v>9</v>
      </c>
      <c r="B433" s="36" t="s">
        <v>386</v>
      </c>
      <c r="C433" s="37" t="s">
        <v>332</v>
      </c>
      <c r="D433" s="38">
        <v>50</v>
      </c>
      <c r="E433" s="19">
        <v>14.06</v>
      </c>
      <c r="F433" s="65">
        <f t="shared" si="21"/>
        <v>703</v>
      </c>
    </row>
    <row r="434" spans="1:6" x14ac:dyDescent="0.2">
      <c r="A434" s="49"/>
      <c r="B434" s="49"/>
      <c r="C434" s="49"/>
      <c r="D434" s="49"/>
      <c r="E434" s="49" t="s">
        <v>448</v>
      </c>
      <c r="F434" s="82">
        <f>ROUND(SUM(F425:F433),2)</f>
        <v>46186.11</v>
      </c>
    </row>
    <row r="435" spans="1:6" x14ac:dyDescent="0.2">
      <c r="A435" s="61" t="s">
        <v>449</v>
      </c>
      <c r="B435" s="62"/>
      <c r="C435" s="62"/>
      <c r="D435" s="62"/>
      <c r="E435" s="62"/>
      <c r="F435" s="88"/>
    </row>
    <row r="436" spans="1:6" x14ac:dyDescent="0.2">
      <c r="A436" s="37">
        <v>1</v>
      </c>
      <c r="B436" s="36" t="s">
        <v>450</v>
      </c>
      <c r="C436" s="37" t="s">
        <v>24</v>
      </c>
      <c r="D436" s="38">
        <v>21</v>
      </c>
      <c r="E436" s="19">
        <v>26.5</v>
      </c>
      <c r="F436" s="65">
        <f t="shared" ref="F436:F448" si="22">ROUND((D436*E436),2)</f>
        <v>556.5</v>
      </c>
    </row>
    <row r="437" spans="1:6" ht="26.25" customHeight="1" x14ac:dyDescent="0.2">
      <c r="A437" s="37">
        <v>2</v>
      </c>
      <c r="B437" s="36" t="s">
        <v>451</v>
      </c>
      <c r="C437" s="37" t="s">
        <v>332</v>
      </c>
      <c r="D437" s="38">
        <v>20</v>
      </c>
      <c r="E437" s="19">
        <v>70</v>
      </c>
      <c r="F437" s="65">
        <f t="shared" si="22"/>
        <v>1400</v>
      </c>
    </row>
    <row r="438" spans="1:6" ht="21" customHeight="1" x14ac:dyDescent="0.2">
      <c r="A438" s="37">
        <v>3</v>
      </c>
      <c r="B438" s="36" t="s">
        <v>452</v>
      </c>
      <c r="C438" s="37" t="s">
        <v>332</v>
      </c>
      <c r="D438" s="38">
        <v>48</v>
      </c>
      <c r="E438" s="19">
        <v>48</v>
      </c>
      <c r="F438" s="65">
        <f t="shared" si="22"/>
        <v>2304</v>
      </c>
    </row>
    <row r="439" spans="1:6" ht="27" customHeight="1" x14ac:dyDescent="0.2">
      <c r="A439" s="37">
        <v>4</v>
      </c>
      <c r="B439" s="36" t="s">
        <v>453</v>
      </c>
      <c r="C439" s="37" t="s">
        <v>332</v>
      </c>
      <c r="D439" s="38">
        <v>9</v>
      </c>
      <c r="E439" s="19">
        <v>95</v>
      </c>
      <c r="F439" s="65">
        <f t="shared" si="22"/>
        <v>855</v>
      </c>
    </row>
    <row r="440" spans="1:6" ht="24.75" customHeight="1" x14ac:dyDescent="0.2">
      <c r="A440" s="37">
        <v>5</v>
      </c>
      <c r="B440" s="36" t="s">
        <v>454</v>
      </c>
      <c r="C440" s="37" t="s">
        <v>332</v>
      </c>
      <c r="D440" s="38">
        <v>2</v>
      </c>
      <c r="E440" s="19">
        <v>100</v>
      </c>
      <c r="F440" s="65">
        <f t="shared" si="22"/>
        <v>200</v>
      </c>
    </row>
    <row r="441" spans="1:6" x14ac:dyDescent="0.2">
      <c r="A441" s="37">
        <v>6</v>
      </c>
      <c r="B441" s="36" t="s">
        <v>455</v>
      </c>
      <c r="C441" s="37" t="s">
        <v>332</v>
      </c>
      <c r="D441" s="38">
        <v>11</v>
      </c>
      <c r="E441" s="19">
        <v>105</v>
      </c>
      <c r="F441" s="65">
        <f t="shared" si="22"/>
        <v>1155</v>
      </c>
    </row>
    <row r="442" spans="1:6" ht="27.75" customHeight="1" x14ac:dyDescent="0.2">
      <c r="A442" s="37">
        <v>7</v>
      </c>
      <c r="B442" s="36" t="s">
        <v>456</v>
      </c>
      <c r="C442" s="37" t="s">
        <v>24</v>
      </c>
      <c r="D442" s="38">
        <v>842.4</v>
      </c>
      <c r="E442" s="19">
        <v>0.85</v>
      </c>
      <c r="F442" s="65">
        <f t="shared" si="22"/>
        <v>716.04</v>
      </c>
    </row>
    <row r="443" spans="1:6" ht="25.5" x14ac:dyDescent="0.2">
      <c r="A443" s="37">
        <v>8</v>
      </c>
      <c r="B443" s="36" t="s">
        <v>457</v>
      </c>
      <c r="C443" s="37" t="s">
        <v>24</v>
      </c>
      <c r="D443" s="38">
        <v>252.1</v>
      </c>
      <c r="E443" s="19">
        <v>0.4</v>
      </c>
      <c r="F443" s="65">
        <f t="shared" si="22"/>
        <v>100.84</v>
      </c>
    </row>
    <row r="444" spans="1:6" ht="25.5" x14ac:dyDescent="0.2">
      <c r="A444" s="37">
        <v>9</v>
      </c>
      <c r="B444" s="36" t="s">
        <v>458</v>
      </c>
      <c r="C444" s="37" t="s">
        <v>24</v>
      </c>
      <c r="D444" s="38">
        <v>84.8</v>
      </c>
      <c r="E444" s="19">
        <v>0.35</v>
      </c>
      <c r="F444" s="65">
        <f t="shared" si="22"/>
        <v>29.68</v>
      </c>
    </row>
    <row r="445" spans="1:6" ht="25.5" x14ac:dyDescent="0.2">
      <c r="A445" s="37">
        <v>10</v>
      </c>
      <c r="B445" s="36" t="s">
        <v>459</v>
      </c>
      <c r="C445" s="37" t="s">
        <v>24</v>
      </c>
      <c r="D445" s="38">
        <v>88</v>
      </c>
      <c r="E445" s="19">
        <v>0.65</v>
      </c>
      <c r="F445" s="65">
        <f t="shared" si="22"/>
        <v>57.2</v>
      </c>
    </row>
    <row r="446" spans="1:6" ht="26.25" customHeight="1" x14ac:dyDescent="0.2">
      <c r="A446" s="37">
        <v>11</v>
      </c>
      <c r="B446" s="36" t="s">
        <v>460</v>
      </c>
      <c r="C446" s="37" t="s">
        <v>24</v>
      </c>
      <c r="D446" s="38">
        <v>50</v>
      </c>
      <c r="E446" s="19">
        <v>1.62</v>
      </c>
      <c r="F446" s="65">
        <f t="shared" si="22"/>
        <v>81</v>
      </c>
    </row>
    <row r="447" spans="1:6" ht="25.5" x14ac:dyDescent="0.2">
      <c r="A447" s="37">
        <v>12</v>
      </c>
      <c r="B447" s="36" t="s">
        <v>461</v>
      </c>
      <c r="C447" s="37" t="s">
        <v>24</v>
      </c>
      <c r="D447" s="38">
        <v>52</v>
      </c>
      <c r="E447" s="19">
        <v>0.81</v>
      </c>
      <c r="F447" s="65">
        <f t="shared" si="22"/>
        <v>42.12</v>
      </c>
    </row>
    <row r="448" spans="1:6" x14ac:dyDescent="0.2">
      <c r="A448" s="37">
        <v>13</v>
      </c>
      <c r="B448" s="36" t="s">
        <v>462</v>
      </c>
      <c r="C448" s="37" t="s">
        <v>21</v>
      </c>
      <c r="D448" s="38">
        <v>36.950000000000003</v>
      </c>
      <c r="E448" s="19">
        <v>7</v>
      </c>
      <c r="F448" s="65">
        <f t="shared" si="22"/>
        <v>258.64999999999998</v>
      </c>
    </row>
    <row r="449" spans="1:6" x14ac:dyDescent="0.2">
      <c r="A449" s="49"/>
      <c r="B449" s="49"/>
      <c r="C449" s="49"/>
      <c r="D449" s="49"/>
      <c r="E449" s="49" t="s">
        <v>463</v>
      </c>
      <c r="F449" s="82">
        <f>ROUND(SUM(F436:F448),2)</f>
        <v>7756.03</v>
      </c>
    </row>
    <row r="450" spans="1:6" x14ac:dyDescent="0.2">
      <c r="A450" s="61" t="s">
        <v>464</v>
      </c>
      <c r="B450" s="62"/>
      <c r="C450" s="62"/>
      <c r="D450" s="62"/>
      <c r="E450" s="62"/>
      <c r="F450" s="88"/>
    </row>
    <row r="451" spans="1:6" x14ac:dyDescent="0.2">
      <c r="A451" s="37">
        <v>1</v>
      </c>
      <c r="B451" s="36" t="s">
        <v>465</v>
      </c>
      <c r="C451" s="37" t="s">
        <v>39</v>
      </c>
      <c r="D451" s="38">
        <v>3.6</v>
      </c>
      <c r="E451" s="19">
        <v>25.56</v>
      </c>
      <c r="F451" s="65">
        <f t="shared" ref="F451:F463" si="23">ROUND((D451*E451),2)</f>
        <v>92.02</v>
      </c>
    </row>
    <row r="452" spans="1:6" x14ac:dyDescent="0.2">
      <c r="A452" s="37">
        <v>2</v>
      </c>
      <c r="B452" s="35" t="s">
        <v>466</v>
      </c>
      <c r="C452" s="37" t="s">
        <v>39</v>
      </c>
      <c r="D452" s="38">
        <v>1.1000000000000001</v>
      </c>
      <c r="E452" s="19">
        <v>31.95</v>
      </c>
      <c r="F452" s="65">
        <f t="shared" si="23"/>
        <v>35.15</v>
      </c>
    </row>
    <row r="453" spans="1:6" x14ac:dyDescent="0.2">
      <c r="A453" s="37">
        <v>3</v>
      </c>
      <c r="B453" s="36" t="s">
        <v>467</v>
      </c>
      <c r="C453" s="37" t="s">
        <v>21</v>
      </c>
      <c r="D453" s="38">
        <v>5.5</v>
      </c>
      <c r="E453" s="19">
        <v>74.56</v>
      </c>
      <c r="F453" s="65">
        <f t="shared" si="23"/>
        <v>410.08</v>
      </c>
    </row>
    <row r="454" spans="1:6" x14ac:dyDescent="0.2">
      <c r="A454" s="37">
        <v>4</v>
      </c>
      <c r="B454" s="36" t="s">
        <v>468</v>
      </c>
      <c r="C454" s="37" t="s">
        <v>39</v>
      </c>
      <c r="D454" s="38">
        <v>0.09</v>
      </c>
      <c r="E454" s="19">
        <v>1065.1300000000001</v>
      </c>
      <c r="F454" s="65">
        <f t="shared" si="23"/>
        <v>95.86</v>
      </c>
    </row>
    <row r="455" spans="1:6" x14ac:dyDescent="0.2">
      <c r="A455" s="37">
        <v>5</v>
      </c>
      <c r="B455" s="36" t="s">
        <v>469</v>
      </c>
      <c r="C455" s="37" t="s">
        <v>332</v>
      </c>
      <c r="D455" s="38">
        <v>2</v>
      </c>
      <c r="E455" s="19">
        <v>426.05</v>
      </c>
      <c r="F455" s="65">
        <f t="shared" si="23"/>
        <v>852.1</v>
      </c>
    </row>
    <row r="456" spans="1:6" x14ac:dyDescent="0.2">
      <c r="A456" s="37">
        <v>6</v>
      </c>
      <c r="B456" s="36" t="s">
        <v>470</v>
      </c>
      <c r="C456" s="37" t="s">
        <v>24</v>
      </c>
      <c r="D456" s="38">
        <v>12</v>
      </c>
      <c r="E456" s="19">
        <v>15.98</v>
      </c>
      <c r="F456" s="65">
        <f t="shared" si="23"/>
        <v>191.76</v>
      </c>
    </row>
    <row r="457" spans="1:6" x14ac:dyDescent="0.2">
      <c r="A457" s="37">
        <v>7</v>
      </c>
      <c r="B457" s="35" t="s">
        <v>410</v>
      </c>
      <c r="C457" s="37" t="s">
        <v>39</v>
      </c>
      <c r="D457" s="38">
        <v>0.24</v>
      </c>
      <c r="E457" s="19">
        <v>74.56</v>
      </c>
      <c r="F457" s="65">
        <f t="shared" si="23"/>
        <v>17.89</v>
      </c>
    </row>
    <row r="458" spans="1:6" x14ac:dyDescent="0.2">
      <c r="A458" s="37">
        <v>8</v>
      </c>
      <c r="B458" s="36" t="s">
        <v>471</v>
      </c>
      <c r="C458" s="37" t="s">
        <v>24</v>
      </c>
      <c r="D458" s="38">
        <v>1</v>
      </c>
      <c r="E458" s="19">
        <v>10.65</v>
      </c>
      <c r="F458" s="65">
        <f t="shared" si="23"/>
        <v>10.65</v>
      </c>
    </row>
    <row r="459" spans="1:6" x14ac:dyDescent="0.2">
      <c r="A459" s="37">
        <v>9</v>
      </c>
      <c r="B459" s="35" t="s">
        <v>428</v>
      </c>
      <c r="C459" s="63" t="s">
        <v>21</v>
      </c>
      <c r="D459" s="38">
        <v>4.2</v>
      </c>
      <c r="E459" s="19">
        <v>3.2</v>
      </c>
      <c r="F459" s="65">
        <f t="shared" si="23"/>
        <v>13.44</v>
      </c>
    </row>
    <row r="460" spans="1:6" x14ac:dyDescent="0.2">
      <c r="A460" s="37">
        <v>10</v>
      </c>
      <c r="B460" s="35" t="s">
        <v>472</v>
      </c>
      <c r="C460" s="63" t="s">
        <v>21</v>
      </c>
      <c r="D460" s="38">
        <v>4.2</v>
      </c>
      <c r="E460" s="19">
        <v>21.3</v>
      </c>
      <c r="F460" s="65">
        <f t="shared" si="23"/>
        <v>89.46</v>
      </c>
    </row>
    <row r="461" spans="1:6" x14ac:dyDescent="0.2">
      <c r="A461" s="37">
        <v>11</v>
      </c>
      <c r="B461" s="36" t="s">
        <v>473</v>
      </c>
      <c r="C461" s="37" t="s">
        <v>24</v>
      </c>
      <c r="D461" s="38">
        <v>1.3</v>
      </c>
      <c r="E461" s="19">
        <v>21.3</v>
      </c>
      <c r="F461" s="65">
        <f t="shared" si="23"/>
        <v>27.69</v>
      </c>
    </row>
    <row r="462" spans="1:6" ht="63.75" x14ac:dyDescent="0.2">
      <c r="A462" s="37">
        <v>12</v>
      </c>
      <c r="B462" s="36" t="s">
        <v>474</v>
      </c>
      <c r="C462" s="37" t="s">
        <v>326</v>
      </c>
      <c r="D462" s="38">
        <v>1</v>
      </c>
      <c r="E462" s="19">
        <v>2553.81</v>
      </c>
      <c r="F462" s="65">
        <f t="shared" si="23"/>
        <v>2553.81</v>
      </c>
    </row>
    <row r="463" spans="1:6" x14ac:dyDescent="0.2">
      <c r="A463" s="37">
        <v>13</v>
      </c>
      <c r="B463" s="36" t="s">
        <v>475</v>
      </c>
      <c r="C463" s="37" t="s">
        <v>18</v>
      </c>
      <c r="D463" s="38">
        <v>1</v>
      </c>
      <c r="E463" s="19">
        <v>14900</v>
      </c>
      <c r="F463" s="65">
        <f t="shared" si="23"/>
        <v>14900</v>
      </c>
    </row>
    <row r="464" spans="1:6" x14ac:dyDescent="0.2">
      <c r="A464" s="49"/>
      <c r="B464" s="49"/>
      <c r="C464" s="49"/>
      <c r="D464" s="49"/>
      <c r="E464" s="49" t="s">
        <v>476</v>
      </c>
      <c r="F464" s="82">
        <f>ROUND(SUM(F451:F463),2)</f>
        <v>19289.91</v>
      </c>
    </row>
    <row r="465" spans="1:6" x14ac:dyDescent="0.2">
      <c r="A465" s="49"/>
      <c r="B465" s="49"/>
      <c r="C465" s="49"/>
      <c r="D465" s="49"/>
      <c r="E465" s="49" t="s">
        <v>496</v>
      </c>
      <c r="F465" s="82">
        <f>ROUND(SUM(F464,F449,F434,F423,F404,F397,F389,F379,F366,F358,F342,F325,F302),2)</f>
        <v>626219.84</v>
      </c>
    </row>
    <row r="466" spans="1:6" x14ac:dyDescent="0.2">
      <c r="A466" s="57"/>
      <c r="B466" s="57"/>
      <c r="C466" s="57"/>
      <c r="D466" s="58"/>
      <c r="E466" s="21"/>
      <c r="F466" s="87"/>
    </row>
    <row r="467" spans="1:6" x14ac:dyDescent="0.2">
      <c r="A467" s="57"/>
      <c r="B467" s="57"/>
      <c r="C467" s="57"/>
      <c r="D467" s="58"/>
      <c r="E467" s="21"/>
      <c r="F467" s="87"/>
    </row>
  </sheetData>
  <sheetProtection sheet="1" objects="1" scenarios="1"/>
  <mergeCells count="1">
    <mergeCell ref="G208:G209"/>
  </mergeCells>
  <phoneticPr fontId="11" type="noConversion"/>
  <printOptions horizontalCentered="1"/>
  <pageMargins left="0.70866141732283472" right="0.51181102362204722" top="0.55118110236220474" bottom="0.55118110236220474" header="0.31496062992125984" footer="0.31496062992125984"/>
  <pageSetup paperSize="9" scale="72" orientation="portrait" blackAndWhite="1" r:id="rId1"/>
  <rowBreaks count="1" manualBreakCount="1">
    <brk id="26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view="pageBreakPreview" zoomScale="80" zoomScaleNormal="110" zoomScaleSheetLayoutView="80" workbookViewId="0">
      <selection activeCell="B27" sqref="B27"/>
    </sheetView>
  </sheetViews>
  <sheetFormatPr defaultRowHeight="15" x14ac:dyDescent="0.25"/>
  <cols>
    <col min="1" max="1" width="11.7109375" customWidth="1"/>
    <col min="2" max="2" width="65.7109375" customWidth="1"/>
    <col min="3" max="3" width="15.7109375" customWidth="1"/>
  </cols>
  <sheetData>
    <row r="1" spans="1:3" s="1" customFormat="1" ht="50.1" customHeight="1" x14ac:dyDescent="0.2">
      <c r="A1" s="93" t="s">
        <v>478</v>
      </c>
      <c r="B1" s="93"/>
      <c r="C1" s="93"/>
    </row>
    <row r="2" spans="1:3" s="1" customFormat="1" ht="20.100000000000001" customHeight="1" x14ac:dyDescent="0.2">
      <c r="A2" s="94" t="s">
        <v>479</v>
      </c>
      <c r="B2" s="95"/>
      <c r="C2" s="96"/>
    </row>
    <row r="3" spans="1:3" s="1" customFormat="1" ht="25.5" x14ac:dyDescent="0.2">
      <c r="A3" s="2" t="s">
        <v>480</v>
      </c>
      <c r="B3" s="2" t="s">
        <v>481</v>
      </c>
      <c r="C3" s="2" t="s">
        <v>482</v>
      </c>
    </row>
    <row r="4" spans="1:3" s="1" customFormat="1" ht="30" customHeight="1" x14ac:dyDescent="0.2">
      <c r="A4" s="97" t="s">
        <v>116</v>
      </c>
      <c r="B4" s="98"/>
      <c r="C4" s="99"/>
    </row>
    <row r="5" spans="1:3" s="1" customFormat="1" ht="20.100000000000001" customHeight="1" x14ac:dyDescent="0.2">
      <c r="A5" s="6">
        <v>1</v>
      </c>
      <c r="B5" s="3" t="s">
        <v>483</v>
      </c>
      <c r="C5" s="9">
        <f>žin!F98</f>
        <v>1187564.53</v>
      </c>
    </row>
    <row r="6" spans="1:3" s="1" customFormat="1" ht="20.100000000000001" customHeight="1" x14ac:dyDescent="0.2">
      <c r="A6" s="6">
        <v>2</v>
      </c>
      <c r="B6" s="3" t="s">
        <v>484</v>
      </c>
      <c r="C6" s="9">
        <f>žin!F201</f>
        <v>116527.69</v>
      </c>
    </row>
    <row r="7" spans="1:3" s="1" customFormat="1" ht="20.100000000000001" customHeight="1" x14ac:dyDescent="0.2">
      <c r="A7" s="6">
        <v>3</v>
      </c>
      <c r="B7" s="3" t="s">
        <v>485</v>
      </c>
      <c r="C7" s="9">
        <f>žin!F251</f>
        <v>37431.4</v>
      </c>
    </row>
    <row r="8" spans="1:3" s="1" customFormat="1" ht="20.100000000000001" customHeight="1" x14ac:dyDescent="0.2">
      <c r="A8" s="6">
        <v>4</v>
      </c>
      <c r="B8" s="3" t="s">
        <v>486</v>
      </c>
      <c r="C8" s="9">
        <f>žin!F263</f>
        <v>12256.54</v>
      </c>
    </row>
    <row r="9" spans="1:3" s="1" customFormat="1" ht="20.100000000000001" customHeight="1" x14ac:dyDescent="0.2">
      <c r="A9" s="100" t="s">
        <v>487</v>
      </c>
      <c r="B9" s="100"/>
      <c r="C9" s="9">
        <f>ROUND(SUM(C5:C8),2)</f>
        <v>1353780.16</v>
      </c>
    </row>
    <row r="10" spans="1:3" s="1" customFormat="1" ht="30" customHeight="1" x14ac:dyDescent="0.2">
      <c r="A10" s="97" t="s">
        <v>327</v>
      </c>
      <c r="B10" s="98"/>
      <c r="C10" s="99"/>
    </row>
    <row r="11" spans="1:3" s="1" customFormat="1" ht="20.100000000000001" customHeight="1" x14ac:dyDescent="0.2">
      <c r="A11" s="6">
        <v>5</v>
      </c>
      <c r="B11" s="3" t="s">
        <v>483</v>
      </c>
      <c r="C11" s="9">
        <f>žin!F465</f>
        <v>626219.84</v>
      </c>
    </row>
    <row r="12" spans="1:3" s="1" customFormat="1" ht="20.100000000000001" customHeight="1" x14ac:dyDescent="0.2">
      <c r="A12" s="106" t="s">
        <v>488</v>
      </c>
      <c r="B12" s="107"/>
      <c r="C12" s="9">
        <f>ROUND(SUM(C11),2)</f>
        <v>626219.84</v>
      </c>
    </row>
    <row r="13" spans="1:3" s="1" customFormat="1" ht="38.25" x14ac:dyDescent="0.2">
      <c r="A13" s="2" t="s">
        <v>489</v>
      </c>
      <c r="B13" s="4" t="s">
        <v>490</v>
      </c>
      <c r="C13" s="9">
        <f>ROUND(SUM(C9,C12),2)</f>
        <v>1980000</v>
      </c>
    </row>
    <row r="14" spans="1:3" s="1" customFormat="1" ht="20.100000000000001" customHeight="1" x14ac:dyDescent="0.2"/>
    <row r="15" spans="1:3" s="7" customFormat="1" ht="69.95" customHeight="1" x14ac:dyDescent="0.25">
      <c r="A15" s="101" t="s">
        <v>491</v>
      </c>
      <c r="B15" s="101"/>
      <c r="C15" s="101"/>
    </row>
    <row r="18" spans="1:3" s="1" customFormat="1" ht="12.75" x14ac:dyDescent="0.2">
      <c r="C18" s="5" t="s">
        <v>492</v>
      </c>
    </row>
    <row r="19" spans="1:3" s="1" customFormat="1" ht="12.75" x14ac:dyDescent="0.2"/>
    <row r="20" spans="1:3" s="1" customFormat="1" ht="237" customHeight="1" x14ac:dyDescent="0.2">
      <c r="A20" s="102" t="s">
        <v>493</v>
      </c>
      <c r="B20" s="103"/>
      <c r="C20" s="103"/>
    </row>
    <row r="21" spans="1:3" s="1" customFormat="1" ht="51.75" customHeight="1" x14ac:dyDescent="0.2">
      <c r="A21" s="104" t="s">
        <v>494</v>
      </c>
      <c r="B21" s="105"/>
      <c r="C21" s="105"/>
    </row>
    <row r="22" spans="1:3" s="1" customFormat="1" ht="57" customHeight="1" x14ac:dyDescent="0.2">
      <c r="A22" s="102" t="s">
        <v>495</v>
      </c>
      <c r="B22" s="103"/>
      <c r="C22" s="103"/>
    </row>
  </sheetData>
  <sheetProtection sheet="1" objects="1" scenarios="1"/>
  <mergeCells count="10">
    <mergeCell ref="A20:C20"/>
    <mergeCell ref="A21:C21"/>
    <mergeCell ref="A22:C22"/>
    <mergeCell ref="A10:C10"/>
    <mergeCell ref="A12:B12"/>
    <mergeCell ref="A1:C1"/>
    <mergeCell ref="A2:C2"/>
    <mergeCell ref="A4:C4"/>
    <mergeCell ref="A9:B9"/>
    <mergeCell ref="A15:C15"/>
  </mergeCells>
  <phoneticPr fontId="11" type="noConversion"/>
  <printOptions horizontalCentered="1"/>
  <pageMargins left="0.70866141732283472" right="0.31496062992125984"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žin</vt:lpstr>
      <vt:lpstr>santrauka</vt:lpstr>
      <vt:lpstr>santrauka!Print_Area</vt:lpstr>
      <vt:lpstr>žin!Print_Area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Aivaras</cp:lastModifiedBy>
  <cp:lastPrinted>2020-01-22T08:21:38Z</cp:lastPrinted>
  <dcterms:created xsi:type="dcterms:W3CDTF">2019-08-02T05:03:03Z</dcterms:created>
  <dcterms:modified xsi:type="dcterms:W3CDTF">2020-01-22T08:21:46Z</dcterms:modified>
</cp:coreProperties>
</file>