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mar\Desktop\Nuo desctop 2024\Konkursai\Ignitis 2024\Kelimui galutinis 2024 04 17\"/>
    </mc:Choice>
  </mc:AlternateContent>
  <xr:revisionPtr revIDLastSave="0" documentId="13_ncr:1_{BF0948EA-45F4-4A16-96FF-981FD3901496}" xr6:coauthVersionLast="47" xr6:coauthVersionMax="47" xr10:uidLastSave="{00000000-0000-0000-0000-000000000000}"/>
  <bookViews>
    <workbookView xWindow="-120" yWindow="-120" windowWidth="29040" windowHeight="15720" xr2:uid="{C6544CC5-5C05-47B3-86AD-8B11F3A117D9}"/>
  </bookViews>
  <sheets>
    <sheet name="Skaičiavimas 1" sheetId="1" r:id="rId1"/>
  </sheets>
  <definedNames>
    <definedName name="_ftn1" localSheetId="0">'Skaičiavimas 1'!$M$18</definedName>
    <definedName name="_ftnref1" localSheetId="0">'Skaičiavimas 1'!$M$11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Q5" i="1" s="1"/>
  <c r="H5" i="1"/>
  <c r="G9" i="1"/>
  <c r="H9" i="1" s="1"/>
  <c r="K9" i="1"/>
  <c r="L9" i="1"/>
  <c r="G6" i="1"/>
  <c r="H6" i="1" s="1"/>
  <c r="G4" i="1"/>
  <c r="H4" i="1" s="1"/>
  <c r="K6" i="1"/>
  <c r="L12" i="1" l="1"/>
  <c r="L13" i="1"/>
  <c r="L15" i="1"/>
  <c r="L16" i="1"/>
  <c r="L17" i="1"/>
  <c r="L20" i="1"/>
  <c r="L22" i="1"/>
  <c r="L23" i="1"/>
  <c r="L25" i="1"/>
  <c r="L27" i="1"/>
  <c r="L33" i="1"/>
  <c r="L36" i="1"/>
  <c r="L37" i="1"/>
  <c r="L6" i="1"/>
  <c r="K12" i="1"/>
  <c r="K13" i="1"/>
  <c r="K15" i="1"/>
  <c r="K16" i="1"/>
  <c r="K17" i="1"/>
  <c r="K20" i="1"/>
  <c r="K22" i="1"/>
  <c r="K23" i="1"/>
  <c r="K25" i="1"/>
  <c r="K27" i="1"/>
  <c r="K33" i="1"/>
  <c r="K36" i="1"/>
  <c r="K37" i="1"/>
  <c r="G37" i="1"/>
  <c r="H37" i="1" s="1"/>
  <c r="G17" i="1"/>
  <c r="H17" i="1" s="1"/>
  <c r="G18" i="1"/>
  <c r="H18" i="1" s="1"/>
  <c r="G22" i="1"/>
  <c r="H22" i="1" s="1"/>
  <c r="G23" i="1"/>
  <c r="H23" i="1" s="1"/>
  <c r="G25" i="1"/>
  <c r="H25" i="1" s="1"/>
  <c r="G27" i="1"/>
  <c r="H27" i="1" s="1"/>
  <c r="G33" i="1"/>
  <c r="H33" i="1" s="1"/>
  <c r="G35" i="1"/>
  <c r="H35" i="1" s="1"/>
  <c r="G16" i="1"/>
  <c r="H16" i="1" s="1"/>
  <c r="G15" i="1"/>
  <c r="G13" i="1"/>
  <c r="H13" i="1" s="1"/>
  <c r="G12" i="1"/>
  <c r="H12" i="1" s="1"/>
  <c r="H14" i="1" s="1"/>
  <c r="O6" i="1" s="1"/>
  <c r="Q6" i="1" s="1"/>
  <c r="H38" i="1" l="1"/>
  <c r="O8" i="1" s="1"/>
  <c r="Q8" i="1" s="1"/>
  <c r="H15" i="1"/>
  <c r="H21" i="1" s="1"/>
  <c r="O7" i="1" s="1"/>
  <c r="Q7" i="1" s="1"/>
  <c r="Q11" i="1" l="1"/>
  <c r="Q13" i="1" s="1"/>
  <c r="Q12" i="1" s="1"/>
</calcChain>
</file>

<file path=xl/sharedStrings.xml><?xml version="1.0" encoding="utf-8"?>
<sst xmlns="http://schemas.openxmlformats.org/spreadsheetml/2006/main" count="117" uniqueCount="97">
  <si>
    <t>Eil. Nr.</t>
  </si>
  <si>
    <t>Pavadinimas</t>
  </si>
  <si>
    <t>Mato vnt.</t>
  </si>
  <si>
    <t>PROGNOZUOJAMAS KIEKIS MĖN</t>
  </si>
  <si>
    <t>Suma € be PVM mėn</t>
  </si>
  <si>
    <t>Suma € be PVM per 24 mėn</t>
  </si>
  <si>
    <t>METAMS</t>
  </si>
  <si>
    <t>DVIEMS METAMS</t>
  </si>
  <si>
    <t>1.</t>
  </si>
  <si>
    <t>Kavos aparatų nuoma*</t>
  </si>
  <si>
    <t>Mėn.</t>
  </si>
  <si>
    <t>2.</t>
  </si>
  <si>
    <t>Pakuotė</t>
  </si>
  <si>
    <t>3.</t>
  </si>
  <si>
    <t>4.</t>
  </si>
  <si>
    <t>Malta kava, supakuota po 500 g (± 50 g)</t>
  </si>
  <si>
    <t>5.</t>
  </si>
  <si>
    <t>Malta kava be kofeino, malta, supakuota po 500 g (± 50 g)</t>
  </si>
  <si>
    <t>6.</t>
  </si>
  <si>
    <t>Pienas, 2-2,5% riebumo. Talpa 1 litras (± 100 ml)</t>
  </si>
  <si>
    <t>Talpa</t>
  </si>
  <si>
    <t>7.</t>
  </si>
  <si>
    <t>Pienas, 3,2-3,5 % riebumo. Talpa 1 litras (± 100 ml).</t>
  </si>
  <si>
    <t>8.</t>
  </si>
  <si>
    <t>9.</t>
  </si>
  <si>
    <t>10.</t>
  </si>
  <si>
    <t>Fasuotas baltas cukrus, pakuotėje 500 vnt. po 5 g (± 1 g)</t>
  </si>
  <si>
    <t>11.</t>
  </si>
  <si>
    <t>Cukrus (birus), supakuota po 1 kg (± 100 g)</t>
  </si>
  <si>
    <t>12.</t>
  </si>
  <si>
    <t>13.</t>
  </si>
  <si>
    <t>14.</t>
  </si>
  <si>
    <t xml:space="preserve">Karšto šokolado milteliai kavos aparatams. 1kg pakuotė (± 100) g </t>
  </si>
  <si>
    <t> </t>
  </si>
  <si>
    <t>A.</t>
  </si>
  <si>
    <t>B.</t>
  </si>
  <si>
    <t>C.</t>
  </si>
  <si>
    <t>Kaina Nr.1. Eur be PVM (suma 1 eilutės)</t>
  </si>
  <si>
    <t>Kaina Nr.2. Eur be PVM (suma 2-5 eilutės)</t>
  </si>
  <si>
    <t>Kaina Nr.3. Eur be PVM (suma 6-9 eilutės)</t>
  </si>
  <si>
    <t xml:space="preserve">Kaina Nr.4. Eur be PVM (suma 10-16 eilutės) </t>
  </si>
  <si>
    <t>Lentelė nr. 1</t>
  </si>
  <si>
    <t>Reikšmingumo koeficientas (naudojamas tik pasiūlymų vertinimui)</t>
  </si>
  <si>
    <t>kaina padauginta iš koeficiento</t>
  </si>
  <si>
    <t>A</t>
  </si>
  <si>
    <t>B</t>
  </si>
  <si>
    <t>C</t>
  </si>
  <si>
    <t>D</t>
  </si>
  <si>
    <t>E=C*D</t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</si>
  <si>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1 </t>
    </r>
    <r>
      <rPr>
        <sz val="10"/>
        <color theme="1"/>
        <rFont val="Arial"/>
        <family val="2"/>
        <charset val="186"/>
      </rPr>
      <t>EUR be PVM</t>
    </r>
  </si>
  <si>
    <t>PVM</t>
  </si>
  <si>
    <t>Pasiūlymo kaina EUR su PVM</t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</si>
  <si>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3 </t>
    </r>
    <r>
      <rPr>
        <sz val="10"/>
        <color theme="1"/>
        <rFont val="Arial"/>
        <family val="2"/>
        <charset val="186"/>
      </rPr>
      <t>EUR be PVM</t>
    </r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</si>
  <si>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4 </t>
    </r>
    <r>
      <rPr>
        <sz val="10"/>
        <color theme="1"/>
        <rFont val="Arial"/>
        <family val="2"/>
        <charset val="186"/>
      </rPr>
      <t>EUR be PVM</t>
    </r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</si>
  <si>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2 </t>
    </r>
    <r>
      <rPr>
        <sz val="10"/>
        <color theme="1"/>
        <rFont val="Arial"/>
        <family val="2"/>
        <charset val="186"/>
      </rPr>
      <t>EUR be PVM</t>
    </r>
  </si>
  <si>
    <t>*Pasiūlymo kaina Eur be PVM nurodyta Pasiūlymų vertinimui naudojama suma bus naudojama tik Pasiūlymų palyginimui ir Laimėjusio tiekėjo nustatymui.</t>
  </si>
  <si>
    <t>Lentelė nr. 2</t>
  </si>
  <si>
    <r>
      <t xml:space="preserve">Kavos pupelės, supakuota po 1 kg (± 100 g) </t>
    </r>
    <r>
      <rPr>
        <i/>
        <sz val="11"/>
        <color rgb="FFFF0000"/>
        <rFont val="Calibri"/>
        <family val="2"/>
        <charset val="186"/>
      </rPr>
      <t>(Tiekėjas turi  pasiūlyti tris kavos pupelių rūšis už tą pačią kainą.)</t>
    </r>
  </si>
  <si>
    <r>
      <t xml:space="preserve">Kavos pupelių mišinys, supakuota po 1 kg (± 100 g)  </t>
    </r>
    <r>
      <rPr>
        <sz val="11"/>
        <color rgb="FFFF0000"/>
        <rFont val="Calibri"/>
        <family val="2"/>
        <charset val="186"/>
      </rPr>
      <t>(Tiekėjas turi  pasiūlyti tris kavos pupelių rūšis už tą pačią kainą.)</t>
    </r>
  </si>
  <si>
    <r>
      <t xml:space="preserve">Vaisinė arbata, pakuotėje 20-25 pakelių su siūlu, pakelyje 2 g (± 0,5 g) arbatos. </t>
    </r>
    <r>
      <rPr>
        <sz val="11"/>
        <color rgb="FFFF0000"/>
        <rFont val="Calibri"/>
        <family val="2"/>
        <charset val="186"/>
      </rPr>
      <t>(Tiekėjas turėti  patiekti penkias vaisinių arbatų rūšis už tą pačią kainą.)</t>
    </r>
  </si>
  <si>
    <r>
      <t xml:space="preserve">Juodoji arbata, be priedų, pakuotėje 20-25 pakelių su siūlu, pakelyje 2 g (± 0,5 g) arbatos </t>
    </r>
    <r>
      <rPr>
        <sz val="11"/>
        <color rgb="FFFF0000"/>
        <rFont val="Calibri"/>
        <family val="2"/>
        <charset val="186"/>
      </rPr>
      <t>(Tiekėjas turėti  pateikti dvi juodos arbatos rūšis už tą pačią kainą.)</t>
    </r>
  </si>
  <si>
    <r>
      <t>Žalioji arbata, be pridėtinių skonių, pakuotėje 20-25 pakelių su siūlu, pakelyje 2 g (± 0,5 g) arbatos.</t>
    </r>
    <r>
      <rPr>
        <sz val="11"/>
        <color rgb="FFFF0000"/>
        <rFont val="Calibri"/>
        <family val="2"/>
        <charset val="186"/>
      </rPr>
      <t xml:space="preserve"> (Tiekėjas turėti  pateikti dvi žalios arbatos rūšis už tą pačią kainą.)</t>
    </r>
  </si>
  <si>
    <r>
      <t>Žolelių arbata, pakuotėje 20-25 pakelių su siūlu, pakelyje 2 g (± 0,5 g) arbatos . (</t>
    </r>
    <r>
      <rPr>
        <sz val="11"/>
        <color rgb="FFFF0000"/>
        <rFont val="Calibri"/>
        <family val="2"/>
        <charset val="186"/>
      </rPr>
      <t>Tiekėjas turėti pateikti dvi žolelių arbatų rūšis už tą pačią kainą.)</t>
    </r>
  </si>
  <si>
    <r>
      <t>Augalinis gėrimas. Talpa 1 litras (± 100 ml).(</t>
    </r>
    <r>
      <rPr>
        <sz val="11"/>
        <color rgb="FFFF0000"/>
        <rFont val="Calibri"/>
        <family val="2"/>
        <charset val="186"/>
      </rPr>
      <t>Tiekėjas turi pasiūlyti tris augalinio gėrimo rūšis už tą pačią kainą.)</t>
    </r>
  </si>
  <si>
    <r>
      <t xml:space="preserve">Tiekėjo Siūlomo prekės pavadinimas </t>
    </r>
    <r>
      <rPr>
        <b/>
        <sz val="11"/>
        <color rgb="FFFF0000"/>
        <rFont val="Calibri"/>
        <family val="2"/>
        <charset val="186"/>
      </rPr>
      <t xml:space="preserve">(tiekėjas turi nurodyti siūlomų prekių pavadinimus) </t>
    </r>
  </si>
  <si>
    <r>
      <t xml:space="preserve">Įkainis, Eur be PVM </t>
    </r>
    <r>
      <rPr>
        <b/>
        <sz val="11"/>
        <color rgb="FFFF0000"/>
        <rFont val="Calibri"/>
        <family val="2"/>
        <charset val="186"/>
      </rPr>
      <t xml:space="preserve">(įrašomas įkainis čia) </t>
    </r>
  </si>
  <si>
    <t>Pienas be laktozės, 1,5-3,5% riebumo. Talpa 1 litras (± 100 ml).</t>
  </si>
  <si>
    <t>Pasiūlymo kaina EUR be PVM*</t>
  </si>
  <si>
    <t>Franke A600</t>
  </si>
  <si>
    <t>Ekologiškos kavos pupelės Minges Bio Cafe Arabica 1kg.</t>
  </si>
  <si>
    <t>Kavos pupelės Caprisette Professional 1kg</t>
  </si>
  <si>
    <t>Kavos pupelės Caprissimo Maestro 1kg</t>
  </si>
  <si>
    <t>Kavos pupelės Amicosso New York blend 1 kg</t>
  </si>
  <si>
    <t>Kavos pupelės Caprisette Fragrante 1kg</t>
  </si>
  <si>
    <t>Kavos pupelės Caffe Barzini 1 kg</t>
  </si>
  <si>
    <t>Malta kava Arabika Kohv 500 gr</t>
  </si>
  <si>
    <t>Malta kava be kofeino Caprisette Lullaby Decaf, 500 gr.</t>
  </si>
  <si>
    <t>Pienas Laciate 2 % riebumo, 1 ltr</t>
  </si>
  <si>
    <t>Alpro barista OAT, 1ltr</t>
  </si>
  <si>
    <t>Alpro barista Almond, 1ltr</t>
  </si>
  <si>
    <t>Alpro barista Soya, 1ltr</t>
  </si>
  <si>
    <t>Baltas cukrus Kavos Draugas, 500 vnt po 4 gr</t>
  </si>
  <si>
    <t>Cukrus Nordic 1kg</t>
  </si>
  <si>
    <t>Arbata Mosums China green 20x2 gr.su siūlu.</t>
  </si>
  <si>
    <t>Arbata Posti Green tea 20 pak , 1.5gr. Su siūlu.</t>
  </si>
  <si>
    <t>Arbata Mosums Blackberry and blueberry 20 vnt su 2 gr pak.su siūlu.</t>
  </si>
  <si>
    <t>Arbata G'TEA Earl grey 25 vnt 2gr su siūlu.</t>
  </si>
  <si>
    <t>Arbata G'TEA English Breakfast 25 vnt 2gr su siūlu.</t>
  </si>
  <si>
    <t>Arbata Posti Premium Mint 20x2gr su siūlu.</t>
  </si>
  <si>
    <t>Žolelių arbata Etno Aksominis vakaras, 22 vnt 1.5 gr su siūlu.</t>
  </si>
  <si>
    <t>Šokolado milteliai aparatams Caprimo choco green, 1kg</t>
  </si>
  <si>
    <t>Arbata MosumsForest Fruit 20 vnt su 2 gr pak.su siūlu.</t>
  </si>
  <si>
    <t>Arbata Mosums Raspberry and cranberry 20 vnt su 2 gr pak.su siūlu.</t>
  </si>
  <si>
    <t>Etno vaisinė arbata, vaisinis malonumas, 22 vnt su 2 gr pak. Su siūlu</t>
  </si>
  <si>
    <t>Arbata Mosums Raspberry and strawberry 20 vnt su 2 gr pak.su siūlu.</t>
  </si>
  <si>
    <t>Pienas Auga 3.5 % riebumo, 1 ltr</t>
  </si>
  <si>
    <t>Pienas Auga be laktozės 2.5 % , 1 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</si>
</sst>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;[Red]#,##0.00\ &quot;€&quot;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rgb="FF00B0F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i/>
      <sz val="11"/>
      <color rgb="FFFF0000"/>
      <name val="Calibri"/>
      <family val="2"/>
      <charset val="186"/>
    </font>
    <font>
      <b/>
      <sz val="11"/>
      <color rgb="FFFF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18" xfId="0" applyFont="1" applyBorder="1"/>
    <xf numFmtId="0" fontId="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1" applyAlignment="1">
      <alignment horizontal="right" vertical="center"/>
    </xf>
    <xf numFmtId="2" fontId="7" fillId="0" borderId="3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vertical="center" wrapText="1"/>
    </xf>
    <xf numFmtId="0" fontId="1" fillId="4" borderId="18" xfId="0" applyFont="1" applyFill="1" applyBorder="1" applyAlignment="1" applyProtection="1">
      <alignment vertical="center" wrapText="1"/>
      <protection locked="0"/>
    </xf>
    <xf numFmtId="0" fontId="1" fillId="3" borderId="18" xfId="0" applyFont="1" applyFill="1" applyBorder="1" applyAlignment="1" applyProtection="1">
      <alignment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2" fontId="7" fillId="0" borderId="18" xfId="0" applyNumberFormat="1" applyFont="1" applyBorder="1" applyAlignment="1">
      <alignment vertical="center" wrapText="1"/>
    </xf>
    <xf numFmtId="0" fontId="0" fillId="0" borderId="0" xfId="0"/>
    <xf numFmtId="0" fontId="0" fillId="0" borderId="18" xfId="0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4" borderId="18" xfId="0" applyFont="1" applyFill="1" applyBorder="1" applyAlignment="1" applyProtection="1">
      <alignment vertical="center" wrapText="1"/>
      <protection locked="0"/>
    </xf>
    <xf numFmtId="0" fontId="1" fillId="4" borderId="18" xfId="0" applyFont="1" applyFill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Protection="1">
      <protection locked="0"/>
    </xf>
    <xf numFmtId="0" fontId="2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3" borderId="18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C0316EFE-1ABA-4F96-BF72-F76DA107DB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F5B4-FD66-4288-8F6F-E543C0946600}">
  <dimension ref="A2:R40"/>
  <sheetViews>
    <sheetView tabSelected="1" topLeftCell="B1" zoomScale="68" zoomScaleNormal="68" workbookViewId="0">
      <selection activeCell="N18" sqref="N18"/>
    </sheetView>
  </sheetViews>
  <sheetFormatPr defaultRowHeight="15" x14ac:dyDescent="0.25"/>
  <cols>
    <col min="1" max="1" width="50.7109375" customWidth="1"/>
    <col min="2" max="2" width="49.140625" customWidth="1"/>
    <col min="3" max="3" width="88.7109375" customWidth="1"/>
    <col min="4" max="8" width="30.85546875" customWidth="1"/>
    <col min="10" max="10" width="26.42578125" hidden="1" customWidth="1"/>
    <col min="11" max="11" width="0" hidden="1" customWidth="1"/>
    <col min="12" max="12" width="11.42578125" hidden="1" customWidth="1"/>
    <col min="13" max="13" width="18.140625" customWidth="1"/>
    <col min="14" max="14" width="40.42578125" customWidth="1"/>
    <col min="15" max="15" width="19.85546875" customWidth="1"/>
    <col min="16" max="16" width="24.7109375" customWidth="1"/>
    <col min="17" max="17" width="19.28515625" customWidth="1"/>
  </cols>
  <sheetData>
    <row r="2" spans="1:18" ht="15.75" thickBot="1" x14ac:dyDescent="0.3">
      <c r="A2" s="17" t="s">
        <v>41</v>
      </c>
      <c r="M2" s="17" t="s">
        <v>56</v>
      </c>
    </row>
    <row r="3" spans="1:18" ht="51.75" thickBot="1" x14ac:dyDescent="0.3">
      <c r="A3" s="31" t="s">
        <v>0</v>
      </c>
      <c r="B3" s="29" t="s">
        <v>1</v>
      </c>
      <c r="C3" s="29" t="s">
        <v>64</v>
      </c>
      <c r="D3" s="29" t="s">
        <v>2</v>
      </c>
      <c r="E3" s="29" t="s">
        <v>65</v>
      </c>
      <c r="F3" s="37" t="s">
        <v>3</v>
      </c>
      <c r="G3" s="29" t="s">
        <v>4</v>
      </c>
      <c r="H3" s="1" t="s">
        <v>5</v>
      </c>
      <c r="J3" s="3" t="s">
        <v>3</v>
      </c>
      <c r="K3" s="3" t="s">
        <v>6</v>
      </c>
      <c r="L3" s="11" t="s">
        <v>7</v>
      </c>
      <c r="M3" s="18" t="s">
        <v>0</v>
      </c>
      <c r="N3" s="19"/>
      <c r="O3" s="19"/>
      <c r="P3" s="19" t="s">
        <v>42</v>
      </c>
      <c r="Q3" s="19" t="s">
        <v>43</v>
      </c>
    </row>
    <row r="4" spans="1:18" ht="15.75" thickBot="1" x14ac:dyDescent="0.3">
      <c r="A4" s="32" t="s">
        <v>8</v>
      </c>
      <c r="B4" s="24" t="s">
        <v>9</v>
      </c>
      <c r="C4" s="45" t="s">
        <v>68</v>
      </c>
      <c r="D4" s="26" t="s">
        <v>10</v>
      </c>
      <c r="E4" s="27">
        <v>160</v>
      </c>
      <c r="F4" s="26">
        <v>14</v>
      </c>
      <c r="G4" s="28">
        <f>E4*F4</f>
        <v>2240</v>
      </c>
      <c r="H4" s="2">
        <f>G4*24</f>
        <v>53760</v>
      </c>
      <c r="J4" s="4">
        <v>14</v>
      </c>
      <c r="K4" s="7">
        <v>14</v>
      </c>
      <c r="L4" s="12">
        <v>14</v>
      </c>
      <c r="M4" s="38" t="s">
        <v>44</v>
      </c>
      <c r="N4" s="39" t="s">
        <v>45</v>
      </c>
      <c r="O4" s="39" t="s">
        <v>46</v>
      </c>
      <c r="P4" s="39" t="s">
        <v>47</v>
      </c>
      <c r="Q4" s="39" t="s">
        <v>48</v>
      </c>
    </row>
    <row r="5" spans="1:18" ht="15.75" thickBot="1" x14ac:dyDescent="0.3">
      <c r="A5" s="33" t="s">
        <v>34</v>
      </c>
      <c r="B5" s="72" t="s">
        <v>37</v>
      </c>
      <c r="C5" s="72"/>
      <c r="D5" s="73"/>
      <c r="E5" s="73"/>
      <c r="F5" s="73"/>
      <c r="G5" s="73"/>
      <c r="H5" s="25">
        <f>H4</f>
        <v>53760</v>
      </c>
      <c r="J5" s="4"/>
      <c r="K5" s="14"/>
      <c r="L5" s="15"/>
      <c r="M5" s="40" t="s">
        <v>8</v>
      </c>
      <c r="N5" s="24" t="s">
        <v>49</v>
      </c>
      <c r="O5" s="41">
        <f>H5</f>
        <v>53760</v>
      </c>
      <c r="P5" s="42">
        <v>0.2</v>
      </c>
      <c r="Q5" s="43">
        <f>SUM(P5*O5)</f>
        <v>10752</v>
      </c>
    </row>
    <row r="6" spans="1:18" ht="61.5" customHeight="1" thickBot="1" x14ac:dyDescent="0.3">
      <c r="A6" s="67" t="s">
        <v>11</v>
      </c>
      <c r="B6" s="59" t="s">
        <v>57</v>
      </c>
      <c r="C6" s="44" t="s">
        <v>69</v>
      </c>
      <c r="D6" s="64" t="s">
        <v>12</v>
      </c>
      <c r="E6" s="62">
        <v>11.5</v>
      </c>
      <c r="F6" s="64">
        <v>300</v>
      </c>
      <c r="G6" s="53">
        <f>F6*E6</f>
        <v>3450</v>
      </c>
      <c r="H6" s="80">
        <f>G6*24</f>
        <v>82800</v>
      </c>
      <c r="J6" s="4">
        <v>300</v>
      </c>
      <c r="K6" s="8">
        <f>J6*12</f>
        <v>3600</v>
      </c>
      <c r="L6" s="8">
        <f>J6*24</f>
        <v>7200</v>
      </c>
      <c r="M6" s="40" t="s">
        <v>11</v>
      </c>
      <c r="N6" s="23" t="s">
        <v>54</v>
      </c>
      <c r="O6" s="41">
        <f>H14</f>
        <v>100680</v>
      </c>
      <c r="P6" s="42">
        <v>0.35</v>
      </c>
      <c r="Q6" s="43">
        <f>SUM(P6*O6)</f>
        <v>35238</v>
      </c>
    </row>
    <row r="7" spans="1:18" ht="65.25" customHeight="1" x14ac:dyDescent="0.25">
      <c r="A7" s="67"/>
      <c r="B7" s="59"/>
      <c r="C7" s="44" t="s">
        <v>70</v>
      </c>
      <c r="D7" s="64"/>
      <c r="E7" s="62"/>
      <c r="F7" s="64"/>
      <c r="G7" s="53"/>
      <c r="H7" s="81"/>
      <c r="M7" s="40" t="s">
        <v>13</v>
      </c>
      <c r="N7" s="24" t="s">
        <v>52</v>
      </c>
      <c r="O7" s="41">
        <f>H21</f>
        <v>18240</v>
      </c>
      <c r="P7" s="42">
        <v>0.3</v>
      </c>
      <c r="Q7" s="43">
        <f>SUM(P7*O7)</f>
        <v>5472</v>
      </c>
    </row>
    <row r="8" spans="1:18" ht="72" customHeight="1" x14ac:dyDescent="0.25">
      <c r="A8" s="67"/>
      <c r="B8" s="59"/>
      <c r="C8" s="44" t="s">
        <v>71</v>
      </c>
      <c r="D8" s="64"/>
      <c r="E8" s="62"/>
      <c r="F8" s="64"/>
      <c r="G8" s="53"/>
      <c r="H8" s="82"/>
      <c r="M8" s="57" t="s">
        <v>14</v>
      </c>
      <c r="N8" s="71" t="s">
        <v>53</v>
      </c>
      <c r="O8" s="83">
        <f>H38</f>
        <v>5160</v>
      </c>
      <c r="P8" s="46">
        <v>0.15</v>
      </c>
      <c r="Q8" s="48">
        <f>SUM(P8*O8)</f>
        <v>774</v>
      </c>
    </row>
    <row r="9" spans="1:18" ht="42" customHeight="1" thickBot="1" x14ac:dyDescent="0.3">
      <c r="A9" s="67" t="s">
        <v>13</v>
      </c>
      <c r="B9" s="59" t="s">
        <v>58</v>
      </c>
      <c r="C9" s="44" t="s">
        <v>72</v>
      </c>
      <c r="D9" s="64" t="s">
        <v>12</v>
      </c>
      <c r="E9" s="62">
        <v>11.5</v>
      </c>
      <c r="F9" s="64">
        <v>50</v>
      </c>
      <c r="G9" s="53">
        <f t="shared" ref="G9:G37" si="0">F9*E9</f>
        <v>575</v>
      </c>
      <c r="H9" s="69">
        <f t="shared" ref="H9:H37" si="1">G9*24</f>
        <v>13800</v>
      </c>
      <c r="J9" s="4">
        <v>50</v>
      </c>
      <c r="K9" s="9">
        <f t="shared" ref="K9:K37" si="2">J9*12</f>
        <v>600</v>
      </c>
      <c r="L9" s="9">
        <f t="shared" ref="L9:L37" si="3">J9*24</f>
        <v>1200</v>
      </c>
      <c r="M9" s="50"/>
      <c r="N9" s="47"/>
      <c r="O9" s="47"/>
      <c r="P9" s="47"/>
      <c r="Q9" s="47"/>
    </row>
    <row r="10" spans="1:18" ht="52.5" customHeight="1" x14ac:dyDescent="0.25">
      <c r="A10" s="68"/>
      <c r="B10" s="47"/>
      <c r="C10" s="44" t="s">
        <v>73</v>
      </c>
      <c r="D10" s="50"/>
      <c r="E10" s="63"/>
      <c r="F10" s="50"/>
      <c r="G10" s="50"/>
      <c r="H10" s="70"/>
      <c r="J10" s="6"/>
      <c r="K10" s="9"/>
      <c r="L10" s="9"/>
      <c r="M10" s="50"/>
      <c r="N10" s="47"/>
      <c r="O10" s="47"/>
      <c r="P10" s="47"/>
      <c r="Q10" s="47"/>
    </row>
    <row r="11" spans="1:18" ht="39" customHeight="1" thickBot="1" x14ac:dyDescent="0.3">
      <c r="A11" s="68"/>
      <c r="B11" s="47"/>
      <c r="C11" s="44" t="s">
        <v>74</v>
      </c>
      <c r="D11" s="50"/>
      <c r="E11" s="63"/>
      <c r="F11" s="50"/>
      <c r="G11" s="50"/>
      <c r="H11" s="70"/>
      <c r="J11" s="6"/>
      <c r="K11" s="9"/>
      <c r="L11" s="9"/>
      <c r="M11" s="77" t="s">
        <v>67</v>
      </c>
      <c r="N11" s="78"/>
      <c r="O11" s="78"/>
      <c r="P11" s="79"/>
      <c r="Q11" s="21">
        <f>SUM(Q5:Q10)</f>
        <v>52236</v>
      </c>
    </row>
    <row r="12" spans="1:18" ht="30.75" customHeight="1" thickBot="1" x14ac:dyDescent="0.3">
      <c r="A12" s="34" t="s">
        <v>14</v>
      </c>
      <c r="B12" s="23" t="s">
        <v>15</v>
      </c>
      <c r="C12" s="44" t="s">
        <v>75</v>
      </c>
      <c r="D12" s="26" t="s">
        <v>12</v>
      </c>
      <c r="E12" s="27">
        <v>8</v>
      </c>
      <c r="F12" s="26">
        <v>10</v>
      </c>
      <c r="G12" s="28">
        <f t="shared" si="0"/>
        <v>80</v>
      </c>
      <c r="H12" s="35">
        <f t="shared" si="1"/>
        <v>1920</v>
      </c>
      <c r="J12" s="6">
        <v>10</v>
      </c>
      <c r="K12" s="9">
        <f t="shared" si="2"/>
        <v>120</v>
      </c>
      <c r="L12" s="9">
        <f t="shared" si="3"/>
        <v>240</v>
      </c>
      <c r="M12" s="74" t="s">
        <v>50</v>
      </c>
      <c r="N12" s="75"/>
      <c r="O12" s="75"/>
      <c r="P12" s="76"/>
      <c r="Q12" s="21">
        <f>Q13-Q11</f>
        <v>10969.559999999998</v>
      </c>
    </row>
    <row r="13" spans="1:18" ht="30.75" thickBot="1" x14ac:dyDescent="0.3">
      <c r="A13" s="34" t="s">
        <v>16</v>
      </c>
      <c r="B13" s="23" t="s">
        <v>17</v>
      </c>
      <c r="C13" s="44" t="s">
        <v>76</v>
      </c>
      <c r="D13" s="26" t="s">
        <v>12</v>
      </c>
      <c r="E13" s="27">
        <v>9</v>
      </c>
      <c r="F13" s="26">
        <v>10</v>
      </c>
      <c r="G13" s="28">
        <f t="shared" si="0"/>
        <v>90</v>
      </c>
      <c r="H13" s="35">
        <f t="shared" si="1"/>
        <v>2160</v>
      </c>
      <c r="J13" s="7">
        <v>10</v>
      </c>
      <c r="K13" s="9">
        <f t="shared" si="2"/>
        <v>120</v>
      </c>
      <c r="L13" s="9">
        <f t="shared" si="3"/>
        <v>240</v>
      </c>
      <c r="M13" s="74" t="s">
        <v>51</v>
      </c>
      <c r="N13" s="75"/>
      <c r="O13" s="75"/>
      <c r="P13" s="76"/>
      <c r="Q13" s="21">
        <f>SUM(Q11*1.21)</f>
        <v>63205.56</v>
      </c>
    </row>
    <row r="14" spans="1:18" ht="15.75" customHeight="1" thickBot="1" x14ac:dyDescent="0.3">
      <c r="A14" s="30" t="s">
        <v>35</v>
      </c>
      <c r="B14" s="72" t="s">
        <v>38</v>
      </c>
      <c r="C14" s="72"/>
      <c r="D14" s="73"/>
      <c r="E14" s="73"/>
      <c r="F14" s="73"/>
      <c r="G14" s="73"/>
      <c r="H14" s="22">
        <f>SUM(H6:H13)</f>
        <v>100680</v>
      </c>
      <c r="J14" s="7"/>
      <c r="K14" s="9"/>
      <c r="L14" s="9"/>
      <c r="M14" s="49" t="s">
        <v>55</v>
      </c>
      <c r="N14" s="49"/>
      <c r="O14" s="49"/>
      <c r="P14" s="49"/>
      <c r="Q14" s="49"/>
      <c r="R14" s="49"/>
    </row>
    <row r="15" spans="1:18" ht="15.75" thickBot="1" x14ac:dyDescent="0.3">
      <c r="A15" s="34" t="s">
        <v>18</v>
      </c>
      <c r="B15" s="24" t="s">
        <v>19</v>
      </c>
      <c r="C15" s="45" t="s">
        <v>77</v>
      </c>
      <c r="D15" s="26" t="s">
        <v>20</v>
      </c>
      <c r="E15" s="27">
        <v>2</v>
      </c>
      <c r="F15" s="26">
        <v>50</v>
      </c>
      <c r="G15" s="28">
        <f t="shared" si="0"/>
        <v>100</v>
      </c>
      <c r="H15" s="2">
        <f t="shared" si="1"/>
        <v>2400</v>
      </c>
      <c r="J15" s="7">
        <v>50</v>
      </c>
      <c r="K15" s="9">
        <f t="shared" si="2"/>
        <v>600</v>
      </c>
      <c r="L15" s="9">
        <f t="shared" si="3"/>
        <v>1200</v>
      </c>
    </row>
    <row r="16" spans="1:18" ht="33" customHeight="1" thickBot="1" x14ac:dyDescent="0.3">
      <c r="A16" s="34" t="s">
        <v>21</v>
      </c>
      <c r="B16" s="24" t="s">
        <v>22</v>
      </c>
      <c r="C16" s="45" t="s">
        <v>95</v>
      </c>
      <c r="D16" s="26" t="s">
        <v>20</v>
      </c>
      <c r="E16" s="27">
        <v>2</v>
      </c>
      <c r="F16" s="26">
        <v>150</v>
      </c>
      <c r="G16" s="28">
        <f t="shared" si="0"/>
        <v>300</v>
      </c>
      <c r="H16" s="2">
        <f t="shared" si="1"/>
        <v>7200</v>
      </c>
      <c r="J16" s="4">
        <v>150</v>
      </c>
      <c r="K16" s="9">
        <f t="shared" si="2"/>
        <v>1800</v>
      </c>
      <c r="L16" s="9">
        <f t="shared" si="3"/>
        <v>3600</v>
      </c>
    </row>
    <row r="17" spans="1:13" ht="30.75" thickBot="1" x14ac:dyDescent="0.3">
      <c r="A17" s="34" t="s">
        <v>23</v>
      </c>
      <c r="B17" s="24" t="s">
        <v>66</v>
      </c>
      <c r="C17" s="45" t="s">
        <v>96</v>
      </c>
      <c r="D17" s="26" t="s">
        <v>20</v>
      </c>
      <c r="E17" s="27">
        <v>2</v>
      </c>
      <c r="F17" s="26">
        <v>100</v>
      </c>
      <c r="G17" s="28">
        <f t="shared" si="0"/>
        <v>200</v>
      </c>
      <c r="H17" s="2">
        <f t="shared" si="1"/>
        <v>4800</v>
      </c>
      <c r="J17" s="4">
        <v>100</v>
      </c>
      <c r="K17" s="9">
        <f t="shared" si="2"/>
        <v>1200</v>
      </c>
      <c r="L17" s="9">
        <f t="shared" si="3"/>
        <v>2400</v>
      </c>
    </row>
    <row r="18" spans="1:13" ht="39" customHeight="1" thickBot="1" x14ac:dyDescent="0.3">
      <c r="A18" s="67" t="s">
        <v>24</v>
      </c>
      <c r="B18" s="71" t="s">
        <v>63</v>
      </c>
      <c r="C18" s="45" t="s">
        <v>78</v>
      </c>
      <c r="D18" s="64" t="s">
        <v>20</v>
      </c>
      <c r="E18" s="62">
        <v>3.2</v>
      </c>
      <c r="F18" s="64">
        <v>50</v>
      </c>
      <c r="G18" s="53">
        <f>F18*E18</f>
        <v>160</v>
      </c>
      <c r="H18" s="51">
        <f>G18*24</f>
        <v>3840</v>
      </c>
      <c r="J18" s="4"/>
      <c r="K18" s="9"/>
      <c r="L18" s="9"/>
      <c r="M18" s="20"/>
    </row>
    <row r="19" spans="1:13" ht="37.5" customHeight="1" thickBot="1" x14ac:dyDescent="0.3">
      <c r="A19" s="68"/>
      <c r="B19" s="47"/>
      <c r="C19" s="45" t="s">
        <v>79</v>
      </c>
      <c r="D19" s="50"/>
      <c r="E19" s="63"/>
      <c r="F19" s="50"/>
      <c r="G19" s="50"/>
      <c r="H19" s="65"/>
      <c r="J19" s="4"/>
      <c r="K19" s="9"/>
      <c r="L19" s="9"/>
    </row>
    <row r="20" spans="1:13" ht="36" customHeight="1" thickBot="1" x14ac:dyDescent="0.3">
      <c r="A20" s="68"/>
      <c r="B20" s="47"/>
      <c r="C20" s="45" t="s">
        <v>80</v>
      </c>
      <c r="D20" s="50"/>
      <c r="E20" s="63"/>
      <c r="F20" s="50"/>
      <c r="G20" s="50"/>
      <c r="H20" s="52"/>
      <c r="J20" s="4">
        <v>50</v>
      </c>
      <c r="K20" s="9">
        <f t="shared" si="2"/>
        <v>600</v>
      </c>
      <c r="L20" s="9">
        <f t="shared" si="3"/>
        <v>1200</v>
      </c>
    </row>
    <row r="21" spans="1:13" ht="15.75" thickBot="1" x14ac:dyDescent="0.3">
      <c r="A21" s="33" t="s">
        <v>36</v>
      </c>
      <c r="B21" s="72" t="s">
        <v>39</v>
      </c>
      <c r="C21" s="72"/>
      <c r="D21" s="73"/>
      <c r="E21" s="73"/>
      <c r="F21" s="73"/>
      <c r="G21" s="73"/>
      <c r="H21" s="22">
        <f>SUM(H15:H20)</f>
        <v>18240</v>
      </c>
      <c r="J21" s="4"/>
      <c r="K21" s="9"/>
      <c r="L21" s="9"/>
    </row>
    <row r="22" spans="1:13" ht="30.75" thickBot="1" x14ac:dyDescent="0.3">
      <c r="A22" s="34" t="s">
        <v>25</v>
      </c>
      <c r="B22" s="23" t="s">
        <v>26</v>
      </c>
      <c r="C22" s="44" t="s">
        <v>81</v>
      </c>
      <c r="D22" s="26" t="s">
        <v>12</v>
      </c>
      <c r="E22" s="27">
        <v>9</v>
      </c>
      <c r="F22" s="26">
        <v>5</v>
      </c>
      <c r="G22" s="28">
        <f t="shared" si="0"/>
        <v>45</v>
      </c>
      <c r="H22" s="2">
        <f t="shared" si="1"/>
        <v>1080</v>
      </c>
      <c r="J22" s="4">
        <v>5</v>
      </c>
      <c r="K22" s="9">
        <f t="shared" si="2"/>
        <v>60</v>
      </c>
      <c r="L22" s="9">
        <f t="shared" si="3"/>
        <v>120</v>
      </c>
    </row>
    <row r="23" spans="1:13" ht="15.75" thickBot="1" x14ac:dyDescent="0.3">
      <c r="A23" s="67" t="s">
        <v>27</v>
      </c>
      <c r="B23" s="59" t="s">
        <v>28</v>
      </c>
      <c r="C23" s="58" t="s">
        <v>82</v>
      </c>
      <c r="D23" s="64" t="s">
        <v>12</v>
      </c>
      <c r="E23" s="62">
        <v>3</v>
      </c>
      <c r="F23" s="64">
        <v>10</v>
      </c>
      <c r="G23" s="53">
        <f t="shared" si="0"/>
        <v>30</v>
      </c>
      <c r="H23" s="51">
        <f t="shared" si="1"/>
        <v>720</v>
      </c>
      <c r="J23" s="4">
        <v>10</v>
      </c>
      <c r="K23" s="9">
        <f t="shared" si="2"/>
        <v>120</v>
      </c>
      <c r="L23" s="9">
        <f t="shared" si="3"/>
        <v>240</v>
      </c>
    </row>
    <row r="24" spans="1:13" ht="15.75" thickBot="1" x14ac:dyDescent="0.3">
      <c r="A24" s="68"/>
      <c r="B24" s="47"/>
      <c r="C24" s="58"/>
      <c r="D24" s="50"/>
      <c r="E24" s="63"/>
      <c r="F24" s="50"/>
      <c r="G24" s="50"/>
      <c r="H24" s="52"/>
      <c r="J24" s="4"/>
      <c r="K24" s="9"/>
      <c r="L24" s="9"/>
    </row>
    <row r="25" spans="1:13" ht="27.75" customHeight="1" thickBot="1" x14ac:dyDescent="0.3">
      <c r="A25" s="60" t="s">
        <v>29</v>
      </c>
      <c r="B25" s="59" t="s">
        <v>61</v>
      </c>
      <c r="C25" s="44" t="s">
        <v>83</v>
      </c>
      <c r="D25" s="64" t="s">
        <v>12</v>
      </c>
      <c r="E25" s="62">
        <v>2.5</v>
      </c>
      <c r="F25" s="64">
        <v>10</v>
      </c>
      <c r="G25" s="53">
        <f t="shared" si="0"/>
        <v>25</v>
      </c>
      <c r="H25" s="51">
        <f t="shared" si="1"/>
        <v>600</v>
      </c>
      <c r="J25" s="4">
        <v>10</v>
      </c>
      <c r="K25" s="9">
        <f t="shared" si="2"/>
        <v>120</v>
      </c>
      <c r="L25" s="9">
        <f t="shared" si="3"/>
        <v>240</v>
      </c>
    </row>
    <row r="26" spans="1:13" ht="30.75" customHeight="1" thickBot="1" x14ac:dyDescent="0.3">
      <c r="A26" s="61"/>
      <c r="B26" s="59"/>
      <c r="C26" s="44" t="s">
        <v>84</v>
      </c>
      <c r="D26" s="50"/>
      <c r="E26" s="63"/>
      <c r="F26" s="50"/>
      <c r="G26" s="50"/>
      <c r="H26" s="52"/>
      <c r="J26" s="4"/>
      <c r="K26" s="9"/>
      <c r="L26" s="9"/>
    </row>
    <row r="27" spans="1:13" ht="46.5" customHeight="1" thickBot="1" x14ac:dyDescent="0.3">
      <c r="A27" s="68" t="s">
        <v>30</v>
      </c>
      <c r="B27" s="59" t="s">
        <v>59</v>
      </c>
      <c r="C27" s="44" t="s">
        <v>91</v>
      </c>
      <c r="D27" s="64" t="s">
        <v>12</v>
      </c>
      <c r="E27" s="62">
        <v>2.5</v>
      </c>
      <c r="F27" s="64">
        <v>10</v>
      </c>
      <c r="G27" s="53">
        <f t="shared" si="0"/>
        <v>25</v>
      </c>
      <c r="H27" s="51">
        <f t="shared" si="1"/>
        <v>600</v>
      </c>
      <c r="J27" s="4">
        <v>10</v>
      </c>
      <c r="K27" s="9">
        <f t="shared" si="2"/>
        <v>120</v>
      </c>
      <c r="L27" s="9">
        <f t="shared" si="3"/>
        <v>240</v>
      </c>
    </row>
    <row r="28" spans="1:13" ht="53.25" customHeight="1" thickBot="1" x14ac:dyDescent="0.3">
      <c r="A28" s="68"/>
      <c r="B28" s="59"/>
      <c r="C28" s="44" t="s">
        <v>85</v>
      </c>
      <c r="D28" s="50"/>
      <c r="E28" s="63"/>
      <c r="F28" s="50"/>
      <c r="G28" s="50"/>
      <c r="H28" s="65"/>
      <c r="J28" s="4"/>
      <c r="K28" s="9"/>
      <c r="L28" s="9"/>
    </row>
    <row r="29" spans="1:13" ht="54.75" customHeight="1" thickBot="1" x14ac:dyDescent="0.3">
      <c r="A29" s="68"/>
      <c r="B29" s="59"/>
      <c r="C29" s="44" t="s">
        <v>92</v>
      </c>
      <c r="D29" s="50"/>
      <c r="E29" s="63"/>
      <c r="F29" s="50"/>
      <c r="G29" s="50"/>
      <c r="H29" s="65"/>
      <c r="J29" s="4"/>
      <c r="K29" s="9"/>
      <c r="L29" s="9"/>
    </row>
    <row r="30" spans="1:13" ht="49.5" customHeight="1" thickBot="1" x14ac:dyDescent="0.3">
      <c r="A30" s="68"/>
      <c r="B30" s="59"/>
      <c r="C30" s="44" t="s">
        <v>94</v>
      </c>
      <c r="D30" s="50"/>
      <c r="E30" s="63"/>
      <c r="F30" s="50"/>
      <c r="G30" s="50"/>
      <c r="H30" s="65"/>
      <c r="J30" s="4"/>
      <c r="K30" s="9"/>
      <c r="L30" s="9"/>
    </row>
    <row r="31" spans="1:13" ht="10.5" customHeight="1" thickBot="1" x14ac:dyDescent="0.3">
      <c r="A31" s="68"/>
      <c r="B31" s="59"/>
      <c r="C31" s="58" t="s">
        <v>93</v>
      </c>
      <c r="D31" s="50"/>
      <c r="E31" s="63"/>
      <c r="F31" s="50"/>
      <c r="G31" s="50"/>
      <c r="H31" s="65"/>
      <c r="J31" s="4"/>
      <c r="K31" s="9"/>
      <c r="L31" s="9"/>
    </row>
    <row r="32" spans="1:13" ht="34.5" customHeight="1" thickBot="1" x14ac:dyDescent="0.3">
      <c r="A32" s="68"/>
      <c r="B32" s="47"/>
      <c r="C32" s="66" t="s">
        <v>93</v>
      </c>
      <c r="D32" s="50"/>
      <c r="E32" s="63"/>
      <c r="F32" s="50"/>
      <c r="G32" s="50"/>
      <c r="H32" s="52"/>
      <c r="J32" s="4"/>
      <c r="K32" s="9"/>
      <c r="L32" s="9"/>
    </row>
    <row r="33" spans="1:12" ht="48" customHeight="1" thickBot="1" x14ac:dyDescent="0.3">
      <c r="A33" s="68" t="s">
        <v>31</v>
      </c>
      <c r="B33" s="59" t="s">
        <v>60</v>
      </c>
      <c r="C33" s="44" t="s">
        <v>86</v>
      </c>
      <c r="D33" s="64" t="s">
        <v>12</v>
      </c>
      <c r="E33" s="62">
        <v>2.5</v>
      </c>
      <c r="F33" s="64">
        <v>10</v>
      </c>
      <c r="G33" s="53">
        <f t="shared" si="0"/>
        <v>25</v>
      </c>
      <c r="H33" s="51">
        <f t="shared" si="1"/>
        <v>600</v>
      </c>
      <c r="J33" s="4">
        <v>10</v>
      </c>
      <c r="K33" s="9">
        <f t="shared" si="2"/>
        <v>120</v>
      </c>
      <c r="L33" s="9">
        <f t="shared" si="3"/>
        <v>240</v>
      </c>
    </row>
    <row r="34" spans="1:12" ht="41.25" customHeight="1" thickBot="1" x14ac:dyDescent="0.3">
      <c r="A34" s="68"/>
      <c r="B34" s="47"/>
      <c r="C34" s="44" t="s">
        <v>87</v>
      </c>
      <c r="D34" s="50"/>
      <c r="E34" s="63"/>
      <c r="F34" s="50"/>
      <c r="G34" s="50"/>
      <c r="H34" s="52"/>
      <c r="J34" s="4"/>
      <c r="K34" s="9"/>
      <c r="L34" s="9"/>
    </row>
    <row r="35" spans="1:12" ht="41.25" customHeight="1" thickBot="1" x14ac:dyDescent="0.3">
      <c r="A35" s="60">
        <v>15</v>
      </c>
      <c r="B35" s="59" t="s">
        <v>62</v>
      </c>
      <c r="C35" s="44" t="s">
        <v>88</v>
      </c>
      <c r="D35" s="50" t="s">
        <v>12</v>
      </c>
      <c r="E35" s="62">
        <v>2.5</v>
      </c>
      <c r="F35" s="50">
        <v>10</v>
      </c>
      <c r="G35" s="50">
        <f>F35*E35</f>
        <v>25</v>
      </c>
      <c r="H35" s="51">
        <f t="shared" si="1"/>
        <v>600</v>
      </c>
      <c r="J35" s="4"/>
      <c r="K35" s="9"/>
      <c r="L35" s="9"/>
    </row>
    <row r="36" spans="1:12" ht="45.75" customHeight="1" thickBot="1" x14ac:dyDescent="0.3">
      <c r="A36" s="61"/>
      <c r="B36" s="47"/>
      <c r="C36" s="44" t="s">
        <v>89</v>
      </c>
      <c r="D36" s="50"/>
      <c r="E36" s="63"/>
      <c r="F36" s="50"/>
      <c r="G36" s="50"/>
      <c r="H36" s="52"/>
      <c r="J36" s="4">
        <v>10</v>
      </c>
      <c r="K36" s="9">
        <f t="shared" si="2"/>
        <v>120</v>
      </c>
      <c r="L36" s="9">
        <f t="shared" si="3"/>
        <v>240</v>
      </c>
    </row>
    <row r="37" spans="1:12" ht="30.75" thickBot="1" x14ac:dyDescent="0.3">
      <c r="A37" s="34">
        <v>16</v>
      </c>
      <c r="B37" s="23" t="s">
        <v>32</v>
      </c>
      <c r="C37" s="44" t="s">
        <v>90</v>
      </c>
      <c r="D37" s="26" t="s">
        <v>12</v>
      </c>
      <c r="E37" s="27">
        <v>8</v>
      </c>
      <c r="F37" s="26">
        <v>5</v>
      </c>
      <c r="G37" s="28">
        <f t="shared" si="0"/>
        <v>40</v>
      </c>
      <c r="H37" s="16">
        <f t="shared" si="1"/>
        <v>960</v>
      </c>
      <c r="J37" s="5">
        <v>5</v>
      </c>
      <c r="K37" s="10">
        <f t="shared" si="2"/>
        <v>60</v>
      </c>
      <c r="L37" s="10">
        <f t="shared" si="3"/>
        <v>120</v>
      </c>
    </row>
    <row r="38" spans="1:12" ht="15.75" customHeight="1" x14ac:dyDescent="0.25">
      <c r="A38" s="54" t="s">
        <v>40</v>
      </c>
      <c r="B38" s="55"/>
      <c r="C38" s="55"/>
      <c r="D38" s="55"/>
      <c r="E38" s="55"/>
      <c r="F38" s="55"/>
      <c r="G38" s="56"/>
      <c r="H38" s="36">
        <f>SUM(H22:H37)</f>
        <v>5160</v>
      </c>
      <c r="J38" s="13"/>
      <c r="K38" s="13"/>
      <c r="L38" s="13"/>
    </row>
    <row r="39" spans="1:12" x14ac:dyDescent="0.25">
      <c r="J39" s="13" t="s">
        <v>33</v>
      </c>
      <c r="K39" s="13"/>
      <c r="L39" s="13"/>
    </row>
    <row r="40" spans="1:12" x14ac:dyDescent="0.25">
      <c r="J40" s="13"/>
      <c r="K40" s="13"/>
      <c r="L40" s="13"/>
    </row>
  </sheetData>
  <sheetProtection algorithmName="SHA-512" hashValue="u1dL63zyqD/bSrhbmt2PPgbSiAFjH4XMQ6aTxknMgl5RdMNjLAPN6/IJprA6XSmISfNrV16qauoNYTqQE49OiA==" saltValue="P5kqDTHcDPuUx6NSo+m4tQ==" spinCount="100000" sheet="1" objects="1" scenarios="1"/>
  <mergeCells count="71">
    <mergeCell ref="B5:G5"/>
    <mergeCell ref="B14:G14"/>
    <mergeCell ref="B21:G21"/>
    <mergeCell ref="M13:P13"/>
    <mergeCell ref="M12:P12"/>
    <mergeCell ref="M11:P11"/>
    <mergeCell ref="B6:B8"/>
    <mergeCell ref="D6:D8"/>
    <mergeCell ref="E6:E8"/>
    <mergeCell ref="F6:F8"/>
    <mergeCell ref="G6:G8"/>
    <mergeCell ref="H6:H8"/>
    <mergeCell ref="D9:D11"/>
    <mergeCell ref="E9:E11"/>
    <mergeCell ref="N8:N10"/>
    <mergeCell ref="O8:O10"/>
    <mergeCell ref="A6:A8"/>
    <mergeCell ref="F9:F11"/>
    <mergeCell ref="G9:G11"/>
    <mergeCell ref="H9:H11"/>
    <mergeCell ref="D18:D20"/>
    <mergeCell ref="E18:E20"/>
    <mergeCell ref="F18:F20"/>
    <mergeCell ref="G18:G20"/>
    <mergeCell ref="H18:H20"/>
    <mergeCell ref="A9:A11"/>
    <mergeCell ref="B9:B11"/>
    <mergeCell ref="A18:A20"/>
    <mergeCell ref="B18:B20"/>
    <mergeCell ref="B23:B24"/>
    <mergeCell ref="B25:B26"/>
    <mergeCell ref="B27:B32"/>
    <mergeCell ref="B33:B34"/>
    <mergeCell ref="A23:A24"/>
    <mergeCell ref="A25:A26"/>
    <mergeCell ref="A27:A32"/>
    <mergeCell ref="A33:A34"/>
    <mergeCell ref="C31:C32"/>
    <mergeCell ref="D27:D32"/>
    <mergeCell ref="E27:E32"/>
    <mergeCell ref="F27:F32"/>
    <mergeCell ref="G27:G32"/>
    <mergeCell ref="D25:D26"/>
    <mergeCell ref="E25:E26"/>
    <mergeCell ref="F25:F26"/>
    <mergeCell ref="G25:G26"/>
    <mergeCell ref="H25:H26"/>
    <mergeCell ref="A38:G38"/>
    <mergeCell ref="M8:M10"/>
    <mergeCell ref="C23:C24"/>
    <mergeCell ref="B35:B36"/>
    <mergeCell ref="A35:A36"/>
    <mergeCell ref="D35:D36"/>
    <mergeCell ref="E35:E36"/>
    <mergeCell ref="D33:D34"/>
    <mergeCell ref="E33:E34"/>
    <mergeCell ref="F33:F34"/>
    <mergeCell ref="G33:G34"/>
    <mergeCell ref="H33:H34"/>
    <mergeCell ref="H27:H32"/>
    <mergeCell ref="D23:D24"/>
    <mergeCell ref="E23:E24"/>
    <mergeCell ref="F23:F24"/>
    <mergeCell ref="P8:P10"/>
    <mergeCell ref="Q8:Q10"/>
    <mergeCell ref="M14:R14"/>
    <mergeCell ref="F35:F36"/>
    <mergeCell ref="G35:G36"/>
    <mergeCell ref="H35:H36"/>
    <mergeCell ref="G23:G24"/>
    <mergeCell ref="H23:H24"/>
  </mergeCells>
  <hyperlinks>
    <hyperlink ref="M18" location="_ftnref1" display="_ftnref1" xr:uid="{E18A631E-4B5A-46C5-B0AB-45E319A51217}"/>
  </hyperlink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Skaičiavimas 1</vt:lpstr>
      <vt:lpstr>'Skaičiavimas 1'!_ftn1</vt:lpstr>
      <vt:lpstr>'Skaičiavimas 1'!_ftnref1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Aleskevicius</dc:creator>
  <cp:keywords/>
  <dc:description/>
  <cp:lastModifiedBy>LT-licence</cp:lastModifiedBy>
  <cp:revision/>
  <dcterms:created xsi:type="dcterms:W3CDTF">2024-01-17T07:28:50Z</dcterms:created>
  <dcterms:modified xsi:type="dcterms:W3CDTF">2024-04-17T09:17:49Z</dcterms:modified>
  <cp:category/>
  <cp:contentStatus/>
</cp:coreProperties>
</file>