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diamedicalt.sharepoint.com/sites/Diamedica-Baze/Shared Documents/Baze/Konkursai/2025 metai/Radviliskio ligonine_2371185/Sutartis/"/>
    </mc:Choice>
  </mc:AlternateContent>
  <xr:revisionPtr revIDLastSave="143" documentId="8_{BAEF7F09-E9CB-4BD1-AD68-1A45F8A9E54C}" xr6:coauthVersionLast="47" xr6:coauthVersionMax="47" xr10:uidLastSave="{44E4CE4A-A0DE-4F68-98B5-90F5505DEC6D}"/>
  <bookViews>
    <workbookView xWindow="-108" yWindow="-108" windowWidth="23256" windowHeight="13896" xr2:uid="{00000000-000D-0000-FFFF-FFFF00000000}"/>
  </bookViews>
  <sheets>
    <sheet name="1 dali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0" i="1" l="1"/>
  <c r="I50" i="1"/>
  <c r="J47" i="1"/>
  <c r="J46" i="1"/>
  <c r="J45" i="1"/>
  <c r="J44" i="1"/>
  <c r="J43" i="1"/>
  <c r="J42" i="1"/>
  <c r="J41" i="1"/>
  <c r="I49" i="1"/>
  <c r="I48" i="1"/>
  <c r="I47" i="1"/>
  <c r="I46" i="1"/>
  <c r="I45" i="1"/>
  <c r="I44" i="1"/>
  <c r="I43" i="1"/>
  <c r="I42" i="1"/>
  <c r="I41" i="1"/>
  <c r="H48" i="1"/>
  <c r="H49" i="1"/>
  <c r="H42" i="1"/>
  <c r="H43" i="1"/>
  <c r="H44" i="1"/>
  <c r="H45" i="1"/>
  <c r="H46" i="1"/>
  <c r="H47" i="1"/>
  <c r="H41" i="1"/>
  <c r="J48" i="1"/>
  <c r="E49" i="1"/>
  <c r="J49" i="1" l="1"/>
</calcChain>
</file>

<file path=xl/sharedStrings.xml><?xml version="1.0" encoding="utf-8"?>
<sst xmlns="http://schemas.openxmlformats.org/spreadsheetml/2006/main" count="142" uniqueCount="125">
  <si>
    <t>HEMATOLOGINIAI  TYRIMAI 5 DALIŲ LEUKOCITŲ DIFERENCIACIJOS ANALIZATORIUMI SU AUTO PAKROVĖJU -1 VNT. PANAUDAI</t>
  </si>
  <si>
    <t xml:space="preserve">Reikalaujami techniniai parametrai </t>
  </si>
  <si>
    <t>Reikalavimų atitikimas (tiksliai pažymimas techninis parametras)</t>
  </si>
  <si>
    <t>Analizatorius 5 dalių hematologiniams tyrimams atlikti su auto pakrovėju (pavadinimas, tipas/modelis, gamintojas)</t>
  </si>
  <si>
    <t>1.1</t>
  </si>
  <si>
    <t>Matuojami parametrai</t>
  </si>
  <si>
    <t>1.2</t>
  </si>
  <si>
    <t xml:space="preserve">Galimybė pasirinkti skirtingus matavimo režimus  </t>
  </si>
  <si>
    <t>CBC, CBC+DIFF</t>
  </si>
  <si>
    <t>1.3</t>
  </si>
  <si>
    <t xml:space="preserve">Mėginio tūris </t>
  </si>
  <si>
    <t xml:space="preserve">ne daugiau kaip 60 µl kraujo </t>
  </si>
  <si>
    <t>1.4</t>
  </si>
  <si>
    <t xml:space="preserve">Padėklo talpa automatiniam mėginių padavimui </t>
  </si>
  <si>
    <t>Ne mažiau kaip 40 mėgintuvėlių (privaloma)</t>
  </si>
  <si>
    <t>1.5</t>
  </si>
  <si>
    <t xml:space="preserve">Tyrimo atlikimo greitis  </t>
  </si>
  <si>
    <t>Ne mažiau 80 tyr./val.</t>
  </si>
  <si>
    <t>1.6</t>
  </si>
  <si>
    <t xml:space="preserve">Kontrolinio kraujo mėgintuvėlių  identifikavimas atliekamas automatiškai nuskaitant brūkšninį kodą  </t>
  </si>
  <si>
    <t>būtina</t>
  </si>
  <si>
    <t>1.7</t>
  </si>
  <si>
    <t>Reagentų įvedimas į analizatorių nuskaitant brūkšninį kodą</t>
  </si>
  <si>
    <t>1.8</t>
  </si>
  <si>
    <t xml:space="preserve">Kokybės kontrolė XB, Levey-Jennings kreivės  </t>
  </si>
  <si>
    <t>1.9</t>
  </si>
  <si>
    <t>Matavimo ribos ne siauresnės kaip:</t>
  </si>
  <si>
    <t>HGB           0 – 250 (g/L)</t>
  </si>
  <si>
    <t>1.10</t>
  </si>
  <si>
    <t>Maksimalios leistinos parametrų paklaidos CV:</t>
  </si>
  <si>
    <t>WBC         iki 2%</t>
  </si>
  <si>
    <t>RBC          iki 1,5%</t>
  </si>
  <si>
    <t>HGB           iki 2 %</t>
  </si>
  <si>
    <t>MCV arba HCT iki 1,5%</t>
  </si>
  <si>
    <t>PLT           iki 4%</t>
  </si>
  <si>
    <t>1.11</t>
  </si>
  <si>
    <t>Analizatoriaus pristatymas į laboratoriją po panaudos sutarties pasirašymo per 30 kalendorinių dienų.</t>
  </si>
  <si>
    <t>Būtina</t>
  </si>
  <si>
    <t>1.12</t>
  </si>
  <si>
    <t>Mėginio maišymas analizatoriuje</t>
  </si>
  <si>
    <t>1.13</t>
  </si>
  <si>
    <t>Galimybė atskiroje sekcijoje tirti atvirą mėginį iš kapiliarinio kraujo</t>
  </si>
  <si>
    <t>1.14</t>
  </si>
  <si>
    <t>Tiekėjas panaudos laikotarpiu įsipareigoja atlikti nemokamą įrangos priežiūrą ir remontą</t>
  </si>
  <si>
    <t>Analizatorius naujas, nenaudotas</t>
  </si>
  <si>
    <t>Pagaminimo metai ne ankstesni kaip 2024.</t>
  </si>
  <si>
    <t>1.</t>
  </si>
  <si>
    <t>Reagentai ir papildomos tyrimo priemonės hematologiniams tyrimams atlikti:WBC, RBC, HGB, HCT, MCV,MCH,MCHC,PLT,</t>
  </si>
  <si>
    <t>RDWSD,RDW-CV,PDW,MPV,PCT,</t>
  </si>
  <si>
    <t>monocitai  (#,%),</t>
  </si>
  <si>
    <t>limfocitai (#,%),</t>
  </si>
  <si>
    <t>eozinofilai (#,%),</t>
  </si>
  <si>
    <t>neutrofilai (#,%),</t>
  </si>
  <si>
    <t>bazofilai(#,%),</t>
  </si>
  <si>
    <t>histogramos ir Diff pasiskirstymo skaterogramos</t>
  </si>
  <si>
    <t xml:space="preserve"> Bendra orientacinė pasiūlymo kaina 24 mėn. (skaičiais ir žodžiais)</t>
  </si>
  <si>
    <t xml:space="preserve">         Maksimalus perkamas tyrimų skaičius per 24 mėn. yra 15500.</t>
  </si>
  <si>
    <t>WBC, RBC, HGB,  HCT, MCV, MCH, MCHC, PLT, RDW-SD, RDW-CV,  PDW,  MPV, PCT, Mon(#, %), Lym (#, %), Eos (#, %), Neu (#, %), Bas (#, %).</t>
  </si>
  <si>
    <t>Tyrimų ir  reagentų, eksploatacinių medžiagų pavadinimai</t>
  </si>
  <si>
    <t>Eil. Nr.</t>
  </si>
  <si>
    <t>Kokybiniai ir techniniai reikalavimai</t>
  </si>
  <si>
    <t>Preliminarus tyrimų skaičius per 24 mėn.*</t>
  </si>
  <si>
    <t>Siūloma pakuotė</t>
  </si>
  <si>
    <t>Gamintojas, komercinis prekės pavadinimas</t>
  </si>
  <si>
    <t>Suma, EUR su PVM 24 mėn.</t>
  </si>
  <si>
    <t>Suma, EUR be PVM 24 mėn.</t>
  </si>
  <si>
    <t>Reagentų ir eksploatacinių medžiagų kiekis (ml./vnt.) nurodytam tyrimų skaičiui</t>
  </si>
  <si>
    <t>Siūlomos pakuotės kaina EUR be PVM</t>
  </si>
  <si>
    <t>1.15.</t>
  </si>
  <si>
    <t>vnt.</t>
  </si>
  <si>
    <t>Hemolynac 310 (250ml)</t>
  </si>
  <si>
    <t>Hemolynac 510 (250ml)</t>
  </si>
  <si>
    <t>Isotonac 4 (20L)</t>
  </si>
  <si>
    <t>Cleanac 710 (3L)</t>
  </si>
  <si>
    <t>Cleanac 810 (3x15ml)</t>
  </si>
  <si>
    <t xml:space="preserve">Kontrolinis kraujas </t>
  </si>
  <si>
    <t>Kalibratorius</t>
  </si>
  <si>
    <t>Spausdintuvo kasetė</t>
  </si>
  <si>
    <t>Popierius</t>
  </si>
  <si>
    <t>Nihon Kohden Firenze, Hemolynac 310, 250ml; MK-310WI-n</t>
  </si>
  <si>
    <t>Nihon Kohden Firenze, Hemolynac 510, 250ml; MK-510WI-n</t>
  </si>
  <si>
    <t>Nihon Kohden Firenze, Isotonac 4, 20l; MEK-641 I-n</t>
  </si>
  <si>
    <t>Nihon Kohden Firenze, Cleanac 710, 3L; MK-710WI</t>
  </si>
  <si>
    <t>Nihon Kohden, Cleanac 810 (3x15ml); JPN MK-810W</t>
  </si>
  <si>
    <t>Nihon Kohden, Kontrolinis kraujas aukštas 3ml / Kontrolinis kraujas normalus 3ml/ Kontrolinis kraujas žemas 3ml; MEK-5D-H-n; MEK-5D-N-n; MEK-5D-L-n</t>
  </si>
  <si>
    <t>Nihon Kohden, Kalibratorius MEK-CAL, MEK-CAL</t>
  </si>
  <si>
    <t xml:space="preserve">Kasetė Canon LBP-6030  spausdintuvui; Cartridge 725, LBP-6030  </t>
  </si>
  <si>
    <t>A4 popierius, baltas; A4 popierius</t>
  </si>
  <si>
    <t>250ml</t>
  </si>
  <si>
    <t>20L</t>
  </si>
  <si>
    <t>3L</t>
  </si>
  <si>
    <t>3x15ml</t>
  </si>
  <si>
    <t>3ml</t>
  </si>
  <si>
    <t>pak</t>
  </si>
  <si>
    <t>RBC         ≤ 1,5%</t>
  </si>
  <si>
    <t>HGB          ≤ 1,5 %</t>
  </si>
  <si>
    <t>MCV ≤ 1  HCT ≤  1,5%</t>
  </si>
  <si>
    <t>HGB           0 – 299 (g/L)</t>
  </si>
  <si>
    <t>Įsipareigojame</t>
  </si>
  <si>
    <t>Siūlomas analizatorius bus naujas ir nenaudotas, ne senesnis nei 2024 metų. Gamybos metai bus nurodyti prietaiso iudentfikacinėje etiketėje, kartu su serijiniu numeriu. Taip pat pateikiamas gamintojo išduotas prietaiso pagaminimo sertifikatas.</t>
  </si>
  <si>
    <t xml:space="preserve">1. PIRKIMO DALIS </t>
  </si>
  <si>
    <t xml:space="preserve">REAGENTAI IR PAPILDOMOS PRIEMONĖS 5 DALIŲ LEUKOCITŲ DIFERENCIACIJOS ANALIZATORIUMI SU AUTO PAKROVĖJU PANAUDAI -1 vnt. </t>
  </si>
  <si>
    <t>WBC        ≤2%</t>
  </si>
  <si>
    <r>
      <t>WBC         0 – 290 (10</t>
    </r>
    <r>
      <rPr>
        <vertAlign val="superscript"/>
        <sz val="11"/>
        <color theme="1"/>
        <rFont val="Times New Roman"/>
        <family val="1"/>
        <charset val="186"/>
      </rPr>
      <t>9</t>
    </r>
    <r>
      <rPr>
        <sz val="11"/>
        <color theme="1"/>
        <rFont val="Times New Roman"/>
        <family val="1"/>
        <charset val="186"/>
      </rPr>
      <t>/L)</t>
    </r>
  </si>
  <si>
    <r>
      <t>WBC         0 – 299 (10</t>
    </r>
    <r>
      <rPr>
        <vertAlign val="superscript"/>
        <sz val="11"/>
        <color theme="1"/>
        <rFont val="Times New Roman"/>
        <family val="1"/>
        <charset val="186"/>
      </rPr>
      <t>9</t>
    </r>
    <r>
      <rPr>
        <sz val="11"/>
        <color theme="1"/>
        <rFont val="Times New Roman"/>
        <family val="1"/>
        <charset val="186"/>
      </rPr>
      <t>/L)</t>
    </r>
  </si>
  <si>
    <r>
      <t>RBC          0 – 9 (10</t>
    </r>
    <r>
      <rPr>
        <vertAlign val="superscript"/>
        <sz val="11"/>
        <color theme="1"/>
        <rFont val="Times New Roman"/>
        <family val="1"/>
        <charset val="186"/>
      </rPr>
      <t>12</t>
    </r>
    <r>
      <rPr>
        <sz val="11"/>
        <color theme="1"/>
        <rFont val="Times New Roman"/>
        <family val="1"/>
        <charset val="186"/>
      </rPr>
      <t>/L)</t>
    </r>
  </si>
  <si>
    <r>
      <t>RBC          0 – 9,99 (10</t>
    </r>
    <r>
      <rPr>
        <vertAlign val="superscript"/>
        <sz val="11"/>
        <color theme="1"/>
        <rFont val="Times New Roman"/>
        <family val="1"/>
        <charset val="186"/>
      </rPr>
      <t>12</t>
    </r>
    <r>
      <rPr>
        <sz val="11"/>
        <color theme="1"/>
        <rFont val="Times New Roman"/>
        <family val="1"/>
        <charset val="186"/>
      </rPr>
      <t>/L)</t>
    </r>
  </si>
  <si>
    <r>
      <t>PLT           0 –1400(10</t>
    </r>
    <r>
      <rPr>
        <vertAlign val="superscript"/>
        <sz val="11"/>
        <color theme="1"/>
        <rFont val="Times New Roman"/>
        <family val="1"/>
        <charset val="186"/>
      </rPr>
      <t>9</t>
    </r>
    <r>
      <rPr>
        <sz val="11"/>
        <color theme="1"/>
        <rFont val="Times New Roman"/>
        <family val="1"/>
        <charset val="186"/>
      </rPr>
      <t>/L)</t>
    </r>
  </si>
  <si>
    <r>
      <t xml:space="preserve">       </t>
    </r>
    <r>
      <rPr>
        <b/>
        <sz val="11"/>
        <color theme="1"/>
        <rFont val="Times New Roman"/>
        <family val="1"/>
        <charset val="186"/>
      </rPr>
      <t>*Kontrolės tyrimai įskaičiuoti į pateiktų bendrų tyrimų skaičių.</t>
    </r>
  </si>
  <si>
    <r>
      <t xml:space="preserve">WBC 5 dalių hematologinis analizatorius su autopakrovėju MEK-9100K - 1 vnt. su priedais, gamintojas Nihon Kohden, Japonija
</t>
    </r>
    <r>
      <rPr>
        <b/>
        <sz val="11"/>
        <color rgb="FFFF0000"/>
        <rFont val="Times New Roman"/>
        <family val="1"/>
        <charset val="186"/>
      </rPr>
      <t>1 p.d. atitikties dokumentai, psl. Nr. 1</t>
    </r>
  </si>
  <si>
    <r>
      <t xml:space="preserve">PLT         ≤  4% (žiūrėti MEK-9100K bukletą)
</t>
    </r>
    <r>
      <rPr>
        <b/>
        <sz val="11"/>
        <color rgb="FFFF0000"/>
        <rFont val="Times New Roman"/>
        <family val="1"/>
        <charset val="186"/>
      </rPr>
      <t>1 p.d. atitikties dokumentai, psl. Nr. 2</t>
    </r>
  </si>
  <si>
    <r>
      <t xml:space="preserve">WBC, RBC, HGB,  HCT, MCV, MCH, MCHC, PLT, RDW-SD, RDW-CV,  PDW,  MPV, PCT, Mon(#, %), Lym (#, %), Eos (#, %), Neu (#, %), Bas (#, %)
</t>
    </r>
    <r>
      <rPr>
        <b/>
        <sz val="11"/>
        <color rgb="FFFF0000"/>
        <rFont val="Times New Roman"/>
        <family val="1"/>
        <charset val="186"/>
      </rPr>
      <t>1 p.d. atitikties dokumentai, psl. Nr. 2</t>
    </r>
  </si>
  <si>
    <r>
      <t xml:space="preserve">CBC, CBC+DIFF
</t>
    </r>
    <r>
      <rPr>
        <b/>
        <sz val="11"/>
        <color rgb="FFFF0000"/>
        <rFont val="Times New Roman"/>
        <family val="1"/>
        <charset val="186"/>
      </rPr>
      <t>1 p.d. atitikties dokumentai, psl. Nr. 2</t>
    </r>
  </si>
  <si>
    <r>
      <t xml:space="preserve">40 µl kraujo
</t>
    </r>
    <r>
      <rPr>
        <b/>
        <sz val="11"/>
        <color rgb="FFFF0000"/>
        <rFont val="Times New Roman"/>
        <family val="1"/>
        <charset val="186"/>
      </rPr>
      <t>1 p.d. atitikties dokumentai, psl. Nr. 2</t>
    </r>
  </si>
  <si>
    <r>
      <t xml:space="preserve">iki 70 mėgintuvėlių vienu metu
</t>
    </r>
    <r>
      <rPr>
        <b/>
        <sz val="11"/>
        <color rgb="FFFF0000"/>
        <rFont val="Times New Roman"/>
        <family val="1"/>
        <charset val="186"/>
      </rPr>
      <t>1 p.d. atitikties dokumentai, psl. Nr. 4</t>
    </r>
  </si>
  <si>
    <r>
      <t xml:space="preserve">iki 90 tyr./val.
</t>
    </r>
    <r>
      <rPr>
        <b/>
        <sz val="11"/>
        <color rgb="FFFF0000"/>
        <rFont val="Times New Roman"/>
        <family val="1"/>
        <charset val="186"/>
      </rPr>
      <t>1 p.d. atitikties dokumentai, psl. Nr. 4</t>
    </r>
  </si>
  <si>
    <r>
      <t xml:space="preserve">Yra mėginio maišymas analizatoriuje
</t>
    </r>
    <r>
      <rPr>
        <b/>
        <sz val="11"/>
        <color rgb="FFFF0000"/>
        <rFont val="Times New Roman"/>
        <family val="1"/>
        <charset val="186"/>
      </rPr>
      <t>1 p.d. atitikties dokumentai, psl. Nr. 4</t>
    </r>
  </si>
  <si>
    <r>
      <t xml:space="preserve">Kontrolinio kraujo mėgintuvėlių  identifikavimas atliekamas automatiškai nuskaitant brūkšninį kodą
</t>
    </r>
    <r>
      <rPr>
        <b/>
        <sz val="11"/>
        <color rgb="FFFF0000"/>
        <rFont val="Times New Roman"/>
        <family val="1"/>
        <charset val="186"/>
      </rPr>
      <t>1 p.d. atitikties dokumentai, psl. Nr. 15</t>
    </r>
  </si>
  <si>
    <r>
      <t xml:space="preserve">Reagentų įvedimas į analizatorių nuskaitant brūkšninį kodą
</t>
    </r>
    <r>
      <rPr>
        <b/>
        <sz val="11"/>
        <color rgb="FFFF0000"/>
        <rFont val="Times New Roman"/>
        <family val="1"/>
        <charset val="186"/>
      </rPr>
      <t>1 p.d. atitikties dokumentai, psl. Nr. 4, 6, 16</t>
    </r>
  </si>
  <si>
    <r>
      <t xml:space="preserve">Kokybės kontrolė XB, Levey-Jennings kreivės 
</t>
    </r>
    <r>
      <rPr>
        <b/>
        <sz val="11"/>
        <color rgb="FFFF0000"/>
        <rFont val="Times New Roman"/>
        <family val="1"/>
        <charset val="186"/>
      </rPr>
      <t>1 p.d. atitikties dokumentai, psl. Nr. 2, 18, 20</t>
    </r>
  </si>
  <si>
    <r>
      <t>PLT           0 –1490(10</t>
    </r>
    <r>
      <rPr>
        <vertAlign val="superscript"/>
        <sz val="11"/>
        <color theme="1"/>
        <rFont val="Times New Roman"/>
        <family val="1"/>
        <charset val="186"/>
      </rPr>
      <t>9</t>
    </r>
    <r>
      <rPr>
        <sz val="11"/>
        <color theme="1"/>
        <rFont val="Times New Roman"/>
        <family val="1"/>
        <charset val="186"/>
      </rPr>
      <t xml:space="preserve">/L) 
</t>
    </r>
    <r>
      <rPr>
        <b/>
        <sz val="11"/>
        <color rgb="FFFF0000"/>
        <rFont val="Times New Roman"/>
        <family val="1"/>
        <charset val="186"/>
      </rPr>
      <t>1 p.d. atitikties dokumentai, psl. Nr. 21, 22</t>
    </r>
  </si>
  <si>
    <r>
      <t xml:space="preserve">Yra galimybė atskiroje sekcijoje tirti atvirą mėginį iš kapiliarinio kraujo
</t>
    </r>
    <r>
      <rPr>
        <b/>
        <sz val="11"/>
        <color rgb="FFFF0000"/>
        <rFont val="Times New Roman"/>
        <family val="1"/>
        <charset val="186"/>
      </rPr>
      <t>1 p.d. atitikties dokumentai, psl. Nr. 4, 23</t>
    </r>
  </si>
  <si>
    <t>Siūlomos pakuotės kaina EUR su PVM</t>
  </si>
  <si>
    <t>penkiolika tūkstančių keturi šimtai devyni eurai</t>
  </si>
  <si>
    <t>šešiolika tūkstančių du šimtai dvidešimt trys eurai ir keturiasdešimt penki centai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</si>
</sst>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vertAlign val="superscript"/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i/>
      <sz val="11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</cellXfs>
  <cellStyles count="2">
    <cellStyle name="Excel Built-in Normal" xfId="1" xr:uid="{9F044A29-7686-4724-82B8-34706A828599}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3"/>
  <sheetViews>
    <sheetView tabSelected="1" topLeftCell="A38" workbookViewId="0">
      <selection activeCell="C48" sqref="C48"/>
    </sheetView>
  </sheetViews>
  <sheetFormatPr defaultRowHeight="14.4" x14ac:dyDescent="0.3"/>
  <cols>
    <col min="2" max="2" width="50.33203125" customWidth="1"/>
    <col min="3" max="3" width="28.88671875" customWidth="1"/>
    <col min="4" max="4" width="29.109375" customWidth="1"/>
    <col min="5" max="10" width="14.33203125" customWidth="1"/>
    <col min="11" max="11" width="31" customWidth="1"/>
  </cols>
  <sheetData>
    <row r="1" spans="1:11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s="1" customFormat="1" x14ac:dyDescent="0.3">
      <c r="A2" s="34" t="s">
        <v>100</v>
      </c>
      <c r="B2" s="34"/>
      <c r="C2" s="34"/>
      <c r="D2" s="34"/>
      <c r="E2" s="34"/>
      <c r="F2" s="34"/>
      <c r="G2" s="34"/>
      <c r="H2" s="19"/>
      <c r="I2" s="18"/>
      <c r="J2" s="18"/>
      <c r="K2" s="18"/>
    </row>
    <row r="3" spans="1:11" s="1" customFormat="1" ht="23.25" customHeight="1" x14ac:dyDescent="0.3">
      <c r="A3" s="34" t="s">
        <v>0</v>
      </c>
      <c r="B3" s="34"/>
      <c r="C3" s="34"/>
      <c r="D3" s="34"/>
      <c r="E3" s="34"/>
      <c r="F3" s="34"/>
      <c r="G3" s="34"/>
      <c r="H3" s="19"/>
      <c r="I3" s="18"/>
      <c r="J3" s="18"/>
      <c r="K3" s="18"/>
    </row>
    <row r="4" spans="1:11" ht="45" customHeight="1" x14ac:dyDescent="0.3">
      <c r="A4" s="21"/>
      <c r="B4" s="21"/>
      <c r="C4" s="22" t="s">
        <v>1</v>
      </c>
      <c r="D4" s="35" t="s">
        <v>2</v>
      </c>
      <c r="E4" s="35"/>
      <c r="F4" s="35"/>
      <c r="G4" s="35"/>
      <c r="H4" s="18"/>
      <c r="I4" s="18"/>
      <c r="J4" s="18"/>
      <c r="K4" s="18"/>
    </row>
    <row r="5" spans="1:11" ht="48" customHeight="1" x14ac:dyDescent="0.3">
      <c r="A5" s="3">
        <v>1</v>
      </c>
      <c r="B5" s="9" t="s">
        <v>3</v>
      </c>
      <c r="C5" s="10"/>
      <c r="D5" s="36" t="s">
        <v>109</v>
      </c>
      <c r="E5" s="36"/>
      <c r="F5" s="36"/>
      <c r="G5" s="36"/>
      <c r="H5" s="18"/>
      <c r="I5" s="18"/>
      <c r="J5" s="18"/>
      <c r="K5" s="18"/>
    </row>
    <row r="6" spans="1:11" ht="82.5" customHeight="1" x14ac:dyDescent="0.3">
      <c r="A6" s="2" t="s">
        <v>4</v>
      </c>
      <c r="B6" s="7" t="s">
        <v>5</v>
      </c>
      <c r="C6" s="7" t="s">
        <v>57</v>
      </c>
      <c r="D6" s="30" t="s">
        <v>111</v>
      </c>
      <c r="E6" s="30"/>
      <c r="F6" s="30"/>
      <c r="G6" s="30"/>
      <c r="H6" s="23"/>
      <c r="I6" s="18"/>
      <c r="J6" s="18"/>
      <c r="K6" s="18"/>
    </row>
    <row r="7" spans="1:11" ht="31.5" customHeight="1" x14ac:dyDescent="0.3">
      <c r="A7" s="2" t="s">
        <v>6</v>
      </c>
      <c r="B7" s="7" t="s">
        <v>7</v>
      </c>
      <c r="C7" s="7" t="s">
        <v>8</v>
      </c>
      <c r="D7" s="30" t="s">
        <v>112</v>
      </c>
      <c r="E7" s="30"/>
      <c r="F7" s="30"/>
      <c r="G7" s="30"/>
      <c r="H7" s="23"/>
      <c r="I7" s="18"/>
      <c r="J7" s="18"/>
      <c r="K7" s="18"/>
    </row>
    <row r="8" spans="1:11" ht="31.5" customHeight="1" x14ac:dyDescent="0.3">
      <c r="A8" s="2" t="s">
        <v>9</v>
      </c>
      <c r="B8" s="7" t="s">
        <v>10</v>
      </c>
      <c r="C8" s="7" t="s">
        <v>11</v>
      </c>
      <c r="D8" s="30" t="s">
        <v>113</v>
      </c>
      <c r="E8" s="30"/>
      <c r="F8" s="30"/>
      <c r="G8" s="30"/>
      <c r="H8" s="23"/>
      <c r="I8" s="18"/>
      <c r="J8" s="18"/>
      <c r="K8" s="18"/>
    </row>
    <row r="9" spans="1:11" ht="27.6" x14ac:dyDescent="0.3">
      <c r="A9" s="2" t="s">
        <v>12</v>
      </c>
      <c r="B9" s="7" t="s">
        <v>13</v>
      </c>
      <c r="C9" s="7" t="s">
        <v>14</v>
      </c>
      <c r="D9" s="30" t="s">
        <v>114</v>
      </c>
      <c r="E9" s="30"/>
      <c r="F9" s="30"/>
      <c r="G9" s="30"/>
      <c r="H9" s="23"/>
      <c r="I9" s="18"/>
      <c r="J9" s="18"/>
      <c r="K9" s="18"/>
    </row>
    <row r="10" spans="1:11" ht="31.5" customHeight="1" x14ac:dyDescent="0.3">
      <c r="A10" s="2" t="s">
        <v>15</v>
      </c>
      <c r="B10" s="7" t="s">
        <v>16</v>
      </c>
      <c r="C10" s="7" t="s">
        <v>17</v>
      </c>
      <c r="D10" s="30" t="s">
        <v>115</v>
      </c>
      <c r="E10" s="30"/>
      <c r="F10" s="30"/>
      <c r="G10" s="30"/>
      <c r="H10" s="23"/>
      <c r="I10" s="18"/>
      <c r="J10" s="18"/>
      <c r="K10" s="18"/>
    </row>
    <row r="11" spans="1:11" ht="44.25" customHeight="1" x14ac:dyDescent="0.3">
      <c r="A11" s="2" t="s">
        <v>18</v>
      </c>
      <c r="B11" s="7" t="s">
        <v>19</v>
      </c>
      <c r="C11" s="7" t="s">
        <v>20</v>
      </c>
      <c r="D11" s="30" t="s">
        <v>117</v>
      </c>
      <c r="E11" s="30"/>
      <c r="F11" s="30"/>
      <c r="G11" s="30"/>
      <c r="H11" s="23"/>
      <c r="I11" s="18"/>
      <c r="J11" s="18"/>
      <c r="K11" s="18"/>
    </row>
    <row r="12" spans="1:11" ht="28.5" customHeight="1" x14ac:dyDescent="0.3">
      <c r="A12" s="2" t="s">
        <v>21</v>
      </c>
      <c r="B12" s="7" t="s">
        <v>22</v>
      </c>
      <c r="C12" s="7" t="s">
        <v>20</v>
      </c>
      <c r="D12" s="30" t="s">
        <v>118</v>
      </c>
      <c r="E12" s="30"/>
      <c r="F12" s="30"/>
      <c r="G12" s="30"/>
      <c r="H12" s="23"/>
      <c r="I12" s="18"/>
      <c r="J12" s="18"/>
      <c r="K12" s="18"/>
    </row>
    <row r="13" spans="1:11" ht="33.75" customHeight="1" x14ac:dyDescent="0.3">
      <c r="A13" s="2" t="s">
        <v>23</v>
      </c>
      <c r="B13" s="7" t="s">
        <v>24</v>
      </c>
      <c r="C13" s="7" t="s">
        <v>20</v>
      </c>
      <c r="D13" s="30" t="s">
        <v>119</v>
      </c>
      <c r="E13" s="30"/>
      <c r="F13" s="30"/>
      <c r="G13" s="30"/>
      <c r="H13" s="23"/>
      <c r="I13" s="18"/>
      <c r="J13" s="18"/>
      <c r="K13" s="18"/>
    </row>
    <row r="14" spans="1:11" ht="16.8" x14ac:dyDescent="0.3">
      <c r="A14" s="31" t="s">
        <v>25</v>
      </c>
      <c r="B14" s="30" t="s">
        <v>26</v>
      </c>
      <c r="C14" s="7" t="s">
        <v>103</v>
      </c>
      <c r="D14" s="30" t="s">
        <v>104</v>
      </c>
      <c r="E14" s="30"/>
      <c r="F14" s="30"/>
      <c r="G14" s="30"/>
      <c r="H14" s="23"/>
      <c r="I14" s="18"/>
      <c r="J14" s="18"/>
      <c r="K14" s="18"/>
    </row>
    <row r="15" spans="1:11" ht="16.8" x14ac:dyDescent="0.3">
      <c r="A15" s="31"/>
      <c r="B15" s="30"/>
      <c r="C15" s="7" t="s">
        <v>105</v>
      </c>
      <c r="D15" s="30" t="s">
        <v>106</v>
      </c>
      <c r="E15" s="30"/>
      <c r="F15" s="30"/>
      <c r="G15" s="30"/>
      <c r="H15" s="23"/>
      <c r="I15" s="18"/>
      <c r="J15" s="18"/>
      <c r="K15" s="18"/>
    </row>
    <row r="16" spans="1:11" x14ac:dyDescent="0.3">
      <c r="A16" s="31"/>
      <c r="B16" s="30"/>
      <c r="C16" s="7" t="s">
        <v>27</v>
      </c>
      <c r="D16" s="30" t="s">
        <v>97</v>
      </c>
      <c r="E16" s="30"/>
      <c r="F16" s="30"/>
      <c r="G16" s="30"/>
      <c r="H16" s="23"/>
      <c r="I16" s="18"/>
      <c r="J16" s="18"/>
      <c r="K16" s="18"/>
    </row>
    <row r="17" spans="1:11" ht="32.25" customHeight="1" x14ac:dyDescent="0.3">
      <c r="A17" s="31"/>
      <c r="B17" s="30"/>
      <c r="C17" s="7" t="s">
        <v>107</v>
      </c>
      <c r="D17" s="30" t="s">
        <v>120</v>
      </c>
      <c r="E17" s="30"/>
      <c r="F17" s="30"/>
      <c r="G17" s="30"/>
      <c r="H17" s="23"/>
      <c r="I17" s="18"/>
      <c r="J17" s="18"/>
      <c r="K17" s="18"/>
    </row>
    <row r="18" spans="1:11" x14ac:dyDescent="0.3">
      <c r="A18" s="31" t="s">
        <v>28</v>
      </c>
      <c r="B18" s="30" t="s">
        <v>29</v>
      </c>
      <c r="C18" s="7" t="s">
        <v>30</v>
      </c>
      <c r="D18" s="30" t="s">
        <v>102</v>
      </c>
      <c r="E18" s="30"/>
      <c r="F18" s="30"/>
      <c r="G18" s="30"/>
      <c r="H18" s="23"/>
      <c r="I18" s="18"/>
      <c r="J18" s="18"/>
      <c r="K18" s="18"/>
    </row>
    <row r="19" spans="1:11" x14ac:dyDescent="0.3">
      <c r="A19" s="31"/>
      <c r="B19" s="30"/>
      <c r="C19" s="7" t="s">
        <v>31</v>
      </c>
      <c r="D19" s="30" t="s">
        <v>94</v>
      </c>
      <c r="E19" s="30"/>
      <c r="F19" s="30"/>
      <c r="G19" s="30"/>
      <c r="H19" s="23"/>
      <c r="I19" s="18"/>
      <c r="J19" s="18"/>
      <c r="K19" s="18"/>
    </row>
    <row r="20" spans="1:11" x14ac:dyDescent="0.3">
      <c r="A20" s="31"/>
      <c r="B20" s="30"/>
      <c r="C20" s="7" t="s">
        <v>32</v>
      </c>
      <c r="D20" s="30" t="s">
        <v>95</v>
      </c>
      <c r="E20" s="30"/>
      <c r="F20" s="30"/>
      <c r="G20" s="30"/>
      <c r="H20" s="23"/>
      <c r="I20" s="18"/>
      <c r="J20" s="18"/>
      <c r="K20" s="18"/>
    </row>
    <row r="21" spans="1:11" x14ac:dyDescent="0.3">
      <c r="A21" s="31"/>
      <c r="B21" s="30"/>
      <c r="C21" s="7" t="s">
        <v>33</v>
      </c>
      <c r="D21" s="30" t="s">
        <v>96</v>
      </c>
      <c r="E21" s="30"/>
      <c r="F21" s="30"/>
      <c r="G21" s="30"/>
      <c r="H21" s="23"/>
      <c r="I21" s="18"/>
      <c r="J21" s="18"/>
      <c r="K21" s="18"/>
    </row>
    <row r="22" spans="1:11" ht="31.5" customHeight="1" x14ac:dyDescent="0.3">
      <c r="A22" s="31"/>
      <c r="B22" s="30"/>
      <c r="C22" s="7" t="s">
        <v>34</v>
      </c>
      <c r="D22" s="30" t="s">
        <v>110</v>
      </c>
      <c r="E22" s="30"/>
      <c r="F22" s="30"/>
      <c r="G22" s="30"/>
      <c r="H22" s="23"/>
      <c r="I22" s="18"/>
      <c r="J22" s="18"/>
      <c r="K22" s="18"/>
    </row>
    <row r="23" spans="1:11" ht="27.6" x14ac:dyDescent="0.3">
      <c r="A23" s="2" t="s">
        <v>35</v>
      </c>
      <c r="B23" s="7" t="s">
        <v>36</v>
      </c>
      <c r="C23" s="7" t="s">
        <v>37</v>
      </c>
      <c r="D23" s="30" t="s">
        <v>98</v>
      </c>
      <c r="E23" s="30"/>
      <c r="F23" s="30"/>
      <c r="G23" s="30"/>
      <c r="H23" s="23"/>
      <c r="I23" s="18"/>
      <c r="J23" s="18"/>
      <c r="K23" s="18"/>
    </row>
    <row r="24" spans="1:11" ht="31.5" customHeight="1" x14ac:dyDescent="0.3">
      <c r="A24" s="2" t="s">
        <v>38</v>
      </c>
      <c r="B24" s="7" t="s">
        <v>39</v>
      </c>
      <c r="C24" s="7" t="s">
        <v>37</v>
      </c>
      <c r="D24" s="30" t="s">
        <v>116</v>
      </c>
      <c r="E24" s="30"/>
      <c r="F24" s="30"/>
      <c r="G24" s="30"/>
      <c r="H24" s="23"/>
      <c r="I24" s="18"/>
      <c r="J24" s="18"/>
      <c r="K24" s="18"/>
    </row>
    <row r="25" spans="1:11" ht="38.25" customHeight="1" x14ac:dyDescent="0.3">
      <c r="A25" s="2" t="s">
        <v>40</v>
      </c>
      <c r="B25" s="7" t="s">
        <v>41</v>
      </c>
      <c r="C25" s="7" t="s">
        <v>37</v>
      </c>
      <c r="D25" s="30" t="s">
        <v>121</v>
      </c>
      <c r="E25" s="30"/>
      <c r="F25" s="30"/>
      <c r="G25" s="30"/>
      <c r="H25" s="23"/>
      <c r="I25" s="18"/>
      <c r="J25" s="18"/>
      <c r="K25" s="18"/>
    </row>
    <row r="26" spans="1:11" ht="27.6" x14ac:dyDescent="0.3">
      <c r="A26" s="2" t="s">
        <v>42</v>
      </c>
      <c r="B26" s="7" t="s">
        <v>43</v>
      </c>
      <c r="C26" s="7" t="s">
        <v>37</v>
      </c>
      <c r="D26" s="30" t="s">
        <v>98</v>
      </c>
      <c r="E26" s="30"/>
      <c r="F26" s="30"/>
      <c r="G26" s="30"/>
      <c r="H26" s="23"/>
      <c r="I26" s="18"/>
      <c r="J26" s="18"/>
      <c r="K26" s="18"/>
    </row>
    <row r="27" spans="1:11" ht="46.5" customHeight="1" x14ac:dyDescent="0.3">
      <c r="A27" s="2" t="s">
        <v>68</v>
      </c>
      <c r="B27" s="11" t="s">
        <v>44</v>
      </c>
      <c r="C27" s="11" t="s">
        <v>45</v>
      </c>
      <c r="D27" s="30" t="s">
        <v>99</v>
      </c>
      <c r="E27" s="30"/>
      <c r="F27" s="30"/>
      <c r="G27" s="30"/>
      <c r="H27" s="23"/>
      <c r="I27" s="18"/>
      <c r="J27" s="18"/>
      <c r="K27" s="18"/>
    </row>
    <row r="28" spans="1:11" x14ac:dyDescent="0.3">
      <c r="A28" s="19"/>
      <c r="B28" s="18"/>
      <c r="C28" s="18"/>
      <c r="D28" s="18"/>
      <c r="E28" s="18"/>
      <c r="F28" s="18"/>
      <c r="G28" s="18"/>
      <c r="H28" s="18"/>
      <c r="I28" s="18"/>
      <c r="J28" s="18"/>
      <c r="K28" s="18"/>
    </row>
    <row r="29" spans="1:11" ht="35.25" customHeight="1" x14ac:dyDescent="0.3">
      <c r="A29" s="34" t="s">
        <v>101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</row>
    <row r="30" spans="1:11" x14ac:dyDescent="0.3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</row>
    <row r="31" spans="1:11" ht="96.6" x14ac:dyDescent="0.3">
      <c r="A31" s="21" t="s">
        <v>59</v>
      </c>
      <c r="B31" s="21" t="s">
        <v>58</v>
      </c>
      <c r="C31" s="21" t="s">
        <v>60</v>
      </c>
      <c r="D31" s="21" t="s">
        <v>61</v>
      </c>
      <c r="E31" s="21" t="s">
        <v>66</v>
      </c>
      <c r="F31" s="21" t="s">
        <v>62</v>
      </c>
      <c r="G31" s="21" t="s">
        <v>67</v>
      </c>
      <c r="H31" s="21" t="s">
        <v>122</v>
      </c>
      <c r="I31" s="21" t="s">
        <v>65</v>
      </c>
      <c r="J31" s="21" t="s">
        <v>64</v>
      </c>
      <c r="K31" s="21" t="s">
        <v>63</v>
      </c>
    </row>
    <row r="32" spans="1:11" x14ac:dyDescent="0.3">
      <c r="A32" s="3">
        <v>1</v>
      </c>
      <c r="B32" s="3">
        <v>2</v>
      </c>
      <c r="C32" s="3">
        <v>3</v>
      </c>
      <c r="D32" s="3">
        <v>4</v>
      </c>
      <c r="E32" s="3">
        <v>5</v>
      </c>
      <c r="F32" s="3">
        <v>6</v>
      </c>
      <c r="G32" s="3">
        <v>7</v>
      </c>
      <c r="H32" s="3"/>
      <c r="I32" s="3">
        <v>8</v>
      </c>
      <c r="J32" s="3">
        <v>9</v>
      </c>
      <c r="K32" s="3">
        <v>10</v>
      </c>
    </row>
    <row r="33" spans="1:11" ht="41.4" x14ac:dyDescent="0.3">
      <c r="A33" s="31" t="s">
        <v>46</v>
      </c>
      <c r="B33" s="12" t="s">
        <v>47</v>
      </c>
      <c r="C33" s="31"/>
      <c r="D33" s="37">
        <v>15500</v>
      </c>
      <c r="E33" s="31"/>
      <c r="F33" s="31"/>
      <c r="G33" s="31"/>
      <c r="H33" s="27"/>
      <c r="I33" s="31"/>
      <c r="J33" s="31"/>
      <c r="K33" s="30"/>
    </row>
    <row r="34" spans="1:11" x14ac:dyDescent="0.3">
      <c r="A34" s="31"/>
      <c r="B34" s="13" t="s">
        <v>48</v>
      </c>
      <c r="C34" s="31"/>
      <c r="D34" s="37"/>
      <c r="E34" s="31"/>
      <c r="F34" s="31"/>
      <c r="G34" s="31"/>
      <c r="H34" s="28"/>
      <c r="I34" s="31"/>
      <c r="J34" s="31"/>
      <c r="K34" s="30"/>
    </row>
    <row r="35" spans="1:11" x14ac:dyDescent="0.3">
      <c r="A35" s="31"/>
      <c r="B35" s="13" t="s">
        <v>49</v>
      </c>
      <c r="C35" s="31"/>
      <c r="D35" s="37"/>
      <c r="E35" s="31"/>
      <c r="F35" s="31"/>
      <c r="G35" s="31"/>
      <c r="H35" s="28"/>
      <c r="I35" s="31"/>
      <c r="J35" s="31"/>
      <c r="K35" s="30"/>
    </row>
    <row r="36" spans="1:11" x14ac:dyDescent="0.3">
      <c r="A36" s="31"/>
      <c r="B36" s="13" t="s">
        <v>50</v>
      </c>
      <c r="C36" s="31"/>
      <c r="D36" s="37"/>
      <c r="E36" s="31"/>
      <c r="F36" s="31"/>
      <c r="G36" s="31"/>
      <c r="H36" s="28"/>
      <c r="I36" s="31"/>
      <c r="J36" s="31"/>
      <c r="K36" s="30"/>
    </row>
    <row r="37" spans="1:11" x14ac:dyDescent="0.3">
      <c r="A37" s="31"/>
      <c r="B37" s="13" t="s">
        <v>51</v>
      </c>
      <c r="C37" s="31"/>
      <c r="D37" s="37"/>
      <c r="E37" s="31"/>
      <c r="F37" s="31"/>
      <c r="G37" s="31"/>
      <c r="H37" s="28"/>
      <c r="I37" s="31"/>
      <c r="J37" s="31"/>
      <c r="K37" s="30"/>
    </row>
    <row r="38" spans="1:11" x14ac:dyDescent="0.3">
      <c r="A38" s="31"/>
      <c r="B38" s="13" t="s">
        <v>52</v>
      </c>
      <c r="C38" s="31"/>
      <c r="D38" s="37"/>
      <c r="E38" s="31"/>
      <c r="F38" s="31"/>
      <c r="G38" s="31"/>
      <c r="H38" s="28"/>
      <c r="I38" s="31"/>
      <c r="J38" s="31"/>
      <c r="K38" s="30"/>
    </row>
    <row r="39" spans="1:11" x14ac:dyDescent="0.3">
      <c r="A39" s="31"/>
      <c r="B39" s="13" t="s">
        <v>53</v>
      </c>
      <c r="C39" s="31"/>
      <c r="D39" s="37"/>
      <c r="E39" s="31"/>
      <c r="F39" s="31"/>
      <c r="G39" s="31"/>
      <c r="H39" s="28"/>
      <c r="I39" s="31"/>
      <c r="J39" s="31"/>
      <c r="K39" s="30"/>
    </row>
    <row r="40" spans="1:11" x14ac:dyDescent="0.3">
      <c r="A40" s="31"/>
      <c r="B40" s="14" t="s">
        <v>54</v>
      </c>
      <c r="C40" s="31"/>
      <c r="D40" s="37"/>
      <c r="E40" s="31"/>
      <c r="F40" s="31"/>
      <c r="G40" s="31"/>
      <c r="H40" s="29"/>
      <c r="I40" s="31"/>
      <c r="J40" s="31"/>
      <c r="K40" s="30"/>
    </row>
    <row r="41" spans="1:11" ht="42" customHeight="1" x14ac:dyDescent="0.3">
      <c r="A41" s="2" t="s">
        <v>4</v>
      </c>
      <c r="B41" s="15" t="s">
        <v>70</v>
      </c>
      <c r="C41" s="2"/>
      <c r="D41" s="4"/>
      <c r="E41" s="5">
        <v>20</v>
      </c>
      <c r="F41" s="5" t="s">
        <v>88</v>
      </c>
      <c r="G41" s="20">
        <v>90</v>
      </c>
      <c r="H41" s="20">
        <f>G41+G41*0.05</f>
        <v>94.5</v>
      </c>
      <c r="I41" s="6">
        <f t="shared" ref="I41:I49" si="0">+G41*E41</f>
        <v>1800</v>
      </c>
      <c r="J41" s="6">
        <f t="shared" ref="J41:J47" si="1">+I41*1.05</f>
        <v>1890</v>
      </c>
      <c r="K41" s="15" t="s">
        <v>79</v>
      </c>
    </row>
    <row r="42" spans="1:11" ht="38.25" customHeight="1" x14ac:dyDescent="0.3">
      <c r="A42" s="2" t="s">
        <v>6</v>
      </c>
      <c r="B42" s="15" t="s">
        <v>71</v>
      </c>
      <c r="C42" s="2"/>
      <c r="D42" s="4"/>
      <c r="E42" s="5">
        <v>20</v>
      </c>
      <c r="F42" s="5" t="s">
        <v>88</v>
      </c>
      <c r="G42" s="20">
        <v>94</v>
      </c>
      <c r="H42" s="20">
        <f t="shared" ref="H42:H47" si="2">G42+G42*0.05</f>
        <v>98.7</v>
      </c>
      <c r="I42" s="6">
        <f t="shared" si="0"/>
        <v>1880</v>
      </c>
      <c r="J42" s="6">
        <f t="shared" si="1"/>
        <v>1974</v>
      </c>
      <c r="K42" s="15" t="s">
        <v>80</v>
      </c>
    </row>
    <row r="43" spans="1:11" ht="27.75" customHeight="1" x14ac:dyDescent="0.3">
      <c r="A43" s="2" t="s">
        <v>9</v>
      </c>
      <c r="B43" s="15" t="s">
        <v>72</v>
      </c>
      <c r="C43" s="2"/>
      <c r="D43" s="4"/>
      <c r="E43" s="5">
        <v>66</v>
      </c>
      <c r="F43" s="5" t="s">
        <v>89</v>
      </c>
      <c r="G43" s="20">
        <v>96</v>
      </c>
      <c r="H43" s="20">
        <f t="shared" si="2"/>
        <v>100.8</v>
      </c>
      <c r="I43" s="6">
        <f t="shared" si="0"/>
        <v>6336</v>
      </c>
      <c r="J43" s="6">
        <f t="shared" si="1"/>
        <v>6652.8</v>
      </c>
      <c r="K43" s="15" t="s">
        <v>81</v>
      </c>
    </row>
    <row r="44" spans="1:11" ht="32.25" customHeight="1" x14ac:dyDescent="0.3">
      <c r="A44" s="2" t="s">
        <v>12</v>
      </c>
      <c r="B44" s="15" t="s">
        <v>73</v>
      </c>
      <c r="C44" s="2"/>
      <c r="D44" s="4"/>
      <c r="E44" s="5">
        <v>15</v>
      </c>
      <c r="F44" s="5" t="s">
        <v>90</v>
      </c>
      <c r="G44" s="20">
        <v>140</v>
      </c>
      <c r="H44" s="20">
        <f t="shared" si="2"/>
        <v>147</v>
      </c>
      <c r="I44" s="6">
        <f t="shared" si="0"/>
        <v>2100</v>
      </c>
      <c r="J44" s="6">
        <f t="shared" si="1"/>
        <v>2205</v>
      </c>
      <c r="K44" s="15" t="s">
        <v>82</v>
      </c>
    </row>
    <row r="45" spans="1:11" ht="30" customHeight="1" x14ac:dyDescent="0.3">
      <c r="A45" s="2" t="s">
        <v>15</v>
      </c>
      <c r="B45" s="15" t="s">
        <v>74</v>
      </c>
      <c r="C45" s="2"/>
      <c r="D45" s="4"/>
      <c r="E45" s="5">
        <v>9</v>
      </c>
      <c r="F45" s="5" t="s">
        <v>91</v>
      </c>
      <c r="G45" s="20">
        <v>90</v>
      </c>
      <c r="H45" s="20">
        <f t="shared" si="2"/>
        <v>94.5</v>
      </c>
      <c r="I45" s="6">
        <f t="shared" si="0"/>
        <v>810</v>
      </c>
      <c r="J45" s="6">
        <f t="shared" si="1"/>
        <v>850.5</v>
      </c>
      <c r="K45" s="15" t="s">
        <v>83</v>
      </c>
    </row>
    <row r="46" spans="1:11" ht="73.5" customHeight="1" x14ac:dyDescent="0.3">
      <c r="A46" s="2" t="s">
        <v>18</v>
      </c>
      <c r="B46" s="15" t="s">
        <v>75</v>
      </c>
      <c r="C46" s="2"/>
      <c r="D46" s="4"/>
      <c r="E46" s="5">
        <v>108</v>
      </c>
      <c r="F46" s="5" t="s">
        <v>92</v>
      </c>
      <c r="G46" s="20">
        <v>20</v>
      </c>
      <c r="H46" s="20">
        <f t="shared" si="2"/>
        <v>21</v>
      </c>
      <c r="I46" s="6">
        <f t="shared" si="0"/>
        <v>2160</v>
      </c>
      <c r="J46" s="6">
        <f t="shared" si="1"/>
        <v>2268</v>
      </c>
      <c r="K46" s="16" t="s">
        <v>84</v>
      </c>
    </row>
    <row r="47" spans="1:11" ht="28.5" customHeight="1" x14ac:dyDescent="0.3">
      <c r="A47" s="2" t="s">
        <v>21</v>
      </c>
      <c r="B47" s="15" t="s">
        <v>76</v>
      </c>
      <c r="C47" s="2"/>
      <c r="D47" s="4"/>
      <c r="E47" s="5">
        <v>2</v>
      </c>
      <c r="F47" s="5" t="s">
        <v>92</v>
      </c>
      <c r="G47" s="20">
        <v>24</v>
      </c>
      <c r="H47" s="20">
        <f t="shared" si="2"/>
        <v>25.2</v>
      </c>
      <c r="I47" s="6">
        <f t="shared" si="0"/>
        <v>48</v>
      </c>
      <c r="J47" s="6">
        <f t="shared" si="1"/>
        <v>50.400000000000006</v>
      </c>
      <c r="K47" s="17" t="s">
        <v>85</v>
      </c>
    </row>
    <row r="48" spans="1:11" ht="28.5" customHeight="1" x14ac:dyDescent="0.3">
      <c r="A48" s="2" t="s">
        <v>23</v>
      </c>
      <c r="B48" s="15" t="s">
        <v>77</v>
      </c>
      <c r="C48" s="2"/>
      <c r="D48" s="4"/>
      <c r="E48" s="5">
        <v>11</v>
      </c>
      <c r="F48" s="5" t="s">
        <v>69</v>
      </c>
      <c r="G48" s="20">
        <v>16</v>
      </c>
      <c r="H48" s="20">
        <f>G48+G48*0.21</f>
        <v>19.36</v>
      </c>
      <c r="I48" s="6">
        <f t="shared" si="0"/>
        <v>176</v>
      </c>
      <c r="J48" s="6">
        <f>+I48*1.21</f>
        <v>212.95999999999998</v>
      </c>
      <c r="K48" s="7" t="s">
        <v>86</v>
      </c>
    </row>
    <row r="49" spans="1:11" ht="16.5" customHeight="1" x14ac:dyDescent="0.3">
      <c r="A49" s="2" t="s">
        <v>25</v>
      </c>
      <c r="B49" s="15" t="s">
        <v>78</v>
      </c>
      <c r="C49" s="2"/>
      <c r="D49" s="4"/>
      <c r="E49" s="5">
        <f>16500/500</f>
        <v>33</v>
      </c>
      <c r="F49" s="5" t="s">
        <v>93</v>
      </c>
      <c r="G49" s="20">
        <v>3</v>
      </c>
      <c r="H49" s="20">
        <f>G49+G49*0.21</f>
        <v>3.63</v>
      </c>
      <c r="I49" s="6">
        <f t="shared" si="0"/>
        <v>99</v>
      </c>
      <c r="J49" s="6">
        <f>+I49*1.21</f>
        <v>119.78999999999999</v>
      </c>
      <c r="K49" s="11" t="s">
        <v>87</v>
      </c>
    </row>
    <row r="50" spans="1:11" ht="15" customHeight="1" x14ac:dyDescent="0.3">
      <c r="A50" s="32" t="s">
        <v>55</v>
      </c>
      <c r="B50" s="32"/>
      <c r="C50" s="32"/>
      <c r="D50" s="32"/>
      <c r="E50" s="32"/>
      <c r="F50" s="32"/>
      <c r="G50" s="32"/>
      <c r="H50" s="32"/>
      <c r="I50" s="8">
        <f>SUM(I41:I49)</f>
        <v>15409</v>
      </c>
      <c r="J50" s="8">
        <f>SUM(J41:J49)</f>
        <v>16223.449999999999</v>
      </c>
      <c r="K50" s="33"/>
    </row>
    <row r="51" spans="1:11" ht="96.6" x14ac:dyDescent="0.3">
      <c r="A51" s="32"/>
      <c r="B51" s="32"/>
      <c r="C51" s="32"/>
      <c r="D51" s="32"/>
      <c r="E51" s="32"/>
      <c r="F51" s="32"/>
      <c r="G51" s="32"/>
      <c r="H51" s="32"/>
      <c r="I51" s="24" t="s">
        <v>123</v>
      </c>
      <c r="J51" s="24" t="s">
        <v>124</v>
      </c>
      <c r="K51" s="33"/>
    </row>
    <row r="52" spans="1:11" ht="17.25" customHeight="1" x14ac:dyDescent="0.3">
      <c r="A52" s="25" t="s">
        <v>108</v>
      </c>
      <c r="B52" s="25"/>
      <c r="C52" s="25"/>
      <c r="D52" s="25"/>
      <c r="E52" s="25"/>
      <c r="F52" s="25"/>
      <c r="G52" s="25"/>
      <c r="H52" s="25"/>
      <c r="I52" s="25"/>
      <c r="J52" s="25"/>
      <c r="K52" s="25"/>
    </row>
    <row r="53" spans="1:11" ht="19.5" customHeight="1" x14ac:dyDescent="0.3">
      <c r="A53" s="26" t="s">
        <v>56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</row>
  </sheetData>
  <mergeCells count="45">
    <mergeCell ref="A14:A17"/>
    <mergeCell ref="B14:B17"/>
    <mergeCell ref="D33:D40"/>
    <mergeCell ref="A18:A22"/>
    <mergeCell ref="B18:B22"/>
    <mergeCell ref="A33:A40"/>
    <mergeCell ref="C33:C40"/>
    <mergeCell ref="D14:G14"/>
    <mergeCell ref="D15:G15"/>
    <mergeCell ref="D12:G12"/>
    <mergeCell ref="D13:G13"/>
    <mergeCell ref="D4:G4"/>
    <mergeCell ref="D5:G5"/>
    <mergeCell ref="D6:G6"/>
    <mergeCell ref="D7:G7"/>
    <mergeCell ref="D8:G8"/>
    <mergeCell ref="A2:G2"/>
    <mergeCell ref="A3:G3"/>
    <mergeCell ref="A29:K29"/>
    <mergeCell ref="D21:G21"/>
    <mergeCell ref="D22:G22"/>
    <mergeCell ref="D23:G23"/>
    <mergeCell ref="D24:G24"/>
    <mergeCell ref="D25:G25"/>
    <mergeCell ref="D16:G16"/>
    <mergeCell ref="D17:G17"/>
    <mergeCell ref="D18:G18"/>
    <mergeCell ref="D19:G19"/>
    <mergeCell ref="D20:G20"/>
    <mergeCell ref="D9:G9"/>
    <mergeCell ref="D10:G10"/>
    <mergeCell ref="D11:G11"/>
    <mergeCell ref="A52:K52"/>
    <mergeCell ref="A53:K53"/>
    <mergeCell ref="H33:H40"/>
    <mergeCell ref="D26:G26"/>
    <mergeCell ref="D27:G27"/>
    <mergeCell ref="K33:K40"/>
    <mergeCell ref="E33:E40"/>
    <mergeCell ref="F33:F40"/>
    <mergeCell ref="G33:G40"/>
    <mergeCell ref="I33:I40"/>
    <mergeCell ref="J33:J40"/>
    <mergeCell ref="A50:H51"/>
    <mergeCell ref="K50:K51"/>
  </mergeCells>
  <pageMargins left="0.7" right="0.7" top="0.75" bottom="0.75" header="0.3" footer="0.3"/>
  <pageSetup paperSize="9" orientation="portrait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7254a45-8beb-40bf-8089-d9c1fbed0123">
      <Terms xmlns="http://schemas.microsoft.com/office/infopath/2007/PartnerControls"/>
    </lcf76f155ced4ddcb4097134ff3c332f>
    <TaxCatchAll xmlns="2a4aba02-29a2-496d-8bf3-6c1a8cc45ff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DA682267EFF9E43A6AD1A69CE4FDE35" ma:contentTypeVersion="19" ma:contentTypeDescription="Kurkite naują dokumentą." ma:contentTypeScope="" ma:versionID="399eec1986f91a6dfa007765fa3b078a">
  <xsd:schema xmlns:xsd="http://www.w3.org/2001/XMLSchema" xmlns:xs="http://www.w3.org/2001/XMLSchema" xmlns:p="http://schemas.microsoft.com/office/2006/metadata/properties" xmlns:ns2="07254a45-8beb-40bf-8089-d9c1fbed0123" xmlns:ns3="2a4aba02-29a2-496d-8bf3-6c1a8cc45ff5" targetNamespace="http://schemas.microsoft.com/office/2006/metadata/properties" ma:root="true" ma:fieldsID="3a495107f8e63057fa0b14bbbaa080db" ns2:_="" ns3:_="">
    <xsd:import namespace="07254a45-8beb-40bf-8089-d9c1fbed0123"/>
    <xsd:import namespace="2a4aba02-29a2-496d-8bf3-6c1a8cc45f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254a45-8beb-40bf-8089-d9c1fbed01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fe21d470-1db3-492d-a2e0-e85fcdb80c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4aba02-29a2-496d-8bf3-6c1a8cc45ff5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adc089c-5130-4f5b-8845-a5fdfda2c525}" ma:internalName="TaxCatchAll" ma:showField="CatchAllData" ma:web="2a4aba02-29a2-496d-8bf3-6c1a8cc45f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49A623-DE2E-40D8-86C7-B7FAF18D7AD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4BC467E-E7BE-4192-903A-941DEF820282}">
  <ds:schemaRefs>
    <ds:schemaRef ds:uri="http://schemas.microsoft.com/office/2006/metadata/properties"/>
    <ds:schemaRef ds:uri="http://schemas.microsoft.com/office/infopath/2007/PartnerControls"/>
    <ds:schemaRef ds:uri="07254a45-8beb-40bf-8089-d9c1fbed0123"/>
    <ds:schemaRef ds:uri="2a4aba02-29a2-496d-8bf3-6c1a8cc45ff5"/>
  </ds:schemaRefs>
</ds:datastoreItem>
</file>

<file path=customXml/itemProps3.xml><?xml version="1.0" encoding="utf-8"?>
<ds:datastoreItem xmlns:ds="http://schemas.openxmlformats.org/officeDocument/2006/customXml" ds:itemID="{82C94E07-E991-4E75-9864-5AF0883C41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254a45-8beb-40bf-8089-d9c1fbed0123"/>
    <ds:schemaRef ds:uri="2a4aba02-29a2-496d-8bf3-6c1a8cc45f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 dalis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Diamedica |  Kristina Gaidelionienė</dc:creator>
  <cp:lastModifiedBy>Dalia Riaubienė | Diamedica</cp:lastModifiedBy>
  <dcterms:created xsi:type="dcterms:W3CDTF">2015-06-05T18:17:20Z</dcterms:created>
  <dcterms:modified xsi:type="dcterms:W3CDTF">2025-05-15T11:27:04Z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0x010100CDA682267EFF9E43A6AD1A69CE4FDE35</vt:lpwstr>
  </property>
  <property fmtid="{D5CDD505-2E9C-101B-9397-08002B2CF9AE}" pid="3" name="MediaServiceImageTags">
    <vt:lpwstr/>
  </property>
</Properties>
</file>