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2B18F65E-4443-42C4-8181-40791DF76CC0}" xr6:coauthVersionLast="40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4" i="1" l="1"/>
  <c r="L104" i="1"/>
  <c r="L97" i="1"/>
  <c r="Q89" i="1"/>
  <c r="P89" i="1"/>
  <c r="Q60" i="1"/>
  <c r="P60" i="1"/>
  <c r="P44" i="1"/>
  <c r="Q33" i="1"/>
  <c r="Q30" i="1"/>
  <c r="P30" i="1"/>
  <c r="Q28" i="1"/>
  <c r="P28" i="1"/>
  <c r="P18" i="1"/>
  <c r="P9" i="1"/>
  <c r="P32" i="1" l="1"/>
  <c r="N32" i="1" s="1"/>
  <c r="L30" i="1"/>
  <c r="L32" i="1"/>
  <c r="Q32" i="1" s="1"/>
  <c r="O32" i="1" s="1"/>
  <c r="L28" i="1"/>
  <c r="P10" i="1"/>
  <c r="P11" i="1"/>
  <c r="P12" i="1"/>
  <c r="P13" i="1"/>
  <c r="P15" i="1"/>
  <c r="P17" i="1"/>
  <c r="P19" i="1"/>
  <c r="N9" i="1"/>
  <c r="L9" i="1"/>
  <c r="L10" i="1"/>
  <c r="L11" i="1"/>
  <c r="L12" i="1"/>
  <c r="L13" i="1"/>
  <c r="L15" i="1"/>
  <c r="L17" i="1"/>
  <c r="L18" i="1"/>
  <c r="L19" i="1"/>
  <c r="L98" i="1" l="1"/>
  <c r="L99" i="1"/>
  <c r="L100" i="1"/>
  <c r="L101" i="1"/>
  <c r="L102" i="1"/>
  <c r="L103" i="1"/>
  <c r="K99" i="1"/>
  <c r="M99" i="1" s="1"/>
  <c r="K100" i="1"/>
  <c r="M100" i="1" s="1"/>
  <c r="K101" i="1"/>
  <c r="M101" i="1" s="1"/>
  <c r="K102" i="1"/>
  <c r="M102" i="1" s="1"/>
  <c r="K103" i="1"/>
  <c r="M103" i="1" s="1"/>
  <c r="K98" i="1"/>
  <c r="M98" i="1" s="1"/>
  <c r="K97" i="1"/>
  <c r="M97" i="1" s="1"/>
  <c r="P78" i="1"/>
  <c r="P79" i="1"/>
  <c r="P80" i="1"/>
  <c r="P81" i="1"/>
  <c r="P82" i="1"/>
  <c r="P83" i="1"/>
  <c r="P84" i="1"/>
  <c r="P85" i="1"/>
  <c r="P86" i="1"/>
  <c r="P87" i="1"/>
  <c r="P88" i="1"/>
  <c r="P73" i="1"/>
  <c r="P74" i="1"/>
  <c r="P75" i="1"/>
  <c r="P77" i="1"/>
  <c r="P71" i="1"/>
  <c r="N71" i="1" s="1"/>
  <c r="L78" i="1"/>
  <c r="Q78" i="1" s="1"/>
  <c r="L79" i="1"/>
  <c r="Q79" i="1" s="1"/>
  <c r="L80" i="1"/>
  <c r="Q80" i="1" s="1"/>
  <c r="L81" i="1"/>
  <c r="Q81" i="1" s="1"/>
  <c r="L82" i="1"/>
  <c r="Q82" i="1" s="1"/>
  <c r="L83" i="1"/>
  <c r="Q83" i="1" s="1"/>
  <c r="L84" i="1"/>
  <c r="Q84" i="1" s="1"/>
  <c r="L85" i="1"/>
  <c r="Q85" i="1" s="1"/>
  <c r="L86" i="1"/>
  <c r="Q86" i="1" s="1"/>
  <c r="L87" i="1"/>
  <c r="Q87" i="1" s="1"/>
  <c r="L88" i="1"/>
  <c r="Q88" i="1" s="1"/>
  <c r="L77" i="1"/>
  <c r="Q77" i="1" s="1"/>
  <c r="L73" i="1"/>
  <c r="Q73" i="1" s="1"/>
  <c r="L74" i="1"/>
  <c r="Q74" i="1" s="1"/>
  <c r="L75" i="1"/>
  <c r="Q75" i="1" s="1"/>
  <c r="L71" i="1"/>
  <c r="Q71" i="1" s="1"/>
  <c r="O71" i="1" l="1"/>
  <c r="P54" i="1" l="1"/>
  <c r="N54" i="1" s="1"/>
  <c r="P56" i="1"/>
  <c r="N56" i="1" s="1"/>
  <c r="P58" i="1"/>
  <c r="P59" i="1"/>
  <c r="P46" i="1"/>
  <c r="N46" i="1" s="1"/>
  <c r="P48" i="1"/>
  <c r="N48" i="1" s="1"/>
  <c r="P50" i="1"/>
  <c r="N50" i="1" s="1"/>
  <c r="P52" i="1"/>
  <c r="N52" i="1" s="1"/>
  <c r="N44" i="1"/>
  <c r="L52" i="1"/>
  <c r="Q52" i="1" s="1"/>
  <c r="O52" i="1" s="1"/>
  <c r="L54" i="1"/>
  <c r="Q54" i="1" s="1"/>
  <c r="O54" i="1" s="1"/>
  <c r="L56" i="1"/>
  <c r="Q56" i="1" s="1"/>
  <c r="O56" i="1" s="1"/>
  <c r="L58" i="1"/>
  <c r="Q58" i="1" s="1"/>
  <c r="L59" i="1"/>
  <c r="Q59" i="1" s="1"/>
  <c r="L48" i="1"/>
  <c r="Q48" i="1" s="1"/>
  <c r="O48" i="1" s="1"/>
  <c r="L50" i="1"/>
  <c r="Q50" i="1" s="1"/>
  <c r="O50" i="1" s="1"/>
  <c r="L46" i="1"/>
  <c r="Q46" i="1" s="1"/>
  <c r="O46" i="1" s="1"/>
  <c r="L44" i="1"/>
  <c r="Q44" i="1" s="1"/>
  <c r="O44" i="1" l="1"/>
  <c r="N30" i="1"/>
  <c r="O30" i="1"/>
  <c r="N28" i="1"/>
  <c r="O28" i="1"/>
  <c r="N19" i="1"/>
  <c r="Q19" i="1"/>
  <c r="O19" i="1" s="1"/>
  <c r="N18" i="1"/>
  <c r="Q18" i="1"/>
  <c r="O18" i="1" s="1"/>
  <c r="N17" i="1"/>
  <c r="Q17" i="1"/>
  <c r="O17" i="1" s="1"/>
  <c r="N15" i="1"/>
  <c r="Q15" i="1"/>
  <c r="O15" i="1" s="1"/>
  <c r="N10" i="1"/>
  <c r="N11" i="1"/>
  <c r="N12" i="1"/>
  <c r="N13" i="1"/>
  <c r="Q10" i="1"/>
  <c r="O10" i="1" s="1"/>
  <c r="Q11" i="1"/>
  <c r="O11" i="1" s="1"/>
  <c r="Q12" i="1"/>
  <c r="O12" i="1" s="1"/>
  <c r="Q13" i="1"/>
  <c r="O13" i="1" s="1"/>
  <c r="Q9" i="1"/>
  <c r="O9" i="1" l="1"/>
  <c r="Q20" i="1"/>
</calcChain>
</file>

<file path=xl/sharedStrings.xml><?xml version="1.0" encoding="utf-8"?>
<sst xmlns="http://schemas.openxmlformats.org/spreadsheetml/2006/main" count="336" uniqueCount="211">
  <si>
    <t>(siūlomas analizatorius panaudai turi atitikti 2.2 dalyje nurodytus techninius reikalavimus)</t>
  </si>
  <si>
    <t>2.1 Reagentai, eksploatacinės medžiagos ir papildomos priemonės hematologiniams tyrimams</t>
  </si>
  <si>
    <t xml:space="preserve">Vertinama tik pilna pirkimo dalis, atitinkanti bendrinius kokybinius bei techninius reikalavimus. </t>
  </si>
  <si>
    <t>Tyrimų pavadinimai</t>
  </si>
  <si>
    <t>Techniniai ir kokybiniai reikalavimai tyrimams</t>
  </si>
  <si>
    <t>Atitikimas techniniams ir kokybiniams  reikalavimams (būtina nurodyti tikslią nuorodą dokumentacijoje)</t>
  </si>
  <si>
    <t>Maksimalus tyrimų skaičius per 12 mėn.</t>
  </si>
  <si>
    <t>Maksimalus tyrimų skaičius per 12 mėn. kokybės kontrolei (vidinei ir išorinei) (jeigu vidinė kontrolė nenurodyta, įrašo pats tiekėjas pagal gamintojo dokumentaciją)</t>
  </si>
  <si>
    <t>Kalibracijos procedūrai skirtas tyrimų skaičius (jeigu nenurodyta, įrašo pats tiekėjas pagal gamintojo dokumentaciją)</t>
  </si>
  <si>
    <t>Reagentų ir priemonių kiekis (ml./vnt.) nurodytam tyrimų skaičiui</t>
  </si>
  <si>
    <t>Siūloma pakuotė</t>
  </si>
  <si>
    <t>Siūlomų pakuočių kiekis bendram tyrimų skaičiui per 12 mėn. (sumuojant 5, 6, 7 techninės specifikacijos stulpelius)</t>
  </si>
  <si>
    <t>Siūlomos pakuotės kaina, EUR be PVM</t>
  </si>
  <si>
    <t>Siūlomos pakuotės kaina, EUR su PVM</t>
  </si>
  <si>
    <t>Tyrimo kaina, EUR be PVM</t>
  </si>
  <si>
    <t>Tyrimo kaina, EUR su PVM</t>
  </si>
  <si>
    <t>Suma, EUR be PVM 12 mėn.</t>
  </si>
  <si>
    <t>Suma, EUR su PVM 12 mėn.</t>
  </si>
  <si>
    <t>Reagentų/eksploatacinių medžiagų/papildomų priemonių pakuočių galiojimo laikas/stabilumas po pakuotės atidarymo pagal gamintojo dokumentaciją (kur tinka)</t>
  </si>
  <si>
    <t>Gamintojas, komercinis prekės pavadinimas, katalogo puslapis,</t>
  </si>
  <si>
    <t>2.1.1</t>
  </si>
  <si>
    <t>Automatizuotas hematologinis (kraujo) tyrimas</t>
  </si>
  <si>
    <t>2.1.2</t>
  </si>
  <si>
    <t>Kontrolinės medžiagos</t>
  </si>
  <si>
    <t>2.1.3</t>
  </si>
  <si>
    <t>Kitos eksploatacinės medžiagos ir papildomos priemonės, reikalingos tyrimams atlikti  su siūlomu analizatoriumi</t>
  </si>
  <si>
    <t>2 pirkimo dalies bendra suma Eur (su PVM)</t>
  </si>
  <si>
    <t>4.1 Reagentai eksploatacinės medžiagos ir papildomos priemonės šlapimo tyrimams</t>
  </si>
  <si>
    <t>4.1.1</t>
  </si>
  <si>
    <t>Automatizuotas juostelinis šlapimo tyrimas</t>
  </si>
  <si>
    <t>4.1.2</t>
  </si>
  <si>
    <t>4.1.3</t>
  </si>
  <si>
    <t>4 pirkimo dalies bendra suma Eur (su PVM)</t>
  </si>
  <si>
    <t>4.	PIRKIMO DALIS. REAGENTAI EKSPLOATACINĖS MEDŽIAGOS, PAPILDOMOS PRIEMONĖS ŠLAPIMO TYRIMAMS ATLIKTI PUSIAU AUTOMATINIU ŠLAPIMO ANALIZATORIUMI DIRUI H-500 ARBA LYGIAVERČIAM PUSIAU AUTOMATINIU ŠLAPIMO ANALIZATORIUMI PANAUDAI
(siūlomas analizatorius panaudai turi atitikti 4.2 dalyje nurodytus techninius reikalavimus)</t>
  </si>
  <si>
    <t>Eil. Nr.</t>
  </si>
  <si>
    <t>Siūlomi reagentai ir priemonės hematologiniams tyrimams atlikti hematologiniu analizatoriumi MEK-7300K</t>
  </si>
  <si>
    <t>Nihon Kohden Firenze, Hemolynac 3N 1l, MEK-680I</t>
  </si>
  <si>
    <t>Nihon Kohden Firenze, Hemolynac 5 1l, MEK-910I</t>
  </si>
  <si>
    <t>Nihon Kohden Firenze, Cleanac 5l, MEK-520I</t>
  </si>
  <si>
    <t>Nihon Kohden Firenze, Cleanac 3 1l, MEK-620I</t>
  </si>
  <si>
    <t>Nihon Kohden Firenze, Isotonac 4 20l, MEK-641I</t>
  </si>
  <si>
    <t>1 ltr</t>
  </si>
  <si>
    <t>5 ltr</t>
  </si>
  <si>
    <t>20 ltr</t>
  </si>
  <si>
    <t>PVM, %</t>
  </si>
  <si>
    <t>Hemolynac 3N 1l</t>
  </si>
  <si>
    <t>Hemolynac 5 1l</t>
  </si>
  <si>
    <t>Cleanac 5l</t>
  </si>
  <si>
    <t>Cleanac 3 1l</t>
  </si>
  <si>
    <t>Isotonac 4  20l</t>
  </si>
  <si>
    <t>2.1.4</t>
  </si>
  <si>
    <t>2.1.5</t>
  </si>
  <si>
    <t>Nihon Kohden, Kontrolinis kraujas aukštas 3 ml, MEK-5D-H; Kontrolinis kraujas žemas 3 ml, MEK-5D-L; Kontrolinis kraujas normalus 3 ml, MEK-5D-N</t>
  </si>
  <si>
    <t>3 ml</t>
  </si>
  <si>
    <t>2.1.2.1</t>
  </si>
  <si>
    <t xml:space="preserve">Kontrolinis kraujas </t>
  </si>
  <si>
    <t>HGB Filtras</t>
  </si>
  <si>
    <t>Peristaltinės pompos žarnelė</t>
  </si>
  <si>
    <t>Popierius Navigator Universal A4 80g 500lapų</t>
  </si>
  <si>
    <t>2.1.3.1</t>
  </si>
  <si>
    <t>2.1.3.2</t>
  </si>
  <si>
    <t>2.1.3.4</t>
  </si>
  <si>
    <t>vnt.</t>
  </si>
  <si>
    <t>Nihon Kohden, HGB Filtras, T802</t>
  </si>
  <si>
    <t>Nihon Kohden, Peristaltinės pompos žarnelė, 2114-080599</t>
  </si>
  <si>
    <t>Popierius Navigator Universal A4 80g 500lapų, 120114</t>
  </si>
  <si>
    <t>Siūlomi reagentai ir priemonės automatiniam šlapimo analizatoriui DIRUI H-500</t>
  </si>
  <si>
    <t>100 juostelių</t>
  </si>
  <si>
    <t>iki galiojimo pabaigos</t>
  </si>
  <si>
    <t>Dirui Industrial., Šlapimo juostelės H13-Cr (100 testų),(H-50/100/300/500, kodas H13-Cr-M (231010101001)</t>
  </si>
  <si>
    <t>8 ml</t>
  </si>
  <si>
    <t>Dirui Industrial., Teigiama QC H-800 (8 ml), 2320701001(232030303201), Neigiama QC H-800 (8 ml), 2320702001(232030301201)</t>
  </si>
  <si>
    <t>4.1.2.1</t>
  </si>
  <si>
    <t xml:space="preserve"> Termo popierius (57x12x45), 57 mm-L</t>
  </si>
  <si>
    <t>4.1.3.1</t>
  </si>
  <si>
    <t>Termo popierius (57x12x45)</t>
  </si>
  <si>
    <t>Kontrolės</t>
  </si>
  <si>
    <t>Šlapimo juostelės H13-Cr (100 testų)</t>
  </si>
  <si>
    <t>4.1.1.1</t>
  </si>
  <si>
    <t>(siūlomas analizatorius panaudai turi atitikti 3.2 dalyje nurodytus techninius reikalavimus)</t>
  </si>
  <si>
    <t>3.1 Reagentai, eksploatacinės medžiagos ir papildomos priemonės imunologiniams tyrimams</t>
  </si>
  <si>
    <t>Chorioninis gonadotropinas (HCG)</t>
  </si>
  <si>
    <t>Kiekybinis nustatymas</t>
  </si>
  <si>
    <t xml:space="preserve">Feritinas </t>
  </si>
  <si>
    <t>D-Dimerai</t>
  </si>
  <si>
    <t>Hepatito B viruso antigenas</t>
  </si>
  <si>
    <t>ŽIV I ir II tipo antikūnai, ŽIV p24 antigenas</t>
  </si>
  <si>
    <t>Kombinuotas, atrankinis, imunofermentinis metodas</t>
  </si>
  <si>
    <t>3 pirkimo dalies bendra suma Eur (su PVM)</t>
  </si>
  <si>
    <t>Gamintojas, komercinis prekės pavadinimas, katalogo puslapis, pastabos</t>
  </si>
  <si>
    <t>VIDAS QCV</t>
  </si>
  <si>
    <t>Termo popierius</t>
  </si>
  <si>
    <t>VIDAS Toxo IgG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</si>
  <si>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</si>
  <si>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</si>
  <si>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</si>
  <si>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</si>
  <si>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</si>
  <si>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</si>
  <si>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</si>
  <si>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</si>
  <si>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VIDAS HBs Ag Ultra</t>
  </si>
  <si>
    <t>60 testų</t>
  </si>
  <si>
    <t>VIDAS HIV DUO Quick</t>
  </si>
  <si>
    <t>VIDAS Toxo IgM</t>
  </si>
  <si>
    <t>VIDAS D-Dimer Exclusion II</t>
  </si>
  <si>
    <t>VIDAS Ferritin</t>
  </si>
  <si>
    <t>VIDAS HCG</t>
  </si>
  <si>
    <t>PVM,%</t>
  </si>
  <si>
    <t>-</t>
  </si>
  <si>
    <t>Biomerieux, VIDAS HCG, 30405</t>
  </si>
  <si>
    <t>Biomerieux, VIDAS Ferritin, 30411</t>
  </si>
  <si>
    <t>Biomerieux, VIDAS D-Dimer Exclusion II, 30455</t>
  </si>
  <si>
    <t>Biomerieux, VIDAS Toxo IgM, 30202</t>
  </si>
  <si>
    <t>Biomerieux, VIDAS Toxo IgG, 30210</t>
  </si>
  <si>
    <t>Biomerieux, VIDAS HBs Ag Ultra, 30315</t>
  </si>
  <si>
    <t>Biomerieux, VIDAS HIV DUO Quick, 30447</t>
  </si>
  <si>
    <t>Biomerieux, VIDAS QCV, 30706</t>
  </si>
  <si>
    <t>Biomerieux, Termo popierius, 110 mm</t>
  </si>
  <si>
    <t>5.1 Reagentai, eksploatacinės medžiagos ir papildomos priemonės imunologiniams tyrimams</t>
  </si>
  <si>
    <t>EasyStat Reagent module</t>
  </si>
  <si>
    <t>Easy QC, Level 1</t>
  </si>
  <si>
    <t>Easy QC, Level 2</t>
  </si>
  <si>
    <t>Easy QC, Level 3</t>
  </si>
  <si>
    <t>Kapiliarų rinkinys</t>
  </si>
  <si>
    <t>Kasdieninis plovimo tirpalas</t>
  </si>
  <si>
    <t>pCO2 elektrodas</t>
  </si>
  <si>
    <t>pO2 elektrodas</t>
  </si>
  <si>
    <t>pH elektrodas</t>
  </si>
  <si>
    <t>Referentinis elektrodas</t>
  </si>
  <si>
    <t>Na elektrodas</t>
  </si>
  <si>
    <t>K elektrodas</t>
  </si>
  <si>
    <t>Cl elektrodas</t>
  </si>
  <si>
    <t>Ca elektrodas</t>
  </si>
  <si>
    <t>Adatos valytuvas</t>
  </si>
  <si>
    <t>Terminis popierius</t>
  </si>
  <si>
    <t>200 vnt.</t>
  </si>
  <si>
    <t>90 ml
 (6 vnt.)</t>
  </si>
  <si>
    <t>5 vnt.</t>
  </si>
  <si>
    <t>1 vnt. 4 savaitės</t>
  </si>
  <si>
    <t>Medica, ES/EBG kapiliarų rinkinys, 7303</t>
  </si>
  <si>
    <t>Medica, Kasdieninis plovimo tirpalas, 2118</t>
  </si>
  <si>
    <t>Medica, pCO2 elektrodas, 6202</t>
  </si>
  <si>
    <t>Medica, pO2 elektrodas, 6203</t>
  </si>
  <si>
    <t>Medica, pH elektrodas, 6201</t>
  </si>
  <si>
    <t>Medica, Referentinis elektrodas, 6204</t>
  </si>
  <si>
    <t>Medica, Na elektrodas, 7205</t>
  </si>
  <si>
    <t>Medica, K elektrodas, 7206</t>
  </si>
  <si>
    <t>Medica, Cl elektrodas, 7208</t>
  </si>
  <si>
    <t>Medica, Ca elektrodas, 7207</t>
  </si>
  <si>
    <t>Medica, Adatos valytuvas, 7302</t>
  </si>
  <si>
    <t>Medica, Terminis popierius, 57 mm</t>
  </si>
  <si>
    <t>Medica, Kokybės kontrolės rinkinys, 6303</t>
  </si>
  <si>
    <t>Medica, Kokybės kontrolės rinkinys, 6304</t>
  </si>
  <si>
    <t>Medica, Kokybės kontrolės rinkinys, 6305</t>
  </si>
  <si>
    <t>Medica, ES reagentų pakuotė, 7101</t>
  </si>
  <si>
    <t>35 dienos</t>
  </si>
  <si>
    <t>1 vnt. - 1 minutė</t>
  </si>
  <si>
    <t>30 vnt.</t>
  </si>
  <si>
    <t>pak.
 (770 ml)</t>
  </si>
  <si>
    <t>4080 ml</t>
  </si>
  <si>
    <t>750 ml</t>
  </si>
  <si>
    <t>5 pirkimo dalies bendra suma Eur (su PVM)</t>
  </si>
  <si>
    <t>5.1.1.</t>
  </si>
  <si>
    <t>5.1.2.</t>
  </si>
  <si>
    <t>5.1.3.</t>
  </si>
  <si>
    <t>Reagentų arba papildomų priemonių pavadinimas</t>
  </si>
  <si>
    <t>Techniniai ir kokybiniai reikalavimai</t>
  </si>
  <si>
    <t>Atitikimas techniniams ir kokybiniams  reikalavimams (būtina nurodyti tikslią nuorodą)</t>
  </si>
  <si>
    <t>Mato vienetas</t>
  </si>
  <si>
    <t>Maksimalus kiekis per 12 mėn.</t>
  </si>
  <si>
    <t>Vnt. kaina, EUR be PVM</t>
  </si>
  <si>
    <t>Vnt. kaina, EUR su PVM</t>
  </si>
  <si>
    <t>Standartiniai eritrocitai A1, A2, B, O</t>
  </si>
  <si>
    <t>Galima atskirti A1 ir A2 antigeno pogrupius. Galiojimo laikas ne trumpesnis nei 5 savaitės nuo pagaminimo datos. Turi būti galimybė užsakyti pasirinktinai A1 B arba A2 O komplektus.</t>
  </si>
  <si>
    <t>Monokloninis Anti-A IgM</t>
  </si>
  <si>
    <t>Kiekvienas buteliukas su dozatoriumi. Tūris ne mažesnis nei 10 ml (250 tyrimų). Turi būti galimybė užsakyti dviejų skirtingų serijų reagentus. Reagentų galiojimo laikas ne trumpesnis nei 18 mėnesių.</t>
  </si>
  <si>
    <t>Buteliukas</t>
  </si>
  <si>
    <t>Monokloninis Anti-B IgM</t>
  </si>
  <si>
    <t>Monokloninis Anti-AB IgM</t>
  </si>
  <si>
    <t>Monokloninis Anti-D IgM</t>
  </si>
  <si>
    <t>Monokloninis Anti-D IgM+IgG</t>
  </si>
  <si>
    <t>Neigiama kontrolė Rh</t>
  </si>
  <si>
    <t>12 pirkimo dalies bendra suma Eur (su PVM)</t>
  </si>
  <si>
    <t>Rinkinys 4x5 ml</t>
  </si>
  <si>
    <t>12.1.</t>
  </si>
  <si>
    <t>12.2.</t>
  </si>
  <si>
    <t>12.3.</t>
  </si>
  <si>
    <t>12.4.</t>
  </si>
  <si>
    <t>12.5.</t>
  </si>
  <si>
    <t>12.6.</t>
  </si>
  <si>
    <t>12.7.</t>
  </si>
  <si>
    <t>netaikomas</t>
  </si>
  <si>
    <t>Diagast, Hematest A1,A2,B,O, 51999</t>
  </si>
  <si>
    <t>Diagast, Anti-A, 70501/70540</t>
  </si>
  <si>
    <t>Diagast, Anti-B, 70502/70541</t>
  </si>
  <si>
    <t>Diagast, Anti-AB, 70503</t>
  </si>
  <si>
    <t>Diagast, Anti-D IgM, 71000</t>
  </si>
  <si>
    <t>Diagast, Anti-D Totem, 71010</t>
  </si>
  <si>
    <t>Diagast, Neg Control, 79000</t>
  </si>
  <si>
    <t>12. PIRKIMO DALIS. REAGENTAI IR PAPILDOMOS PRIEMONĖS IMUNOHEMATOLOGINIAMS TYRIMAMS ATLIKTI (Kraujo grupių pagal ABO ir Rh sistemas nustatymas (hemagliutinacijos reakcija plokštelėje))</t>
  </si>
  <si>
    <t>pak. /500 lapų</t>
  </si>
  <si>
    <r>
      <t xml:space="preserve">2.       PIRKIMO DALIS. </t>
    </r>
    <r>
      <rPr>
        <b/>
        <sz val="10"/>
        <color rgb="FF000000"/>
        <rFont val="Times New Roman"/>
        <family val="1"/>
        <charset val="186"/>
      </rPr>
      <t xml:space="preserve">REAGENTAI, EKSPLOATACINĖS MEDŽIAGOS, PAPILDOMOS PRIEMONĖS </t>
    </r>
    <r>
      <rPr>
        <b/>
        <sz val="10"/>
        <color theme="1"/>
        <rFont val="Times New Roman"/>
        <family val="1"/>
        <charset val="186"/>
      </rPr>
      <t>HEMATOLOGINIAMIAMS TYRIMAMS</t>
    </r>
    <r>
      <rPr>
        <b/>
        <sz val="10"/>
        <color rgb="FF000000"/>
        <rFont val="Times New Roman"/>
        <family val="1"/>
        <charset val="186"/>
      </rPr>
      <t xml:space="preserve"> ATLIKTI  5 DALIŲ (WBC) AUTOMATINIU HEMATOLOGINIU ANALIZATORIUMI MEK-7300 K ARBA LYGIAVERČIU 5 DALIŲ (WBC) AUTOMATINIU HEMATOLOGINIU ANALIZATORIUMI PANAUDAI</t>
    </r>
  </si>
  <si>
    <r>
      <t xml:space="preserve">3.       PIRKIMO DALIS. </t>
    </r>
    <r>
      <rPr>
        <b/>
        <sz val="10"/>
        <color rgb="FF000000"/>
        <rFont val="Times New Roman"/>
        <family val="1"/>
        <charset val="186"/>
      </rPr>
      <t xml:space="preserve">REAGENTAI, EKSPLOATACINĖS MEDŽIAGOS, PAPILDOMOS PRIEMONĖS  IMUNOLOGINIAMS  TYRIMAMS ATLIKTI AUTOMATINIU </t>
    </r>
    <r>
      <rPr>
        <b/>
        <sz val="10"/>
        <color theme="1"/>
        <rFont val="Times New Roman"/>
        <family val="1"/>
        <charset val="186"/>
      </rPr>
      <t xml:space="preserve">IMUNOLOGINIU </t>
    </r>
    <r>
      <rPr>
        <b/>
        <sz val="10"/>
        <color rgb="FF000000"/>
        <rFont val="Times New Roman"/>
        <family val="1"/>
        <charset val="186"/>
      </rPr>
      <t>ANALIZATORIUMI MINI VIDAS ARBA LYGIAVERČIU AUTOMATINIU IMUNOLOGINIU ANALIZATORIUMI PANAUDAI</t>
    </r>
  </si>
  <si>
    <r>
      <t>Toxoplasma gondii</t>
    </r>
    <r>
      <rPr>
        <b/>
        <sz val="10"/>
        <color theme="1"/>
        <rFont val="Times New Roman"/>
        <family val="1"/>
        <charset val="186"/>
      </rPr>
      <t xml:space="preserve"> IgM</t>
    </r>
  </si>
  <si>
    <r>
      <t>Toxoplasma gondii</t>
    </r>
    <r>
      <rPr>
        <b/>
        <sz val="10"/>
        <color theme="1"/>
        <rFont val="Times New Roman"/>
        <family val="1"/>
        <charset val="186"/>
      </rPr>
      <t xml:space="preserve"> IgG</t>
    </r>
  </si>
  <si>
    <r>
      <t>5.       PIRKIMO DALIS. REAGENTAI, EKSPOTACINĖS MEDŽIAGOS, PAPILDOMOS PRIEMONĖS KRAUJO DUJŲ IR ELEKTROLITŲ TYRIMAMS ATLIKTI KRAUJO DUJŲ IR ELEKTROLITŲ ANALIZATORIUMI EASY STAT ARBA LYGIAVERČIU KRAUJŲ DUJŲ IR ELEKTROLITŲ ANALIZATORIUMI PANAUDAI</t>
    </r>
    <r>
      <rPr>
        <b/>
        <sz val="10"/>
        <color rgb="FF000000"/>
        <rFont val="Times New Roman"/>
        <family val="1"/>
        <charset val="186"/>
      </rPr>
      <t>AUTOMATINIU IMUNOLOGINIU ANALIZATORIUMI PANAUDAI</t>
    </r>
  </si>
  <si>
    <r>
      <t>Kraujo dujos ir elektrolitai (pH, pCO</t>
    </r>
    <r>
      <rPr>
        <b/>
        <vertAlign val="subscript"/>
        <sz val="10"/>
        <color theme="1"/>
        <rFont val="Times New Roman"/>
        <family val="1"/>
        <charset val="186"/>
      </rPr>
      <t>2</t>
    </r>
    <r>
      <rPr>
        <b/>
        <sz val="10"/>
        <color theme="1"/>
        <rFont val="Times New Roman"/>
        <family val="1"/>
        <charset val="186"/>
      </rPr>
      <t>, pO</t>
    </r>
    <r>
      <rPr>
        <b/>
        <vertAlign val="subscript"/>
        <sz val="10"/>
        <color theme="1"/>
        <rFont val="Times New Roman"/>
        <family val="1"/>
        <charset val="186"/>
      </rPr>
      <t>2</t>
    </r>
    <r>
      <rPr>
        <b/>
        <sz val="10"/>
        <color theme="1"/>
        <rFont val="Times New Roman"/>
        <family val="1"/>
        <charset val="186"/>
      </rPr>
      <t>, Hct, Na</t>
    </r>
    <r>
      <rPr>
        <b/>
        <vertAlign val="superscript"/>
        <sz val="10"/>
        <color theme="1"/>
        <rFont val="Times New Roman"/>
        <family val="1"/>
        <charset val="186"/>
      </rPr>
      <t>+</t>
    </r>
    <r>
      <rPr>
        <b/>
        <sz val="10"/>
        <color theme="1"/>
        <rFont val="Times New Roman"/>
        <family val="1"/>
        <charset val="186"/>
      </rPr>
      <t>, K</t>
    </r>
    <r>
      <rPr>
        <b/>
        <vertAlign val="superscript"/>
        <sz val="10"/>
        <color theme="1"/>
        <rFont val="Times New Roman"/>
        <family val="1"/>
        <charset val="186"/>
      </rPr>
      <t>+</t>
    </r>
    <r>
      <rPr>
        <b/>
        <sz val="10"/>
        <color theme="1"/>
        <rFont val="Times New Roman"/>
        <family val="1"/>
        <charset val="186"/>
      </rPr>
      <t>, Ca</t>
    </r>
    <r>
      <rPr>
        <b/>
        <vertAlign val="superscript"/>
        <sz val="10"/>
        <color theme="1"/>
        <rFont val="Times New Roman"/>
        <family val="1"/>
        <charset val="186"/>
      </rPr>
      <t>+</t>
    </r>
    <r>
      <rPr>
        <b/>
        <sz val="10"/>
        <color theme="1"/>
        <rFont val="Times New Roman"/>
        <family val="1"/>
        <charset val="186"/>
      </rPr>
      <t xml:space="preserve"> )</t>
    </r>
  </si>
  <si>
    <t>30 d.</t>
  </si>
  <si>
    <t>Imunofer-mentinis metodas</t>
  </si>
  <si>
    <t>Kiekybinis nustatymas, imunofer-mentinis metodas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</si>
</sst>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textRotation="90" wrapText="1"/>
    </xf>
    <xf numFmtId="2" fontId="7" fillId="2" borderId="2" xfId="1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9" fontId="4" fillId="2" borderId="2" xfId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7" zoomScale="82" zoomScaleNormal="82" workbookViewId="0">
      <selection activeCell="R13" sqref="R13"/>
    </sheetView>
  </sheetViews>
  <sheetFormatPr defaultRowHeight="12.75" x14ac:dyDescent="0.25"/>
  <cols>
    <col min="1" max="1" width="6.140625" style="1" customWidth="1"/>
    <col min="2" max="2" width="15.140625" style="1" customWidth="1"/>
    <col min="3" max="3" width="13.42578125" style="1" customWidth="1"/>
    <col min="4" max="4" width="8" style="1" customWidth="1"/>
    <col min="5" max="5" width="7.85546875" style="1" customWidth="1"/>
    <col min="6" max="6" width="15.140625" style="1" customWidth="1"/>
    <col min="7" max="7" width="9.7109375" style="1" customWidth="1"/>
    <col min="8" max="8" width="6.85546875" style="1" customWidth="1"/>
    <col min="9" max="9" width="8.140625" style="2" customWidth="1"/>
    <col min="10" max="10" width="7.28515625" style="2" customWidth="1"/>
    <col min="11" max="11" width="6.85546875" style="2" customWidth="1"/>
    <col min="12" max="12" width="9.140625" style="2" customWidth="1"/>
    <col min="13" max="13" width="8.5703125" style="2" customWidth="1"/>
    <col min="14" max="14" width="7.5703125" style="2" customWidth="1"/>
    <col min="15" max="15" width="8.42578125" style="2" customWidth="1"/>
    <col min="16" max="16" width="9.5703125" style="2" customWidth="1"/>
    <col min="17" max="17" width="9.42578125" style="2" bestFit="1" customWidth="1"/>
    <col min="18" max="18" width="16.5703125" style="2" customWidth="1"/>
    <col min="19" max="19" width="34.85546875" style="1" customWidth="1"/>
    <col min="20" max="16384" width="9.140625" style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3"/>
    </row>
    <row r="2" spans="1:19" ht="25.5" customHeight="1" x14ac:dyDescent="0.25">
      <c r="A2" s="54" t="s">
        <v>202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5.75" customHeight="1" x14ac:dyDescent="0.25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235.5" customHeight="1" x14ac:dyDescent="0.25">
      <c r="A6" s="5" t="s">
        <v>34</v>
      </c>
      <c r="B6" s="5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44</v>
      </c>
      <c r="N6" s="6" t="s">
        <v>14</v>
      </c>
      <c r="O6" s="6" t="s">
        <v>15</v>
      </c>
      <c r="P6" s="6" t="s">
        <v>16</v>
      </c>
      <c r="Q6" s="6" t="s">
        <v>17</v>
      </c>
      <c r="R6" s="6" t="s">
        <v>18</v>
      </c>
      <c r="S6" s="6" t="s">
        <v>19</v>
      </c>
    </row>
    <row r="7" spans="1:19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/>
      <c r="L7" s="5">
        <v>12</v>
      </c>
      <c r="M7" s="5"/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</row>
    <row r="8" spans="1:19" ht="66.75" customHeight="1" x14ac:dyDescent="0.25">
      <c r="A8" s="7" t="s">
        <v>20</v>
      </c>
      <c r="B8" s="8" t="s">
        <v>21</v>
      </c>
      <c r="C8" s="9"/>
      <c r="D8" s="5"/>
      <c r="E8" s="10">
        <v>10000</v>
      </c>
      <c r="F8" s="5">
        <v>800</v>
      </c>
      <c r="G8" s="5">
        <v>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35</v>
      </c>
    </row>
    <row r="9" spans="1:19" ht="30.75" customHeight="1" x14ac:dyDescent="0.25">
      <c r="A9" s="7" t="s">
        <v>20</v>
      </c>
      <c r="B9" s="11" t="s">
        <v>45</v>
      </c>
      <c r="C9" s="9"/>
      <c r="D9" s="5"/>
      <c r="E9" s="10"/>
      <c r="F9" s="5"/>
      <c r="G9" s="5"/>
      <c r="H9" s="7">
        <v>9</v>
      </c>
      <c r="I9" s="12" t="s">
        <v>41</v>
      </c>
      <c r="J9" s="7">
        <v>9</v>
      </c>
      <c r="K9" s="13">
        <v>40</v>
      </c>
      <c r="L9" s="13">
        <f t="shared" ref="L9:L18" si="0">K9+K9*M9</f>
        <v>42</v>
      </c>
      <c r="M9" s="14">
        <v>0.05</v>
      </c>
      <c r="N9" s="7">
        <f>P9/E8</f>
        <v>3.5999999999999997E-2</v>
      </c>
      <c r="O9" s="7">
        <f>Q9/E8</f>
        <v>3.78E-2</v>
      </c>
      <c r="P9" s="13">
        <f>K9*J9</f>
        <v>360</v>
      </c>
      <c r="Q9" s="13">
        <f>L9*J9</f>
        <v>378</v>
      </c>
      <c r="R9" s="5">
        <v>90</v>
      </c>
      <c r="S9" s="15" t="s">
        <v>36</v>
      </c>
    </row>
    <row r="10" spans="1:19" ht="29.25" customHeight="1" x14ac:dyDescent="0.25">
      <c r="A10" s="7" t="s">
        <v>22</v>
      </c>
      <c r="B10" s="11" t="s">
        <v>46</v>
      </c>
      <c r="C10" s="9"/>
      <c r="D10" s="5"/>
      <c r="E10" s="10"/>
      <c r="F10" s="5"/>
      <c r="G10" s="5"/>
      <c r="H10" s="7">
        <v>12</v>
      </c>
      <c r="I10" s="12" t="s">
        <v>41</v>
      </c>
      <c r="J10" s="7">
        <v>12</v>
      </c>
      <c r="K10" s="13">
        <v>42</v>
      </c>
      <c r="L10" s="13">
        <f t="shared" si="0"/>
        <v>44.1</v>
      </c>
      <c r="M10" s="14">
        <v>0.05</v>
      </c>
      <c r="N10" s="7">
        <f>P10/E8</f>
        <v>5.04E-2</v>
      </c>
      <c r="O10" s="7">
        <f>Q10/E8</f>
        <v>5.2920000000000002E-2</v>
      </c>
      <c r="P10" s="13">
        <f t="shared" ref="P10:P19" si="1">K10*J10</f>
        <v>504</v>
      </c>
      <c r="Q10" s="13">
        <f>L10*J10</f>
        <v>529.20000000000005</v>
      </c>
      <c r="R10" s="5">
        <v>60</v>
      </c>
      <c r="S10" s="15" t="s">
        <v>37</v>
      </c>
    </row>
    <row r="11" spans="1:19" ht="31.5" customHeight="1" x14ac:dyDescent="0.25">
      <c r="A11" s="7" t="s">
        <v>24</v>
      </c>
      <c r="B11" s="11" t="s">
        <v>47</v>
      </c>
      <c r="C11" s="9"/>
      <c r="D11" s="5"/>
      <c r="E11" s="10"/>
      <c r="F11" s="5"/>
      <c r="G11" s="5"/>
      <c r="H11" s="7">
        <v>13</v>
      </c>
      <c r="I11" s="12" t="s">
        <v>42</v>
      </c>
      <c r="J11" s="7">
        <v>12</v>
      </c>
      <c r="K11" s="13">
        <v>60</v>
      </c>
      <c r="L11" s="13">
        <f t="shared" si="0"/>
        <v>63</v>
      </c>
      <c r="M11" s="14">
        <v>0.05</v>
      </c>
      <c r="N11" s="7">
        <f>P11/E8</f>
        <v>7.1999999999999995E-2</v>
      </c>
      <c r="O11" s="7">
        <f>Q11/E8</f>
        <v>7.5600000000000001E-2</v>
      </c>
      <c r="P11" s="13">
        <f t="shared" si="1"/>
        <v>720</v>
      </c>
      <c r="Q11" s="13">
        <f>L11*J11</f>
        <v>756</v>
      </c>
      <c r="R11" s="5">
        <v>60</v>
      </c>
      <c r="S11" s="15" t="s">
        <v>38</v>
      </c>
    </row>
    <row r="12" spans="1:19" ht="29.25" customHeight="1" x14ac:dyDescent="0.25">
      <c r="A12" s="7" t="s">
        <v>50</v>
      </c>
      <c r="B12" s="11" t="s">
        <v>48</v>
      </c>
      <c r="C12" s="9"/>
      <c r="D12" s="5"/>
      <c r="E12" s="10"/>
      <c r="F12" s="5"/>
      <c r="G12" s="5"/>
      <c r="H12" s="7">
        <v>23</v>
      </c>
      <c r="I12" s="12" t="s">
        <v>41</v>
      </c>
      <c r="J12" s="7">
        <v>23</v>
      </c>
      <c r="K12" s="13">
        <v>24</v>
      </c>
      <c r="L12" s="13">
        <f t="shared" si="0"/>
        <v>25.2</v>
      </c>
      <c r="M12" s="14">
        <v>0.05</v>
      </c>
      <c r="N12" s="7">
        <f>P12/E8</f>
        <v>5.5199999999999999E-2</v>
      </c>
      <c r="O12" s="7">
        <f>Q12/E8</f>
        <v>5.7960000000000005E-2</v>
      </c>
      <c r="P12" s="13">
        <f t="shared" si="1"/>
        <v>552</v>
      </c>
      <c r="Q12" s="13">
        <f>L12*J12</f>
        <v>579.6</v>
      </c>
      <c r="R12" s="5">
        <v>60</v>
      </c>
      <c r="S12" s="15" t="s">
        <v>39</v>
      </c>
    </row>
    <row r="13" spans="1:19" ht="33" customHeight="1" x14ac:dyDescent="0.25">
      <c r="A13" s="7" t="s">
        <v>51</v>
      </c>
      <c r="B13" s="11" t="s">
        <v>49</v>
      </c>
      <c r="C13" s="9"/>
      <c r="D13" s="5"/>
      <c r="E13" s="10"/>
      <c r="F13" s="5"/>
      <c r="G13" s="5"/>
      <c r="H13" s="7">
        <v>42</v>
      </c>
      <c r="I13" s="12" t="s">
        <v>43</v>
      </c>
      <c r="J13" s="7">
        <v>42</v>
      </c>
      <c r="K13" s="13">
        <v>42</v>
      </c>
      <c r="L13" s="13">
        <f t="shared" si="0"/>
        <v>44.1</v>
      </c>
      <c r="M13" s="14">
        <v>0.05</v>
      </c>
      <c r="N13" s="7">
        <f>P13/E8</f>
        <v>0.1764</v>
      </c>
      <c r="O13" s="7">
        <f>Q13/E8</f>
        <v>0.18522</v>
      </c>
      <c r="P13" s="13">
        <f t="shared" si="1"/>
        <v>1764</v>
      </c>
      <c r="Q13" s="13">
        <f>L13*J13</f>
        <v>1852.2</v>
      </c>
      <c r="R13" s="5">
        <v>60</v>
      </c>
      <c r="S13" s="15" t="s">
        <v>40</v>
      </c>
    </row>
    <row r="14" spans="1:19" ht="25.5" customHeight="1" x14ac:dyDescent="0.25">
      <c r="A14" s="5" t="s">
        <v>22</v>
      </c>
      <c r="B14" s="64" t="s">
        <v>23</v>
      </c>
      <c r="C14" s="64"/>
      <c r="D14" s="16"/>
      <c r="E14" s="7"/>
      <c r="F14" s="7"/>
      <c r="G14" s="7"/>
      <c r="H14" s="7"/>
      <c r="I14" s="7"/>
      <c r="J14" s="7"/>
      <c r="K14" s="13"/>
      <c r="L14" s="13"/>
      <c r="M14" s="7"/>
      <c r="N14" s="7"/>
      <c r="O14" s="7"/>
      <c r="P14" s="13"/>
      <c r="Q14" s="13"/>
      <c r="R14" s="7"/>
      <c r="S14" s="17"/>
    </row>
    <row r="15" spans="1:19" ht="48" customHeight="1" x14ac:dyDescent="0.25">
      <c r="A15" s="7" t="s">
        <v>54</v>
      </c>
      <c r="B15" s="11" t="s">
        <v>55</v>
      </c>
      <c r="C15" s="8"/>
      <c r="D15" s="16"/>
      <c r="E15" s="7"/>
      <c r="F15" s="7"/>
      <c r="G15" s="7"/>
      <c r="H15" s="7">
        <v>54</v>
      </c>
      <c r="I15" s="12" t="s">
        <v>53</v>
      </c>
      <c r="J15" s="7">
        <v>54</v>
      </c>
      <c r="K15" s="13">
        <v>27</v>
      </c>
      <c r="L15" s="13">
        <f t="shared" si="0"/>
        <v>28.35</v>
      </c>
      <c r="M15" s="14">
        <v>0.05</v>
      </c>
      <c r="N15" s="7">
        <f>P15/E8</f>
        <v>0.14580000000000001</v>
      </c>
      <c r="O15" s="7">
        <f>Q15/E8</f>
        <v>0.15309</v>
      </c>
      <c r="P15" s="13">
        <f t="shared" si="1"/>
        <v>1458</v>
      </c>
      <c r="Q15" s="13">
        <f>L15*J15</f>
        <v>1530.9</v>
      </c>
      <c r="R15" s="5">
        <v>14</v>
      </c>
      <c r="S15" s="15" t="s">
        <v>52</v>
      </c>
    </row>
    <row r="16" spans="1:19" ht="70.5" customHeight="1" x14ac:dyDescent="0.25">
      <c r="A16" s="7" t="s">
        <v>24</v>
      </c>
      <c r="B16" s="65" t="s">
        <v>25</v>
      </c>
      <c r="C16" s="65"/>
      <c r="D16" s="16"/>
      <c r="E16" s="16"/>
      <c r="F16" s="16"/>
      <c r="G16" s="16"/>
      <c r="H16" s="16"/>
      <c r="I16" s="7"/>
      <c r="J16" s="7"/>
      <c r="K16" s="13"/>
      <c r="L16" s="13"/>
      <c r="M16" s="7"/>
      <c r="N16" s="7"/>
      <c r="O16" s="7"/>
      <c r="P16" s="13"/>
      <c r="Q16" s="13"/>
      <c r="R16" s="7"/>
      <c r="S16" s="17"/>
    </row>
    <row r="17" spans="1:19" ht="18" customHeight="1" x14ac:dyDescent="0.25">
      <c r="A17" s="7" t="s">
        <v>59</v>
      </c>
      <c r="B17" s="11" t="s">
        <v>56</v>
      </c>
      <c r="C17" s="18"/>
      <c r="D17" s="16"/>
      <c r="E17" s="16"/>
      <c r="F17" s="16"/>
      <c r="G17" s="16"/>
      <c r="H17" s="7">
        <v>20</v>
      </c>
      <c r="I17" s="12" t="s">
        <v>62</v>
      </c>
      <c r="J17" s="7">
        <v>20</v>
      </c>
      <c r="K17" s="13">
        <v>6</v>
      </c>
      <c r="L17" s="13">
        <f t="shared" si="0"/>
        <v>7.26</v>
      </c>
      <c r="M17" s="14">
        <v>0.21</v>
      </c>
      <c r="N17" s="7">
        <f>P17/E8</f>
        <v>1.2E-2</v>
      </c>
      <c r="O17" s="7">
        <f>Q17/E8</f>
        <v>1.4519999999999998E-2</v>
      </c>
      <c r="P17" s="13">
        <f t="shared" si="1"/>
        <v>120</v>
      </c>
      <c r="Q17" s="13">
        <f>L17*J17</f>
        <v>145.19999999999999</v>
      </c>
      <c r="R17" s="5"/>
      <c r="S17" s="15" t="s">
        <v>63</v>
      </c>
    </row>
    <row r="18" spans="1:19" ht="29.25" customHeight="1" x14ac:dyDescent="0.25">
      <c r="A18" s="7" t="s">
        <v>60</v>
      </c>
      <c r="B18" s="11" t="s">
        <v>57</v>
      </c>
      <c r="C18" s="18"/>
      <c r="D18" s="16"/>
      <c r="E18" s="16"/>
      <c r="F18" s="16"/>
      <c r="G18" s="16"/>
      <c r="H18" s="7">
        <v>4</v>
      </c>
      <c r="I18" s="12" t="s">
        <v>62</v>
      </c>
      <c r="J18" s="7">
        <v>4</v>
      </c>
      <c r="K18" s="13">
        <v>22</v>
      </c>
      <c r="L18" s="13">
        <f t="shared" si="0"/>
        <v>26.62</v>
      </c>
      <c r="M18" s="14">
        <v>0.21</v>
      </c>
      <c r="N18" s="7">
        <f>P18/E8</f>
        <v>8.8000000000000005E-3</v>
      </c>
      <c r="O18" s="7">
        <f>Q18/E8</f>
        <v>1.0648000000000001E-2</v>
      </c>
      <c r="P18" s="13">
        <f>K18*J18</f>
        <v>88</v>
      </c>
      <c r="Q18" s="13">
        <f>L18*J18</f>
        <v>106.48</v>
      </c>
      <c r="R18" s="5"/>
      <c r="S18" s="15" t="s">
        <v>64</v>
      </c>
    </row>
    <row r="19" spans="1:19" ht="54.75" customHeight="1" x14ac:dyDescent="0.25">
      <c r="A19" s="7" t="s">
        <v>61</v>
      </c>
      <c r="B19" s="17" t="s">
        <v>58</v>
      </c>
      <c r="C19" s="18"/>
      <c r="D19" s="16"/>
      <c r="E19" s="16"/>
      <c r="F19" s="16"/>
      <c r="G19" s="16"/>
      <c r="H19" s="7">
        <v>22</v>
      </c>
      <c r="I19" s="12" t="s">
        <v>201</v>
      </c>
      <c r="J19" s="7">
        <v>22</v>
      </c>
      <c r="K19" s="13">
        <v>3</v>
      </c>
      <c r="L19" s="13">
        <f>K19+K19*M19</f>
        <v>3.63</v>
      </c>
      <c r="M19" s="14">
        <v>0.21</v>
      </c>
      <c r="N19" s="7">
        <f>P19/E8</f>
        <v>6.6E-3</v>
      </c>
      <c r="O19" s="7">
        <f>Q19/E8</f>
        <v>7.986E-3</v>
      </c>
      <c r="P19" s="13">
        <f t="shared" si="1"/>
        <v>66</v>
      </c>
      <c r="Q19" s="13">
        <f>L19*J19</f>
        <v>79.86</v>
      </c>
      <c r="R19" s="5"/>
      <c r="S19" s="17" t="s">
        <v>65</v>
      </c>
    </row>
    <row r="20" spans="1:19" ht="16.5" customHeight="1" x14ac:dyDescent="0.25">
      <c r="A20" s="60" t="s">
        <v>26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5">
        <f>SUM(Q8:Q19)</f>
        <v>5957.4399999999987</v>
      </c>
      <c r="R20" s="7"/>
      <c r="S20" s="16"/>
    </row>
    <row r="21" spans="1:19" ht="59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  <c r="R21" s="4"/>
      <c r="S21" s="3"/>
    </row>
    <row r="22" spans="1:19" x14ac:dyDescent="0.25">
      <c r="A22" s="54" t="s">
        <v>33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6.5" customHeight="1" x14ac:dyDescent="0.25">
      <c r="A23" s="59" t="s">
        <v>27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</row>
    <row r="24" spans="1:19" x14ac:dyDescent="0.25">
      <c r="A24" s="53" t="s">
        <v>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360.75" x14ac:dyDescent="0.25">
      <c r="A25" s="5" t="s">
        <v>34</v>
      </c>
      <c r="B25" s="5" t="s">
        <v>3</v>
      </c>
      <c r="C25" s="5" t="s">
        <v>4</v>
      </c>
      <c r="D25" s="6" t="s">
        <v>5</v>
      </c>
      <c r="E25" s="6" t="s">
        <v>6</v>
      </c>
      <c r="F25" s="6" t="s">
        <v>7</v>
      </c>
      <c r="G25" s="6" t="s">
        <v>8</v>
      </c>
      <c r="H25" s="6" t="s">
        <v>9</v>
      </c>
      <c r="I25" s="6" t="s">
        <v>10</v>
      </c>
      <c r="J25" s="6" t="s">
        <v>11</v>
      </c>
      <c r="K25" s="6" t="s">
        <v>12</v>
      </c>
      <c r="L25" s="6" t="s">
        <v>13</v>
      </c>
      <c r="M25" s="6" t="s">
        <v>44</v>
      </c>
      <c r="N25" s="6" t="s">
        <v>14</v>
      </c>
      <c r="O25" s="6" t="s">
        <v>15</v>
      </c>
      <c r="P25" s="6" t="s">
        <v>16</v>
      </c>
      <c r="Q25" s="6" t="s">
        <v>17</v>
      </c>
      <c r="R25" s="6" t="s">
        <v>18</v>
      </c>
      <c r="S25" s="6" t="s">
        <v>19</v>
      </c>
    </row>
    <row r="26" spans="1:19" x14ac:dyDescent="0.25">
      <c r="A26" s="5">
        <v>1</v>
      </c>
      <c r="B26" s="5">
        <v>2</v>
      </c>
      <c r="C26" s="5">
        <v>3</v>
      </c>
      <c r="D26" s="5">
        <v>4</v>
      </c>
      <c r="E26" s="5">
        <v>5</v>
      </c>
      <c r="F26" s="5">
        <v>6</v>
      </c>
      <c r="G26" s="5">
        <v>7</v>
      </c>
      <c r="H26" s="5">
        <v>8</v>
      </c>
      <c r="I26" s="5">
        <v>9</v>
      </c>
      <c r="J26" s="5">
        <v>10</v>
      </c>
      <c r="K26" s="5"/>
      <c r="L26" s="5">
        <v>12</v>
      </c>
      <c r="M26" s="5"/>
      <c r="N26" s="5">
        <v>13</v>
      </c>
      <c r="O26" s="5">
        <v>14</v>
      </c>
      <c r="P26" s="5">
        <v>15</v>
      </c>
      <c r="Q26" s="5">
        <v>16</v>
      </c>
      <c r="R26" s="5">
        <v>17</v>
      </c>
      <c r="S26" s="5">
        <v>18</v>
      </c>
    </row>
    <row r="27" spans="1:19" ht="38.25" x14ac:dyDescent="0.25">
      <c r="A27" s="7" t="s">
        <v>28</v>
      </c>
      <c r="B27" s="8" t="s">
        <v>29</v>
      </c>
      <c r="C27" s="9"/>
      <c r="D27" s="5"/>
      <c r="E27" s="23">
        <v>10000</v>
      </c>
      <c r="F27" s="6">
        <v>800</v>
      </c>
      <c r="G27" s="5"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">
        <v>66</v>
      </c>
    </row>
    <row r="28" spans="1:19" ht="38.25" x14ac:dyDescent="0.25">
      <c r="A28" s="7" t="s">
        <v>78</v>
      </c>
      <c r="B28" s="8" t="s">
        <v>77</v>
      </c>
      <c r="C28" s="9"/>
      <c r="D28" s="5"/>
      <c r="E28" s="23"/>
      <c r="F28" s="6"/>
      <c r="G28" s="5"/>
      <c r="H28" s="7">
        <v>108</v>
      </c>
      <c r="I28" s="12" t="s">
        <v>67</v>
      </c>
      <c r="J28" s="7">
        <v>108</v>
      </c>
      <c r="K28" s="24">
        <v>15</v>
      </c>
      <c r="L28" s="13">
        <f>K28+K28*M28</f>
        <v>15.75</v>
      </c>
      <c r="M28" s="26">
        <v>0.05</v>
      </c>
      <c r="N28" s="13">
        <f>P28/E27</f>
        <v>0.16200000000000001</v>
      </c>
      <c r="O28" s="7">
        <f>Q28/E27</f>
        <v>0.1701</v>
      </c>
      <c r="P28" s="13">
        <f>K28*H28</f>
        <v>1620</v>
      </c>
      <c r="Q28" s="13">
        <f>L28*H28</f>
        <v>1701</v>
      </c>
      <c r="R28" s="7" t="s">
        <v>68</v>
      </c>
      <c r="S28" s="15" t="s">
        <v>69</v>
      </c>
    </row>
    <row r="29" spans="1:19" x14ac:dyDescent="0.25">
      <c r="A29" s="7" t="s">
        <v>30</v>
      </c>
      <c r="B29" s="64" t="s">
        <v>23</v>
      </c>
      <c r="C29" s="64"/>
      <c r="D29" s="7"/>
      <c r="E29" s="7"/>
      <c r="F29" s="7"/>
      <c r="G29" s="7"/>
      <c r="H29" s="7"/>
      <c r="I29" s="7"/>
      <c r="J29" s="7"/>
      <c r="K29" s="24"/>
      <c r="L29" s="13"/>
      <c r="M29" s="7"/>
      <c r="N29" s="7"/>
      <c r="O29" s="7"/>
      <c r="P29" s="13"/>
      <c r="Q29" s="13"/>
      <c r="R29" s="7"/>
      <c r="S29" s="17"/>
    </row>
    <row r="30" spans="1:19" ht="48" customHeight="1" x14ac:dyDescent="0.25">
      <c r="A30" s="7" t="s">
        <v>72</v>
      </c>
      <c r="B30" s="8" t="s">
        <v>76</v>
      </c>
      <c r="C30" s="8"/>
      <c r="D30" s="7"/>
      <c r="E30" s="7"/>
      <c r="F30" s="7"/>
      <c r="G30" s="7"/>
      <c r="H30" s="7">
        <v>30</v>
      </c>
      <c r="I30" s="12" t="s">
        <v>70</v>
      </c>
      <c r="J30" s="12">
        <v>28</v>
      </c>
      <c r="K30" s="24">
        <v>2.8</v>
      </c>
      <c r="L30" s="13">
        <f t="shared" ref="L30:L32" si="2">K30+K30*M30</f>
        <v>2.94</v>
      </c>
      <c r="M30" s="14">
        <v>0.05</v>
      </c>
      <c r="N30" s="7">
        <f>P30/E27</f>
        <v>8.3999999999999995E-3</v>
      </c>
      <c r="O30" s="7">
        <f>Q30/E27</f>
        <v>8.8199999999999997E-3</v>
      </c>
      <c r="P30" s="13">
        <f>K30*H30</f>
        <v>84</v>
      </c>
      <c r="Q30" s="13">
        <f>L30*H30</f>
        <v>88.2</v>
      </c>
      <c r="R30" s="7" t="s">
        <v>208</v>
      </c>
      <c r="S30" s="15" t="s">
        <v>71</v>
      </c>
    </row>
    <row r="31" spans="1:19" ht="12.75" customHeight="1" x14ac:dyDescent="0.25">
      <c r="A31" s="7" t="s">
        <v>31</v>
      </c>
      <c r="B31" s="18" t="s">
        <v>25</v>
      </c>
      <c r="C31" s="18"/>
      <c r="D31" s="7"/>
      <c r="E31" s="7"/>
      <c r="F31" s="7"/>
      <c r="G31" s="7"/>
      <c r="H31" s="7"/>
      <c r="I31" s="7"/>
      <c r="J31" s="7"/>
      <c r="K31" s="24"/>
      <c r="L31" s="13"/>
      <c r="M31" s="7"/>
      <c r="N31" s="7"/>
      <c r="O31" s="7"/>
      <c r="P31" s="13"/>
      <c r="Q31" s="13"/>
      <c r="R31" s="7"/>
      <c r="S31" s="17"/>
    </row>
    <row r="32" spans="1:19" ht="13.5" customHeight="1" x14ac:dyDescent="0.25">
      <c r="A32" s="7" t="s">
        <v>74</v>
      </c>
      <c r="B32" s="18" t="s">
        <v>75</v>
      </c>
      <c r="C32" s="18"/>
      <c r="D32" s="7"/>
      <c r="E32" s="7"/>
      <c r="F32" s="7"/>
      <c r="G32" s="7"/>
      <c r="H32" s="7">
        <v>37</v>
      </c>
      <c r="I32" s="12" t="s">
        <v>62</v>
      </c>
      <c r="J32" s="7">
        <v>37</v>
      </c>
      <c r="K32" s="24">
        <v>1</v>
      </c>
      <c r="L32" s="13">
        <f t="shared" si="2"/>
        <v>1.21</v>
      </c>
      <c r="M32" s="14">
        <v>0.21</v>
      </c>
      <c r="N32" s="7">
        <f>P32/E27</f>
        <v>3.7000000000000002E-3</v>
      </c>
      <c r="O32" s="7">
        <f>Q32/E27</f>
        <v>4.4769999999999992E-3</v>
      </c>
      <c r="P32" s="13">
        <f t="shared" ref="P32" si="3">K32*H32</f>
        <v>37</v>
      </c>
      <c r="Q32" s="13">
        <f>L32*J32</f>
        <v>44.769999999999996</v>
      </c>
      <c r="R32" s="7"/>
      <c r="S32" s="17" t="s">
        <v>73</v>
      </c>
    </row>
    <row r="33" spans="1:19" x14ac:dyDescent="0.25">
      <c r="A33" s="60" t="s">
        <v>32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25">
        <f>SUM(Q28:Q32)</f>
        <v>1833.97</v>
      </c>
      <c r="R33" s="7"/>
      <c r="S33" s="16"/>
    </row>
    <row r="34" spans="1:19" x14ac:dyDescent="0.25">
      <c r="A34" s="21"/>
      <c r="B34" s="21"/>
      <c r="C34" s="21"/>
      <c r="D34" s="21"/>
      <c r="E34" s="21"/>
      <c r="F34" s="21"/>
      <c r="G34" s="21"/>
      <c r="H34" s="2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1"/>
    </row>
    <row r="35" spans="1:19" x14ac:dyDescent="0.25">
      <c r="A35" s="21"/>
      <c r="B35" s="21"/>
      <c r="C35" s="21"/>
      <c r="D35" s="21"/>
      <c r="E35" s="21"/>
      <c r="F35" s="21"/>
      <c r="G35" s="21"/>
      <c r="H35" s="2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1"/>
    </row>
    <row r="36" spans="1:19" ht="25.5" customHeight="1" x14ac:dyDescent="0.25">
      <c r="A36" s="21"/>
      <c r="B36" s="21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1"/>
    </row>
    <row r="37" spans="1:19" ht="25.5" customHeight="1" x14ac:dyDescent="0.25">
      <c r="A37" s="54" t="s">
        <v>203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x14ac:dyDescent="0.25">
      <c r="A38" s="56" t="s">
        <v>79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19" x14ac:dyDescent="0.25">
      <c r="A39" s="57" t="s">
        <v>80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8.75" customHeight="1" x14ac:dyDescent="0.25">
      <c r="A40" s="53" t="s">
        <v>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360.75" x14ac:dyDescent="0.25">
      <c r="A41" s="5" t="s">
        <v>34</v>
      </c>
      <c r="B41" s="5" t="s">
        <v>3</v>
      </c>
      <c r="C41" s="5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108</v>
      </c>
      <c r="N41" s="6" t="s">
        <v>14</v>
      </c>
      <c r="O41" s="6" t="s">
        <v>15</v>
      </c>
      <c r="P41" s="6" t="s">
        <v>16</v>
      </c>
      <c r="Q41" s="6" t="s">
        <v>17</v>
      </c>
      <c r="R41" s="6" t="s">
        <v>18</v>
      </c>
      <c r="S41" s="6" t="s">
        <v>89</v>
      </c>
    </row>
    <row r="42" spans="1:19" x14ac:dyDescent="0.25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28"/>
      <c r="N42" s="5">
        <v>13</v>
      </c>
      <c r="O42" s="5">
        <v>14</v>
      </c>
      <c r="P42" s="5">
        <v>15</v>
      </c>
      <c r="Q42" s="5">
        <v>16</v>
      </c>
      <c r="R42" s="5">
        <v>17</v>
      </c>
      <c r="S42" s="5">
        <v>18</v>
      </c>
    </row>
    <row r="43" spans="1:19" ht="38.25" x14ac:dyDescent="0.25">
      <c r="A43" s="29" t="s">
        <v>93</v>
      </c>
      <c r="B43" s="27" t="s">
        <v>81</v>
      </c>
      <c r="C43" s="17" t="s">
        <v>82</v>
      </c>
      <c r="D43" s="5"/>
      <c r="E43" s="5">
        <v>150</v>
      </c>
      <c r="F43" s="5">
        <v>120</v>
      </c>
      <c r="G43" s="5"/>
      <c r="H43" s="5"/>
      <c r="I43" s="5"/>
      <c r="J43" s="5"/>
      <c r="K43" s="25"/>
      <c r="L43" s="25"/>
      <c r="M43" s="28"/>
      <c r="N43" s="25"/>
      <c r="O43" s="25"/>
      <c r="P43" s="25"/>
      <c r="Q43" s="25"/>
      <c r="R43" s="55" t="s">
        <v>68</v>
      </c>
      <c r="S43" s="27"/>
    </row>
    <row r="44" spans="1:19" x14ac:dyDescent="0.25">
      <c r="A44" s="7"/>
      <c r="B44" s="30" t="s">
        <v>107</v>
      </c>
      <c r="C44" s="17"/>
      <c r="D44" s="7"/>
      <c r="E44" s="7"/>
      <c r="F44" s="31"/>
      <c r="G44" s="7">
        <v>81</v>
      </c>
      <c r="H44" s="7">
        <v>3</v>
      </c>
      <c r="I44" s="7" t="s">
        <v>102</v>
      </c>
      <c r="J44" s="7">
        <v>6</v>
      </c>
      <c r="K44" s="13">
        <v>210</v>
      </c>
      <c r="L44" s="13">
        <f>K44+K44*M44</f>
        <v>220.5</v>
      </c>
      <c r="M44" s="26">
        <v>0.05</v>
      </c>
      <c r="N44" s="13">
        <f>P44/E43</f>
        <v>8.4</v>
      </c>
      <c r="O44" s="13">
        <f>Q44/E43</f>
        <v>8.82</v>
      </c>
      <c r="P44" s="13">
        <f>K44*J44</f>
        <v>1260</v>
      </c>
      <c r="Q44" s="13">
        <f>L44*J44</f>
        <v>1323</v>
      </c>
      <c r="R44" s="55"/>
      <c r="S44" s="17" t="s">
        <v>110</v>
      </c>
    </row>
    <row r="45" spans="1:19" ht="25.5" x14ac:dyDescent="0.25">
      <c r="A45" s="29" t="s">
        <v>94</v>
      </c>
      <c r="B45" s="27" t="s">
        <v>83</v>
      </c>
      <c r="C45" s="17" t="s">
        <v>82</v>
      </c>
      <c r="D45" s="5"/>
      <c r="E45" s="5">
        <v>200</v>
      </c>
      <c r="F45" s="5">
        <v>120</v>
      </c>
      <c r="G45" s="5"/>
      <c r="H45" s="5"/>
      <c r="I45" s="5"/>
      <c r="J45" s="5"/>
      <c r="K45" s="25"/>
      <c r="L45" s="25"/>
      <c r="M45" s="28"/>
      <c r="N45" s="25"/>
      <c r="O45" s="25"/>
      <c r="P45" s="13"/>
      <c r="Q45" s="13"/>
      <c r="R45" s="55" t="s">
        <v>68</v>
      </c>
      <c r="S45" s="27"/>
    </row>
    <row r="46" spans="1:19" x14ac:dyDescent="0.25">
      <c r="A46" s="7"/>
      <c r="B46" s="30" t="s">
        <v>106</v>
      </c>
      <c r="C46" s="17"/>
      <c r="D46" s="7"/>
      <c r="E46" s="7"/>
      <c r="F46" s="7"/>
      <c r="G46" s="7">
        <v>81</v>
      </c>
      <c r="H46" s="7">
        <v>4</v>
      </c>
      <c r="I46" s="7" t="s">
        <v>102</v>
      </c>
      <c r="J46" s="7">
        <v>7</v>
      </c>
      <c r="K46" s="13">
        <v>246</v>
      </c>
      <c r="L46" s="13">
        <f>K46+K46*M46</f>
        <v>258.3</v>
      </c>
      <c r="M46" s="26">
        <v>0.05</v>
      </c>
      <c r="N46" s="13">
        <f>P46/E45</f>
        <v>8.61</v>
      </c>
      <c r="O46" s="13">
        <f>Q46/E45</f>
        <v>9.0405000000000015</v>
      </c>
      <c r="P46" s="13">
        <f t="shared" ref="P46:P52" si="4">K46*J46</f>
        <v>1722</v>
      </c>
      <c r="Q46" s="13">
        <f t="shared" ref="Q46:Q52" si="5">L46*J46</f>
        <v>1808.1000000000001</v>
      </c>
      <c r="R46" s="55"/>
      <c r="S46" s="17" t="s">
        <v>111</v>
      </c>
    </row>
    <row r="47" spans="1:19" ht="25.5" x14ac:dyDescent="0.25">
      <c r="A47" s="29" t="s">
        <v>95</v>
      </c>
      <c r="B47" s="27" t="s">
        <v>84</v>
      </c>
      <c r="C47" s="17" t="s">
        <v>82</v>
      </c>
      <c r="D47" s="5"/>
      <c r="E47" s="5">
        <v>60</v>
      </c>
      <c r="F47" s="5">
        <v>60</v>
      </c>
      <c r="G47" s="5"/>
      <c r="H47" s="5"/>
      <c r="I47" s="5"/>
      <c r="J47" s="5"/>
      <c r="K47" s="25"/>
      <c r="L47" s="13"/>
      <c r="M47" s="28"/>
      <c r="N47" s="25"/>
      <c r="O47" s="25"/>
      <c r="P47" s="13"/>
      <c r="Q47" s="13"/>
      <c r="R47" s="55" t="s">
        <v>68</v>
      </c>
      <c r="S47" s="27"/>
    </row>
    <row r="48" spans="1:19" ht="25.5" x14ac:dyDescent="0.25">
      <c r="A48" s="7"/>
      <c r="B48" s="30" t="s">
        <v>105</v>
      </c>
      <c r="C48" s="17"/>
      <c r="D48" s="7"/>
      <c r="E48" s="7"/>
      <c r="F48" s="7"/>
      <c r="G48" s="7">
        <v>56</v>
      </c>
      <c r="H48" s="7">
        <v>1</v>
      </c>
      <c r="I48" s="7" t="s">
        <v>102</v>
      </c>
      <c r="J48" s="7">
        <v>3</v>
      </c>
      <c r="K48" s="13">
        <v>360</v>
      </c>
      <c r="L48" s="13">
        <f t="shared" ref="L48:L59" si="6">K48+K48*M48</f>
        <v>378</v>
      </c>
      <c r="M48" s="26">
        <v>0.05</v>
      </c>
      <c r="N48" s="13">
        <f>P48/E47</f>
        <v>18</v>
      </c>
      <c r="O48" s="13">
        <f>Q48/E47</f>
        <v>18.899999999999999</v>
      </c>
      <c r="P48" s="13">
        <f t="shared" si="4"/>
        <v>1080</v>
      </c>
      <c r="Q48" s="13">
        <f t="shared" si="5"/>
        <v>1134</v>
      </c>
      <c r="R48" s="55"/>
      <c r="S48" s="17" t="s">
        <v>112</v>
      </c>
    </row>
    <row r="49" spans="1:19" ht="38.25" x14ac:dyDescent="0.25">
      <c r="A49" s="29" t="s">
        <v>96</v>
      </c>
      <c r="B49" s="32" t="s">
        <v>204</v>
      </c>
      <c r="C49" s="17" t="s">
        <v>209</v>
      </c>
      <c r="D49" s="5"/>
      <c r="E49" s="5">
        <v>180</v>
      </c>
      <c r="F49" s="5">
        <v>120</v>
      </c>
      <c r="G49" s="5"/>
      <c r="H49" s="5"/>
      <c r="I49" s="5"/>
      <c r="J49" s="5"/>
      <c r="K49" s="25"/>
      <c r="L49" s="13"/>
      <c r="M49" s="28"/>
      <c r="N49" s="25"/>
      <c r="O49" s="25"/>
      <c r="P49" s="13"/>
      <c r="Q49" s="13"/>
      <c r="R49" s="55" t="s">
        <v>68</v>
      </c>
      <c r="S49" s="17"/>
    </row>
    <row r="50" spans="1:19" x14ac:dyDescent="0.25">
      <c r="A50" s="7"/>
      <c r="B50" s="30" t="s">
        <v>104</v>
      </c>
      <c r="C50" s="17"/>
      <c r="D50" s="5"/>
      <c r="E50" s="5"/>
      <c r="F50" s="5"/>
      <c r="G50" s="7">
        <v>108</v>
      </c>
      <c r="H50" s="7">
        <v>3</v>
      </c>
      <c r="I50" s="7" t="s">
        <v>102</v>
      </c>
      <c r="J50" s="7">
        <v>7</v>
      </c>
      <c r="K50" s="13">
        <v>220</v>
      </c>
      <c r="L50" s="13">
        <f t="shared" si="6"/>
        <v>231</v>
      </c>
      <c r="M50" s="26">
        <v>0.05</v>
      </c>
      <c r="N50" s="13">
        <f>P50/E49</f>
        <v>8.5555555555555554</v>
      </c>
      <c r="O50" s="13">
        <f>Q50/E49</f>
        <v>8.9833333333333325</v>
      </c>
      <c r="P50" s="13">
        <f t="shared" si="4"/>
        <v>1540</v>
      </c>
      <c r="Q50" s="13">
        <f t="shared" si="5"/>
        <v>1617</v>
      </c>
      <c r="R50" s="55"/>
      <c r="S50" s="17" t="s">
        <v>113</v>
      </c>
    </row>
    <row r="51" spans="1:19" ht="63.75" x14ac:dyDescent="0.25">
      <c r="A51" s="29" t="s">
        <v>97</v>
      </c>
      <c r="B51" s="32" t="s">
        <v>205</v>
      </c>
      <c r="C51" s="17" t="s">
        <v>210</v>
      </c>
      <c r="D51" s="5"/>
      <c r="E51" s="5">
        <v>180</v>
      </c>
      <c r="F51" s="5">
        <v>120</v>
      </c>
      <c r="G51" s="7"/>
      <c r="H51" s="5"/>
      <c r="I51" s="5"/>
      <c r="J51" s="5"/>
      <c r="K51" s="25"/>
      <c r="L51" s="13"/>
      <c r="M51" s="28"/>
      <c r="N51" s="25"/>
      <c r="O51" s="25"/>
      <c r="P51" s="13"/>
      <c r="Q51" s="13"/>
      <c r="R51" s="55" t="s">
        <v>68</v>
      </c>
      <c r="S51" s="17"/>
    </row>
    <row r="52" spans="1:19" x14ac:dyDescent="0.25">
      <c r="A52" s="7"/>
      <c r="B52" s="30" t="s">
        <v>92</v>
      </c>
      <c r="C52" s="17"/>
      <c r="D52" s="7"/>
      <c r="E52" s="16"/>
      <c r="F52" s="7"/>
      <c r="G52" s="7">
        <v>108</v>
      </c>
      <c r="H52" s="7">
        <v>3</v>
      </c>
      <c r="I52" s="7" t="s">
        <v>102</v>
      </c>
      <c r="J52" s="7">
        <v>7</v>
      </c>
      <c r="K52" s="13">
        <v>220</v>
      </c>
      <c r="L52" s="13">
        <f t="shared" si="6"/>
        <v>231</v>
      </c>
      <c r="M52" s="26">
        <v>0.05</v>
      </c>
      <c r="N52" s="13">
        <f>P52/E51</f>
        <v>8.5555555555555554</v>
      </c>
      <c r="O52" s="13">
        <f>Q52/E51</f>
        <v>8.9833333333333325</v>
      </c>
      <c r="P52" s="13">
        <f t="shared" si="4"/>
        <v>1540</v>
      </c>
      <c r="Q52" s="13">
        <f t="shared" si="5"/>
        <v>1617</v>
      </c>
      <c r="R52" s="55"/>
      <c r="S52" s="17" t="s">
        <v>114</v>
      </c>
    </row>
    <row r="53" spans="1:19" ht="38.25" x14ac:dyDescent="0.25">
      <c r="A53" s="29" t="s">
        <v>98</v>
      </c>
      <c r="B53" s="27" t="s">
        <v>85</v>
      </c>
      <c r="C53" s="17" t="s">
        <v>209</v>
      </c>
      <c r="D53" s="5"/>
      <c r="E53" s="5">
        <v>1000</v>
      </c>
      <c r="F53" s="5">
        <v>120</v>
      </c>
      <c r="G53" s="7"/>
      <c r="H53" s="5"/>
      <c r="I53" s="5"/>
      <c r="J53" s="5"/>
      <c r="K53" s="25"/>
      <c r="L53" s="13"/>
      <c r="M53" s="28"/>
      <c r="N53" s="25"/>
      <c r="O53" s="25"/>
      <c r="P53" s="13"/>
      <c r="Q53" s="13"/>
      <c r="R53" s="55" t="s">
        <v>68</v>
      </c>
      <c r="S53" s="17"/>
    </row>
    <row r="54" spans="1:19" ht="25.5" x14ac:dyDescent="0.25">
      <c r="A54" s="7"/>
      <c r="B54" s="30" t="s">
        <v>101</v>
      </c>
      <c r="C54" s="17"/>
      <c r="D54" s="7"/>
      <c r="E54" s="7"/>
      <c r="F54" s="7"/>
      <c r="G54" s="7">
        <v>108</v>
      </c>
      <c r="H54" s="7">
        <v>17</v>
      </c>
      <c r="I54" s="7" t="s">
        <v>102</v>
      </c>
      <c r="J54" s="7">
        <v>21</v>
      </c>
      <c r="K54" s="13">
        <v>198</v>
      </c>
      <c r="L54" s="13">
        <f t="shared" si="6"/>
        <v>207.9</v>
      </c>
      <c r="M54" s="26">
        <v>0.05</v>
      </c>
      <c r="N54" s="13">
        <f>P54/E53</f>
        <v>4.1580000000000004</v>
      </c>
      <c r="O54" s="13">
        <f>Q54/E53</f>
        <v>4.3659000000000008</v>
      </c>
      <c r="P54" s="13">
        <f t="shared" ref="P54:P59" si="7">K54*J54</f>
        <v>4158</v>
      </c>
      <c r="Q54" s="13">
        <f t="shared" ref="Q54:Q59" si="8">L54*J54</f>
        <v>4365.9000000000005</v>
      </c>
      <c r="R54" s="55"/>
      <c r="S54" s="17" t="s">
        <v>115</v>
      </c>
    </row>
    <row r="55" spans="1:19" ht="12.75" customHeight="1" x14ac:dyDescent="0.25">
      <c r="A55" s="29" t="s">
        <v>99</v>
      </c>
      <c r="B55" s="27" t="s">
        <v>86</v>
      </c>
      <c r="C55" s="17" t="s">
        <v>87</v>
      </c>
      <c r="D55" s="5"/>
      <c r="E55" s="5">
        <v>1600</v>
      </c>
      <c r="F55" s="5">
        <v>180</v>
      </c>
      <c r="G55" s="7"/>
      <c r="H55" s="5"/>
      <c r="I55" s="5"/>
      <c r="J55" s="5"/>
      <c r="K55" s="25"/>
      <c r="L55" s="13"/>
      <c r="M55" s="28"/>
      <c r="N55" s="25"/>
      <c r="O55" s="25"/>
      <c r="P55" s="13"/>
      <c r="Q55" s="13"/>
      <c r="R55" s="55" t="s">
        <v>68</v>
      </c>
      <c r="S55" s="17"/>
    </row>
    <row r="56" spans="1:19" ht="40.5" customHeight="1" x14ac:dyDescent="0.25">
      <c r="A56" s="7"/>
      <c r="B56" s="30" t="s">
        <v>103</v>
      </c>
      <c r="C56" s="17"/>
      <c r="D56" s="7"/>
      <c r="E56" s="7"/>
      <c r="F56" s="7"/>
      <c r="G56" s="7">
        <v>135</v>
      </c>
      <c r="H56" s="7">
        <v>27</v>
      </c>
      <c r="I56" s="7" t="s">
        <v>102</v>
      </c>
      <c r="J56" s="7">
        <v>32</v>
      </c>
      <c r="K56" s="13">
        <v>90</v>
      </c>
      <c r="L56" s="13">
        <f t="shared" si="6"/>
        <v>94.5</v>
      </c>
      <c r="M56" s="26">
        <v>0.05</v>
      </c>
      <c r="N56" s="13">
        <f>P56/E55</f>
        <v>1.8</v>
      </c>
      <c r="O56" s="13">
        <f>Q56/E55</f>
        <v>1.89</v>
      </c>
      <c r="P56" s="13">
        <f t="shared" si="7"/>
        <v>2880</v>
      </c>
      <c r="Q56" s="13">
        <f t="shared" si="8"/>
        <v>3024</v>
      </c>
      <c r="R56" s="55"/>
      <c r="S56" s="17" t="s">
        <v>116</v>
      </c>
    </row>
    <row r="57" spans="1:19" ht="39" customHeight="1" x14ac:dyDescent="0.25">
      <c r="A57" s="29" t="s">
        <v>100</v>
      </c>
      <c r="B57" s="66" t="s">
        <v>25</v>
      </c>
      <c r="C57" s="66"/>
      <c r="D57" s="16"/>
      <c r="E57" s="16"/>
      <c r="F57" s="16"/>
      <c r="G57" s="16"/>
      <c r="H57" s="16"/>
      <c r="I57" s="7"/>
      <c r="J57" s="7"/>
      <c r="K57" s="7"/>
      <c r="L57" s="13"/>
      <c r="M57" s="26"/>
      <c r="N57" s="7"/>
      <c r="O57" s="7"/>
      <c r="P57" s="13"/>
      <c r="Q57" s="13"/>
      <c r="R57" s="7"/>
      <c r="S57" s="17"/>
    </row>
    <row r="58" spans="1:19" ht="44.25" customHeight="1" x14ac:dyDescent="0.25">
      <c r="A58" s="55"/>
      <c r="B58" s="30" t="s">
        <v>90</v>
      </c>
      <c r="C58" s="32"/>
      <c r="D58" s="16"/>
      <c r="E58" s="16"/>
      <c r="F58" s="16"/>
      <c r="G58" s="16"/>
      <c r="H58" s="16"/>
      <c r="I58" s="33" t="s">
        <v>102</v>
      </c>
      <c r="J58" s="7">
        <v>3</v>
      </c>
      <c r="K58" s="13">
        <v>72</v>
      </c>
      <c r="L58" s="13">
        <f t="shared" si="6"/>
        <v>75.599999999999994</v>
      </c>
      <c r="M58" s="26">
        <v>0.05</v>
      </c>
      <c r="N58" s="7"/>
      <c r="O58" s="7"/>
      <c r="P58" s="13">
        <f t="shared" si="7"/>
        <v>216</v>
      </c>
      <c r="Q58" s="13">
        <f t="shared" si="8"/>
        <v>226.79999999999998</v>
      </c>
      <c r="R58" s="7" t="s">
        <v>68</v>
      </c>
      <c r="S58" s="17" t="s">
        <v>117</v>
      </c>
    </row>
    <row r="59" spans="1:19" ht="12.75" customHeight="1" x14ac:dyDescent="0.25">
      <c r="A59" s="55"/>
      <c r="B59" s="30" t="s">
        <v>91</v>
      </c>
      <c r="C59" s="32"/>
      <c r="D59" s="16"/>
      <c r="E59" s="16"/>
      <c r="F59" s="16"/>
      <c r="G59" s="16"/>
      <c r="H59" s="16"/>
      <c r="I59" s="7" t="s">
        <v>62</v>
      </c>
      <c r="J59" s="7">
        <v>30</v>
      </c>
      <c r="K59" s="13">
        <v>2</v>
      </c>
      <c r="L59" s="13">
        <f t="shared" si="6"/>
        <v>2.42</v>
      </c>
      <c r="M59" s="26">
        <v>0.21</v>
      </c>
      <c r="N59" s="7"/>
      <c r="O59" s="7"/>
      <c r="P59" s="13">
        <f t="shared" si="7"/>
        <v>60</v>
      </c>
      <c r="Q59" s="13">
        <f t="shared" si="8"/>
        <v>72.599999999999994</v>
      </c>
      <c r="R59" s="34" t="s">
        <v>109</v>
      </c>
      <c r="S59" s="17" t="s">
        <v>118</v>
      </c>
    </row>
    <row r="60" spans="1:19" x14ac:dyDescent="0.25">
      <c r="A60" s="60" t="s">
        <v>88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25">
        <f>SUM(P44:P59)</f>
        <v>14456</v>
      </c>
      <c r="Q60" s="25">
        <f>SUM(Q44:Q59)</f>
        <v>15188.4</v>
      </c>
      <c r="R60" s="8"/>
      <c r="S60" s="17"/>
    </row>
    <row r="61" spans="1:19" x14ac:dyDescent="0.25">
      <c r="A61" s="21"/>
      <c r="B61" s="21"/>
      <c r="C61" s="21"/>
      <c r="D61" s="21"/>
      <c r="E61" s="21"/>
      <c r="F61" s="21"/>
      <c r="G61" s="21"/>
      <c r="H61" s="21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1"/>
    </row>
    <row r="62" spans="1:19" x14ac:dyDescent="0.25">
      <c r="A62" s="21"/>
      <c r="B62" s="21"/>
      <c r="C62" s="21"/>
      <c r="D62" s="21"/>
      <c r="E62" s="21"/>
      <c r="F62" s="21"/>
      <c r="G62" s="21"/>
      <c r="H62" s="21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1"/>
    </row>
    <row r="63" spans="1:19" ht="25.5" customHeight="1" x14ac:dyDescent="0.25">
      <c r="A63" s="21"/>
      <c r="B63" s="21"/>
      <c r="C63" s="21"/>
      <c r="D63" s="21"/>
      <c r="E63" s="21"/>
      <c r="F63" s="21"/>
      <c r="G63" s="21"/>
      <c r="H63" s="21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1"/>
    </row>
    <row r="64" spans="1:19" ht="27" customHeight="1" x14ac:dyDescent="0.25">
      <c r="A64" s="54" t="s">
        <v>206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x14ac:dyDescent="0.25">
      <c r="A65" s="56" t="s">
        <v>79</v>
      </c>
      <c r="B65" s="55"/>
      <c r="C65" s="55"/>
      <c r="D65" s="55"/>
      <c r="E65" s="55"/>
      <c r="F65" s="55"/>
      <c r="G65" s="55"/>
      <c r="H65" s="55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1:19" x14ac:dyDescent="0.25">
      <c r="A66" s="57" t="s">
        <v>119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9.5" customHeight="1" x14ac:dyDescent="0.25">
      <c r="A67" s="53" t="s">
        <v>2</v>
      </c>
      <c r="B67" s="58"/>
      <c r="C67" s="58"/>
      <c r="D67" s="58"/>
      <c r="E67" s="58"/>
      <c r="F67" s="58"/>
      <c r="G67" s="58"/>
      <c r="H67" s="58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3"/>
    </row>
    <row r="68" spans="1:19" ht="176.25" customHeight="1" x14ac:dyDescent="0.25">
      <c r="A68" s="5" t="s">
        <v>34</v>
      </c>
      <c r="B68" s="5" t="s">
        <v>3</v>
      </c>
      <c r="C68" s="5" t="s">
        <v>4</v>
      </c>
      <c r="D68" s="6" t="s">
        <v>5</v>
      </c>
      <c r="E68" s="6" t="s">
        <v>6</v>
      </c>
      <c r="F68" s="6" t="s">
        <v>7</v>
      </c>
      <c r="G68" s="6" t="s">
        <v>8</v>
      </c>
      <c r="H68" s="6" t="s">
        <v>9</v>
      </c>
      <c r="I68" s="6" t="s">
        <v>10</v>
      </c>
      <c r="J68" s="6" t="s">
        <v>11</v>
      </c>
      <c r="K68" s="6" t="s">
        <v>12</v>
      </c>
      <c r="L68" s="6" t="s">
        <v>13</v>
      </c>
      <c r="M68" s="6" t="s">
        <v>108</v>
      </c>
      <c r="N68" s="6" t="s">
        <v>14</v>
      </c>
      <c r="O68" s="6" t="s">
        <v>15</v>
      </c>
      <c r="P68" s="6" t="s">
        <v>16</v>
      </c>
      <c r="Q68" s="6" t="s">
        <v>17</v>
      </c>
      <c r="R68" s="6" t="s">
        <v>18</v>
      </c>
      <c r="S68" s="6" t="s">
        <v>89</v>
      </c>
    </row>
    <row r="69" spans="1:19" x14ac:dyDescent="0.25">
      <c r="A69" s="5"/>
      <c r="B69" s="5"/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55.5" x14ac:dyDescent="0.25">
      <c r="A70" s="29" t="s">
        <v>163</v>
      </c>
      <c r="B70" s="27" t="s">
        <v>207</v>
      </c>
      <c r="C70" s="7"/>
      <c r="D70" s="7"/>
      <c r="E70" s="5">
        <v>1500</v>
      </c>
      <c r="F70" s="5">
        <v>800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17"/>
    </row>
    <row r="71" spans="1:19" ht="45.75" customHeight="1" x14ac:dyDescent="0.25">
      <c r="A71" s="16"/>
      <c r="B71" s="17" t="s">
        <v>120</v>
      </c>
      <c r="C71" s="7"/>
      <c r="D71" s="7"/>
      <c r="E71" s="7"/>
      <c r="F71" s="7"/>
      <c r="G71" s="7" t="s">
        <v>160</v>
      </c>
      <c r="H71" s="7" t="s">
        <v>161</v>
      </c>
      <c r="I71" s="7" t="s">
        <v>159</v>
      </c>
      <c r="J71" s="7">
        <v>14</v>
      </c>
      <c r="K71" s="13">
        <v>180</v>
      </c>
      <c r="L71" s="13">
        <f>K71+K71*M71</f>
        <v>189</v>
      </c>
      <c r="M71" s="26">
        <v>0.05</v>
      </c>
      <c r="N71" s="7">
        <f>P71/E70</f>
        <v>1.68</v>
      </c>
      <c r="O71" s="7">
        <f>Q71/E70</f>
        <v>1.764</v>
      </c>
      <c r="P71" s="13">
        <f>K71*J71</f>
        <v>2520</v>
      </c>
      <c r="Q71" s="13">
        <f>L71*J71</f>
        <v>2646</v>
      </c>
      <c r="R71" s="7" t="s">
        <v>156</v>
      </c>
      <c r="S71" s="17" t="s">
        <v>155</v>
      </c>
    </row>
    <row r="72" spans="1:19" ht="25.5" x14ac:dyDescent="0.25">
      <c r="A72" s="29" t="s">
        <v>164</v>
      </c>
      <c r="B72" s="27" t="s">
        <v>23</v>
      </c>
      <c r="C72" s="7"/>
      <c r="D72" s="7"/>
      <c r="E72" s="7"/>
      <c r="F72" s="7"/>
      <c r="G72" s="7"/>
      <c r="H72" s="7"/>
      <c r="I72" s="7"/>
      <c r="J72" s="7"/>
      <c r="K72" s="7"/>
      <c r="L72" s="13"/>
      <c r="M72" s="26"/>
      <c r="N72" s="7"/>
      <c r="O72" s="7"/>
      <c r="P72" s="13"/>
      <c r="Q72" s="13"/>
      <c r="R72" s="7"/>
      <c r="S72" s="17"/>
    </row>
    <row r="73" spans="1:19" x14ac:dyDescent="0.25">
      <c r="A73" s="16"/>
      <c r="B73" s="17" t="s">
        <v>121</v>
      </c>
      <c r="C73" s="7"/>
      <c r="D73" s="7"/>
      <c r="E73" s="7"/>
      <c r="F73" s="7"/>
      <c r="G73" s="7"/>
      <c r="H73" s="7"/>
      <c r="I73" s="7" t="s">
        <v>158</v>
      </c>
      <c r="J73" s="7">
        <v>7</v>
      </c>
      <c r="K73" s="13">
        <v>48</v>
      </c>
      <c r="L73" s="13">
        <f t="shared" ref="L73:L75" si="9">K73+K73*M73</f>
        <v>50.4</v>
      </c>
      <c r="M73" s="26">
        <v>0.05</v>
      </c>
      <c r="N73" s="7"/>
      <c r="O73" s="7"/>
      <c r="P73" s="13">
        <f t="shared" ref="P73:P77" si="10">K73*J73</f>
        <v>336</v>
      </c>
      <c r="Q73" s="13">
        <f t="shared" ref="Q73:Q77" si="11">L73*J73</f>
        <v>352.8</v>
      </c>
      <c r="R73" s="7" t="s">
        <v>157</v>
      </c>
      <c r="S73" s="17" t="s">
        <v>152</v>
      </c>
    </row>
    <row r="74" spans="1:19" x14ac:dyDescent="0.25">
      <c r="A74" s="16"/>
      <c r="B74" s="17" t="s">
        <v>122</v>
      </c>
      <c r="C74" s="7"/>
      <c r="D74" s="7"/>
      <c r="E74" s="7"/>
      <c r="F74" s="7"/>
      <c r="G74" s="7"/>
      <c r="H74" s="7"/>
      <c r="I74" s="7" t="s">
        <v>158</v>
      </c>
      <c r="J74" s="7">
        <v>13</v>
      </c>
      <c r="K74" s="13">
        <v>48</v>
      </c>
      <c r="L74" s="13">
        <f t="shared" si="9"/>
        <v>50.4</v>
      </c>
      <c r="M74" s="26">
        <v>0.05</v>
      </c>
      <c r="N74" s="7"/>
      <c r="O74" s="7"/>
      <c r="P74" s="13">
        <f t="shared" si="10"/>
        <v>624</v>
      </c>
      <c r="Q74" s="13">
        <f t="shared" si="11"/>
        <v>655.19999999999993</v>
      </c>
      <c r="R74" s="7" t="s">
        <v>157</v>
      </c>
      <c r="S74" s="17" t="s">
        <v>153</v>
      </c>
    </row>
    <row r="75" spans="1:19" x14ac:dyDescent="0.25">
      <c r="A75" s="16"/>
      <c r="B75" s="17" t="s">
        <v>123</v>
      </c>
      <c r="C75" s="7"/>
      <c r="D75" s="7"/>
      <c r="E75" s="7"/>
      <c r="F75" s="7"/>
      <c r="G75" s="7"/>
      <c r="H75" s="7"/>
      <c r="I75" s="7" t="s">
        <v>158</v>
      </c>
      <c r="J75" s="7">
        <v>7</v>
      </c>
      <c r="K75" s="13">
        <v>48</v>
      </c>
      <c r="L75" s="13">
        <f t="shared" si="9"/>
        <v>50.4</v>
      </c>
      <c r="M75" s="26">
        <v>0.05</v>
      </c>
      <c r="N75" s="7"/>
      <c r="O75" s="7"/>
      <c r="P75" s="13">
        <f t="shared" si="10"/>
        <v>336</v>
      </c>
      <c r="Q75" s="13">
        <f t="shared" si="11"/>
        <v>352.8</v>
      </c>
      <c r="R75" s="7" t="s">
        <v>157</v>
      </c>
      <c r="S75" s="17" t="s">
        <v>154</v>
      </c>
    </row>
    <row r="76" spans="1:19" ht="114.75" x14ac:dyDescent="0.25">
      <c r="A76" s="7" t="s">
        <v>165</v>
      </c>
      <c r="B76" s="27" t="s">
        <v>25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26"/>
      <c r="N76" s="7"/>
      <c r="O76" s="7"/>
      <c r="P76" s="13"/>
      <c r="Q76" s="13"/>
      <c r="R76" s="7"/>
      <c r="S76" s="17"/>
    </row>
    <row r="77" spans="1:19" ht="25.5" x14ac:dyDescent="0.25">
      <c r="A77" s="16"/>
      <c r="B77" s="30" t="s">
        <v>124</v>
      </c>
      <c r="C77" s="7"/>
      <c r="D77" s="7"/>
      <c r="E77" s="7"/>
      <c r="F77" s="7"/>
      <c r="G77" s="7"/>
      <c r="H77" s="7"/>
      <c r="I77" s="7" t="s">
        <v>136</v>
      </c>
      <c r="J77" s="7">
        <v>8</v>
      </c>
      <c r="K77" s="13">
        <v>64</v>
      </c>
      <c r="L77" s="13">
        <f>K77+K77*M77</f>
        <v>67.2</v>
      </c>
      <c r="M77" s="26">
        <v>0.05</v>
      </c>
      <c r="N77" s="7"/>
      <c r="O77" s="7"/>
      <c r="P77" s="13">
        <f t="shared" si="10"/>
        <v>512</v>
      </c>
      <c r="Q77" s="13">
        <f t="shared" si="11"/>
        <v>537.6</v>
      </c>
      <c r="R77" s="7" t="s">
        <v>68</v>
      </c>
      <c r="S77" s="17" t="s">
        <v>140</v>
      </c>
    </row>
    <row r="78" spans="1:19" ht="25.5" x14ac:dyDescent="0.25">
      <c r="A78" s="16"/>
      <c r="B78" s="30" t="s">
        <v>125</v>
      </c>
      <c r="C78" s="7"/>
      <c r="D78" s="7"/>
      <c r="E78" s="7"/>
      <c r="F78" s="7"/>
      <c r="G78" s="7"/>
      <c r="H78" s="7"/>
      <c r="I78" s="7" t="s">
        <v>137</v>
      </c>
      <c r="J78" s="7">
        <v>4</v>
      </c>
      <c r="K78" s="13">
        <v>38</v>
      </c>
      <c r="L78" s="13">
        <f t="shared" ref="L78:L88" si="12">K78+K78*M78</f>
        <v>39.9</v>
      </c>
      <c r="M78" s="26">
        <v>0.05</v>
      </c>
      <c r="N78" s="7"/>
      <c r="O78" s="7"/>
      <c r="P78" s="13">
        <f t="shared" ref="P78:P88" si="13">K78*J78</f>
        <v>152</v>
      </c>
      <c r="Q78" s="13">
        <f t="shared" ref="Q78:Q88" si="14">L78*J78</f>
        <v>159.6</v>
      </c>
      <c r="R78" s="7" t="s">
        <v>139</v>
      </c>
      <c r="S78" s="17" t="s">
        <v>141</v>
      </c>
    </row>
    <row r="79" spans="1:19" x14ac:dyDescent="0.25">
      <c r="A79" s="16"/>
      <c r="B79" s="30" t="s">
        <v>126</v>
      </c>
      <c r="C79" s="7"/>
      <c r="D79" s="7"/>
      <c r="E79" s="7"/>
      <c r="F79" s="7"/>
      <c r="G79" s="7"/>
      <c r="H79" s="7"/>
      <c r="I79" s="7" t="s">
        <v>62</v>
      </c>
      <c r="J79" s="7">
        <v>3</v>
      </c>
      <c r="K79" s="13">
        <v>168</v>
      </c>
      <c r="L79" s="13">
        <f t="shared" si="12"/>
        <v>176.4</v>
      </c>
      <c r="M79" s="26">
        <v>0.05</v>
      </c>
      <c r="N79" s="7"/>
      <c r="O79" s="7"/>
      <c r="P79" s="13">
        <f t="shared" si="13"/>
        <v>504</v>
      </c>
      <c r="Q79" s="13">
        <f t="shared" si="14"/>
        <v>529.20000000000005</v>
      </c>
      <c r="R79" s="7" t="s">
        <v>109</v>
      </c>
      <c r="S79" s="17" t="s">
        <v>142</v>
      </c>
    </row>
    <row r="80" spans="1:19" x14ac:dyDescent="0.25">
      <c r="A80" s="16"/>
      <c r="B80" s="30" t="s">
        <v>127</v>
      </c>
      <c r="C80" s="7"/>
      <c r="D80" s="7"/>
      <c r="E80" s="7"/>
      <c r="F80" s="7"/>
      <c r="G80" s="7"/>
      <c r="H80" s="7"/>
      <c r="I80" s="7" t="s">
        <v>62</v>
      </c>
      <c r="J80" s="7">
        <v>3</v>
      </c>
      <c r="K80" s="13">
        <v>168</v>
      </c>
      <c r="L80" s="13">
        <f t="shared" si="12"/>
        <v>176.4</v>
      </c>
      <c r="M80" s="26">
        <v>0.05</v>
      </c>
      <c r="N80" s="7"/>
      <c r="O80" s="7"/>
      <c r="P80" s="13">
        <f t="shared" si="13"/>
        <v>504</v>
      </c>
      <c r="Q80" s="13">
        <f t="shared" si="14"/>
        <v>529.20000000000005</v>
      </c>
      <c r="R80" s="7" t="s">
        <v>109</v>
      </c>
      <c r="S80" s="17" t="s">
        <v>143</v>
      </c>
    </row>
    <row r="81" spans="1:19" x14ac:dyDescent="0.25">
      <c r="A81" s="16"/>
      <c r="B81" s="30" t="s">
        <v>128</v>
      </c>
      <c r="C81" s="7"/>
      <c r="D81" s="7"/>
      <c r="E81" s="7"/>
      <c r="F81" s="7"/>
      <c r="G81" s="7"/>
      <c r="H81" s="7"/>
      <c r="I81" s="7" t="s">
        <v>62</v>
      </c>
      <c r="J81" s="7">
        <v>1</v>
      </c>
      <c r="K81" s="13">
        <v>168</v>
      </c>
      <c r="L81" s="13">
        <f t="shared" si="12"/>
        <v>176.4</v>
      </c>
      <c r="M81" s="26">
        <v>0.05</v>
      </c>
      <c r="N81" s="7"/>
      <c r="O81" s="7"/>
      <c r="P81" s="13">
        <f t="shared" si="13"/>
        <v>168</v>
      </c>
      <c r="Q81" s="13">
        <f t="shared" si="14"/>
        <v>176.4</v>
      </c>
      <c r="R81" s="7" t="s">
        <v>109</v>
      </c>
      <c r="S81" s="17" t="s">
        <v>144</v>
      </c>
    </row>
    <row r="82" spans="1:19" ht="25.5" x14ac:dyDescent="0.25">
      <c r="A82" s="16"/>
      <c r="B82" s="30" t="s">
        <v>129</v>
      </c>
      <c r="C82" s="7"/>
      <c r="D82" s="7"/>
      <c r="E82" s="7"/>
      <c r="F82" s="7"/>
      <c r="G82" s="7"/>
      <c r="H82" s="7"/>
      <c r="I82" s="7" t="s">
        <v>62</v>
      </c>
      <c r="J82" s="7">
        <v>2</v>
      </c>
      <c r="K82" s="13">
        <v>104</v>
      </c>
      <c r="L82" s="13">
        <f t="shared" si="12"/>
        <v>109.2</v>
      </c>
      <c r="M82" s="26">
        <v>0.05</v>
      </c>
      <c r="N82" s="7"/>
      <c r="O82" s="7"/>
      <c r="P82" s="13">
        <f t="shared" si="13"/>
        <v>208</v>
      </c>
      <c r="Q82" s="13">
        <f t="shared" si="14"/>
        <v>218.4</v>
      </c>
      <c r="R82" s="7" t="s">
        <v>109</v>
      </c>
      <c r="S82" s="17" t="s">
        <v>145</v>
      </c>
    </row>
    <row r="83" spans="1:19" x14ac:dyDescent="0.25">
      <c r="A83" s="16"/>
      <c r="B83" s="30" t="s">
        <v>130</v>
      </c>
      <c r="C83" s="7"/>
      <c r="D83" s="7"/>
      <c r="E83" s="7"/>
      <c r="F83" s="7"/>
      <c r="G83" s="7"/>
      <c r="H83" s="7"/>
      <c r="I83" s="7" t="s">
        <v>62</v>
      </c>
      <c r="J83" s="7">
        <v>1</v>
      </c>
      <c r="K83" s="13">
        <v>162</v>
      </c>
      <c r="L83" s="13">
        <f t="shared" si="12"/>
        <v>170.1</v>
      </c>
      <c r="M83" s="26">
        <v>0.05</v>
      </c>
      <c r="N83" s="7"/>
      <c r="O83" s="7"/>
      <c r="P83" s="13">
        <f t="shared" si="13"/>
        <v>162</v>
      </c>
      <c r="Q83" s="13">
        <f t="shared" si="14"/>
        <v>170.1</v>
      </c>
      <c r="R83" s="7" t="s">
        <v>109</v>
      </c>
      <c r="S83" s="17" t="s">
        <v>146</v>
      </c>
    </row>
    <row r="84" spans="1:19" x14ac:dyDescent="0.25">
      <c r="A84" s="16"/>
      <c r="B84" s="30" t="s">
        <v>131</v>
      </c>
      <c r="C84" s="7"/>
      <c r="D84" s="7"/>
      <c r="E84" s="7"/>
      <c r="F84" s="7"/>
      <c r="G84" s="7"/>
      <c r="H84" s="7"/>
      <c r="I84" s="7" t="s">
        <v>62</v>
      </c>
      <c r="J84" s="7">
        <v>1</v>
      </c>
      <c r="K84" s="13">
        <v>162</v>
      </c>
      <c r="L84" s="13">
        <f t="shared" si="12"/>
        <v>170.1</v>
      </c>
      <c r="M84" s="26">
        <v>0.05</v>
      </c>
      <c r="N84" s="7"/>
      <c r="O84" s="7"/>
      <c r="P84" s="13">
        <f t="shared" si="13"/>
        <v>162</v>
      </c>
      <c r="Q84" s="13">
        <f t="shared" si="14"/>
        <v>170.1</v>
      </c>
      <c r="R84" s="7" t="s">
        <v>109</v>
      </c>
      <c r="S84" s="17" t="s">
        <v>147</v>
      </c>
    </row>
    <row r="85" spans="1:19" x14ac:dyDescent="0.25">
      <c r="A85" s="16"/>
      <c r="B85" s="30" t="s">
        <v>132</v>
      </c>
      <c r="C85" s="7"/>
      <c r="D85" s="7"/>
      <c r="E85" s="7"/>
      <c r="F85" s="7"/>
      <c r="G85" s="7"/>
      <c r="H85" s="7"/>
      <c r="I85" s="7" t="s">
        <v>62</v>
      </c>
      <c r="J85" s="7">
        <v>1</v>
      </c>
      <c r="K85" s="13">
        <v>168</v>
      </c>
      <c r="L85" s="13">
        <f t="shared" si="12"/>
        <v>176.4</v>
      </c>
      <c r="M85" s="26">
        <v>0.05</v>
      </c>
      <c r="N85" s="7"/>
      <c r="O85" s="7"/>
      <c r="P85" s="13">
        <f t="shared" si="13"/>
        <v>168</v>
      </c>
      <c r="Q85" s="13">
        <f t="shared" si="14"/>
        <v>176.4</v>
      </c>
      <c r="R85" s="7" t="s">
        <v>109</v>
      </c>
      <c r="S85" s="17" t="s">
        <v>148</v>
      </c>
    </row>
    <row r="86" spans="1:19" x14ac:dyDescent="0.25">
      <c r="A86" s="16"/>
      <c r="B86" s="30" t="s">
        <v>133</v>
      </c>
      <c r="C86" s="7"/>
      <c r="D86" s="7"/>
      <c r="E86" s="7"/>
      <c r="F86" s="7"/>
      <c r="G86" s="7"/>
      <c r="H86" s="7"/>
      <c r="I86" s="7" t="s">
        <v>62</v>
      </c>
      <c r="J86" s="7">
        <v>1</v>
      </c>
      <c r="K86" s="13">
        <v>168</v>
      </c>
      <c r="L86" s="13">
        <f t="shared" si="12"/>
        <v>176.4</v>
      </c>
      <c r="M86" s="26">
        <v>0.05</v>
      </c>
      <c r="N86" s="7"/>
      <c r="O86" s="7"/>
      <c r="P86" s="13">
        <f t="shared" si="13"/>
        <v>168</v>
      </c>
      <c r="Q86" s="13">
        <f t="shared" si="14"/>
        <v>176.4</v>
      </c>
      <c r="R86" s="7" t="s">
        <v>109</v>
      </c>
      <c r="S86" s="17" t="s">
        <v>149</v>
      </c>
    </row>
    <row r="87" spans="1:19" x14ac:dyDescent="0.25">
      <c r="A87" s="16"/>
      <c r="B87" s="30" t="s">
        <v>134</v>
      </c>
      <c r="C87" s="7"/>
      <c r="D87" s="7"/>
      <c r="E87" s="7"/>
      <c r="F87" s="7"/>
      <c r="G87" s="7"/>
      <c r="H87" s="7"/>
      <c r="I87" s="7" t="s">
        <v>138</v>
      </c>
      <c r="J87" s="7">
        <v>1</v>
      </c>
      <c r="K87" s="13">
        <v>50</v>
      </c>
      <c r="L87" s="13">
        <f t="shared" si="12"/>
        <v>60.5</v>
      </c>
      <c r="M87" s="26">
        <v>0.21</v>
      </c>
      <c r="N87" s="7"/>
      <c r="O87" s="7"/>
      <c r="P87" s="13">
        <f t="shared" si="13"/>
        <v>50</v>
      </c>
      <c r="Q87" s="13">
        <f t="shared" si="14"/>
        <v>60.5</v>
      </c>
      <c r="R87" s="7" t="s">
        <v>109</v>
      </c>
      <c r="S87" s="17" t="s">
        <v>150</v>
      </c>
    </row>
    <row r="88" spans="1:19" ht="25.5" x14ac:dyDescent="0.25">
      <c r="A88" s="16"/>
      <c r="B88" s="30" t="s">
        <v>135</v>
      </c>
      <c r="C88" s="7"/>
      <c r="D88" s="7"/>
      <c r="E88" s="7"/>
      <c r="F88" s="7"/>
      <c r="G88" s="7"/>
      <c r="H88" s="7"/>
      <c r="I88" s="7" t="s">
        <v>62</v>
      </c>
      <c r="J88" s="7">
        <v>30</v>
      </c>
      <c r="K88" s="13">
        <v>1</v>
      </c>
      <c r="L88" s="13">
        <f t="shared" si="12"/>
        <v>1.21</v>
      </c>
      <c r="M88" s="26">
        <v>0.21</v>
      </c>
      <c r="N88" s="7"/>
      <c r="O88" s="7"/>
      <c r="P88" s="13">
        <f t="shared" si="13"/>
        <v>30</v>
      </c>
      <c r="Q88" s="13">
        <f t="shared" si="14"/>
        <v>36.299999999999997</v>
      </c>
      <c r="R88" s="7" t="s">
        <v>109</v>
      </c>
      <c r="S88" s="17" t="s">
        <v>151</v>
      </c>
    </row>
    <row r="89" spans="1:19" x14ac:dyDescent="0.25">
      <c r="A89" s="60" t="s">
        <v>162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25">
        <f>SUM(P71:P88)</f>
        <v>6604</v>
      </c>
      <c r="Q89" s="25">
        <f>SUM(Q71:Q88)</f>
        <v>6947</v>
      </c>
      <c r="R89" s="16"/>
      <c r="S89" s="16"/>
    </row>
    <row r="90" spans="1:19" x14ac:dyDescent="0.25">
      <c r="A90" s="21"/>
      <c r="B90" s="21"/>
      <c r="C90" s="21"/>
      <c r="D90" s="21"/>
      <c r="E90" s="21"/>
      <c r="F90" s="21"/>
      <c r="G90" s="21"/>
      <c r="H90" s="21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1"/>
    </row>
    <row r="91" spans="1:19" x14ac:dyDescent="0.25">
      <c r="A91" s="21"/>
      <c r="B91" s="21"/>
      <c r="C91" s="21"/>
      <c r="D91" s="21"/>
      <c r="E91" s="21"/>
      <c r="F91" s="21"/>
      <c r="G91" s="21"/>
      <c r="H91" s="21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1"/>
    </row>
    <row r="92" spans="1:19" ht="12.75" customHeight="1" x14ac:dyDescent="0.25">
      <c r="A92" s="21"/>
      <c r="B92" s="21"/>
      <c r="C92" s="21"/>
      <c r="D92" s="21"/>
      <c r="E92" s="21"/>
      <c r="F92" s="21"/>
      <c r="G92" s="21"/>
      <c r="H92" s="21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1"/>
    </row>
    <row r="93" spans="1:19" ht="37.5" customHeight="1" x14ac:dyDescent="0.25">
      <c r="A93" s="61" t="s">
        <v>200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22"/>
      <c r="S93" s="21"/>
    </row>
    <row r="94" spans="1:19" ht="13.5" customHeight="1" x14ac:dyDescent="0.25">
      <c r="A94" s="6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22"/>
      <c r="S94" s="21"/>
    </row>
    <row r="95" spans="1:19" ht="17.25" customHeight="1" x14ac:dyDescent="0.25">
      <c r="A95" s="63" t="s">
        <v>2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22"/>
      <c r="S95" s="21"/>
    </row>
    <row r="96" spans="1:19" ht="169.5" customHeight="1" x14ac:dyDescent="0.25">
      <c r="A96" s="6" t="s">
        <v>34</v>
      </c>
      <c r="B96" s="5" t="s">
        <v>166</v>
      </c>
      <c r="C96" s="36" t="s">
        <v>167</v>
      </c>
      <c r="D96" s="37"/>
      <c r="E96" s="38"/>
      <c r="F96" s="5" t="s">
        <v>168</v>
      </c>
      <c r="G96" s="5" t="s">
        <v>169</v>
      </c>
      <c r="H96" s="6" t="s">
        <v>170</v>
      </c>
      <c r="I96" s="5" t="s">
        <v>171</v>
      </c>
      <c r="J96" s="5" t="s">
        <v>44</v>
      </c>
      <c r="K96" s="5" t="s">
        <v>172</v>
      </c>
      <c r="L96" s="5" t="s">
        <v>16</v>
      </c>
      <c r="M96" s="5" t="s">
        <v>17</v>
      </c>
      <c r="N96" s="54" t="s">
        <v>89</v>
      </c>
      <c r="O96" s="54"/>
      <c r="P96" s="54"/>
      <c r="Q96" s="54"/>
      <c r="R96" s="22"/>
      <c r="S96" s="22"/>
    </row>
    <row r="97" spans="1:19" ht="81.75" customHeight="1" x14ac:dyDescent="0.25">
      <c r="A97" s="35" t="s">
        <v>185</v>
      </c>
      <c r="B97" s="17" t="s">
        <v>173</v>
      </c>
      <c r="C97" s="39" t="s">
        <v>174</v>
      </c>
      <c r="D97" s="40"/>
      <c r="E97" s="41"/>
      <c r="F97" s="5"/>
      <c r="G97" s="7" t="s">
        <v>184</v>
      </c>
      <c r="H97" s="5">
        <v>18</v>
      </c>
      <c r="I97" s="13">
        <v>24</v>
      </c>
      <c r="J97" s="26" t="s">
        <v>192</v>
      </c>
      <c r="K97" s="13">
        <f>I97</f>
        <v>24</v>
      </c>
      <c r="L97" s="13">
        <f>I97*H97</f>
        <v>432</v>
      </c>
      <c r="M97" s="13">
        <f>K97*H97</f>
        <v>432</v>
      </c>
      <c r="N97" s="53" t="s">
        <v>193</v>
      </c>
      <c r="O97" s="53"/>
      <c r="P97" s="53"/>
      <c r="Q97" s="53"/>
      <c r="R97" s="22"/>
      <c r="S97" s="22"/>
    </row>
    <row r="98" spans="1:19" ht="32.25" customHeight="1" x14ac:dyDescent="0.25">
      <c r="A98" s="35" t="s">
        <v>186</v>
      </c>
      <c r="B98" s="17" t="s">
        <v>175</v>
      </c>
      <c r="C98" s="42" t="s">
        <v>176</v>
      </c>
      <c r="D98" s="43"/>
      <c r="E98" s="44"/>
      <c r="F98" s="5"/>
      <c r="G98" s="16" t="s">
        <v>177</v>
      </c>
      <c r="H98" s="5">
        <v>90</v>
      </c>
      <c r="I98" s="13">
        <v>2.6</v>
      </c>
      <c r="J98" s="26">
        <v>0.05</v>
      </c>
      <c r="K98" s="7">
        <f>I98+I98*J98</f>
        <v>2.73</v>
      </c>
      <c r="L98" s="13">
        <f t="shared" ref="L98:L103" si="15">I98*H98</f>
        <v>234</v>
      </c>
      <c r="M98" s="13">
        <f t="shared" ref="M98:M103" si="16">K98*H98</f>
        <v>245.7</v>
      </c>
      <c r="N98" s="53" t="s">
        <v>194</v>
      </c>
      <c r="O98" s="53"/>
      <c r="P98" s="53"/>
      <c r="Q98" s="53"/>
      <c r="R98" s="22"/>
      <c r="S98" s="22"/>
    </row>
    <row r="99" spans="1:19" ht="30" customHeight="1" x14ac:dyDescent="0.25">
      <c r="A99" s="35" t="s">
        <v>187</v>
      </c>
      <c r="B99" s="17" t="s">
        <v>178</v>
      </c>
      <c r="C99" s="45"/>
      <c r="D99" s="46"/>
      <c r="E99" s="47"/>
      <c r="F99" s="5"/>
      <c r="G99" s="16" t="s">
        <v>177</v>
      </c>
      <c r="H99" s="5">
        <v>90</v>
      </c>
      <c r="I99" s="13">
        <v>2.6</v>
      </c>
      <c r="J99" s="26">
        <v>0.05</v>
      </c>
      <c r="K99" s="7">
        <f t="shared" ref="K99:K103" si="17">I99+I99*J99</f>
        <v>2.73</v>
      </c>
      <c r="L99" s="13">
        <f t="shared" si="15"/>
        <v>234</v>
      </c>
      <c r="M99" s="13">
        <f t="shared" si="16"/>
        <v>245.7</v>
      </c>
      <c r="N99" s="53" t="s">
        <v>195</v>
      </c>
      <c r="O99" s="53"/>
      <c r="P99" s="53"/>
      <c r="Q99" s="53"/>
      <c r="R99" s="22"/>
      <c r="S99" s="22"/>
    </row>
    <row r="100" spans="1:19" ht="29.25" customHeight="1" x14ac:dyDescent="0.25">
      <c r="A100" s="35" t="s">
        <v>188</v>
      </c>
      <c r="B100" s="17" t="s">
        <v>179</v>
      </c>
      <c r="C100" s="45"/>
      <c r="D100" s="46"/>
      <c r="E100" s="47"/>
      <c r="F100" s="5"/>
      <c r="G100" s="16" t="s">
        <v>177</v>
      </c>
      <c r="H100" s="5">
        <v>90</v>
      </c>
      <c r="I100" s="13">
        <v>2.8</v>
      </c>
      <c r="J100" s="26">
        <v>0.05</v>
      </c>
      <c r="K100" s="7">
        <f t="shared" si="17"/>
        <v>2.94</v>
      </c>
      <c r="L100" s="13">
        <f t="shared" si="15"/>
        <v>251.99999999999997</v>
      </c>
      <c r="M100" s="13">
        <f t="shared" si="16"/>
        <v>264.60000000000002</v>
      </c>
      <c r="N100" s="53" t="s">
        <v>196</v>
      </c>
      <c r="O100" s="53"/>
      <c r="P100" s="53"/>
      <c r="Q100" s="53"/>
      <c r="R100" s="22"/>
      <c r="S100" s="22"/>
    </row>
    <row r="101" spans="1:19" ht="28.5" customHeight="1" x14ac:dyDescent="0.25">
      <c r="A101" s="35" t="s">
        <v>189</v>
      </c>
      <c r="B101" s="17" t="s">
        <v>180</v>
      </c>
      <c r="C101" s="45"/>
      <c r="D101" s="46"/>
      <c r="E101" s="47"/>
      <c r="F101" s="5"/>
      <c r="G101" s="16" t="s">
        <v>177</v>
      </c>
      <c r="H101" s="5">
        <v>40</v>
      </c>
      <c r="I101" s="13">
        <v>5.4</v>
      </c>
      <c r="J101" s="26">
        <v>0.05</v>
      </c>
      <c r="K101" s="7">
        <f t="shared" si="17"/>
        <v>5.67</v>
      </c>
      <c r="L101" s="13">
        <f t="shared" si="15"/>
        <v>216</v>
      </c>
      <c r="M101" s="13">
        <f t="shared" si="16"/>
        <v>226.8</v>
      </c>
      <c r="N101" s="53" t="s">
        <v>197</v>
      </c>
      <c r="O101" s="53"/>
      <c r="P101" s="53"/>
      <c r="Q101" s="53"/>
      <c r="R101" s="22"/>
      <c r="S101" s="22"/>
    </row>
    <row r="102" spans="1:19" ht="31.5" customHeight="1" x14ac:dyDescent="0.25">
      <c r="A102" s="35" t="s">
        <v>190</v>
      </c>
      <c r="B102" s="17" t="s">
        <v>181</v>
      </c>
      <c r="C102" s="45"/>
      <c r="D102" s="46"/>
      <c r="E102" s="47"/>
      <c r="F102" s="5"/>
      <c r="G102" s="16" t="s">
        <v>177</v>
      </c>
      <c r="H102" s="5">
        <v>40</v>
      </c>
      <c r="I102" s="13">
        <v>5.6</v>
      </c>
      <c r="J102" s="26">
        <v>0.05</v>
      </c>
      <c r="K102" s="7">
        <f t="shared" si="17"/>
        <v>5.88</v>
      </c>
      <c r="L102" s="13">
        <f t="shared" si="15"/>
        <v>224</v>
      </c>
      <c r="M102" s="13">
        <f t="shared" si="16"/>
        <v>235.2</v>
      </c>
      <c r="N102" s="53" t="s">
        <v>198</v>
      </c>
      <c r="O102" s="53"/>
      <c r="P102" s="53"/>
      <c r="Q102" s="53"/>
      <c r="R102" s="22"/>
      <c r="S102" s="22"/>
    </row>
    <row r="103" spans="1:19" ht="34.5" customHeight="1" x14ac:dyDescent="0.25">
      <c r="A103" s="35" t="s">
        <v>191</v>
      </c>
      <c r="B103" s="17" t="s">
        <v>182</v>
      </c>
      <c r="C103" s="48"/>
      <c r="D103" s="49"/>
      <c r="E103" s="50"/>
      <c r="F103" s="5"/>
      <c r="G103" s="16" t="s">
        <v>177</v>
      </c>
      <c r="H103" s="5">
        <v>40</v>
      </c>
      <c r="I103" s="13">
        <v>5.6</v>
      </c>
      <c r="J103" s="26">
        <v>0.05</v>
      </c>
      <c r="K103" s="7">
        <f t="shared" si="17"/>
        <v>5.88</v>
      </c>
      <c r="L103" s="13">
        <f t="shared" si="15"/>
        <v>224</v>
      </c>
      <c r="M103" s="13">
        <f t="shared" si="16"/>
        <v>235.2</v>
      </c>
      <c r="N103" s="53" t="s">
        <v>199</v>
      </c>
      <c r="O103" s="53"/>
      <c r="P103" s="53"/>
      <c r="Q103" s="53"/>
      <c r="R103" s="22"/>
      <c r="S103" s="22"/>
    </row>
    <row r="104" spans="1:19" x14ac:dyDescent="0.25">
      <c r="A104" s="51" t="s">
        <v>183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25">
        <f>SUM(L97:L103)</f>
        <v>1816</v>
      </c>
      <c r="M104" s="25">
        <f>SUM(M97:M103)</f>
        <v>1885.2</v>
      </c>
      <c r="N104" s="55"/>
      <c r="O104" s="55"/>
      <c r="P104" s="55"/>
      <c r="Q104" s="55"/>
      <c r="R104" s="22"/>
      <c r="S104" s="22"/>
    </row>
    <row r="105" spans="1:19" x14ac:dyDescent="0.25">
      <c r="Q105" s="1"/>
      <c r="R105" s="1"/>
    </row>
  </sheetData>
  <mergeCells count="47">
    <mergeCell ref="R43:R44"/>
    <mergeCell ref="R45:R46"/>
    <mergeCell ref="R47:R48"/>
    <mergeCell ref="R49:R50"/>
    <mergeCell ref="R55:R56"/>
    <mergeCell ref="R53:R54"/>
    <mergeCell ref="R51:R52"/>
    <mergeCell ref="B16:C16"/>
    <mergeCell ref="B14:C14"/>
    <mergeCell ref="A2:S2"/>
    <mergeCell ref="A3:S3"/>
    <mergeCell ref="A4:S4"/>
    <mergeCell ref="A5:S5"/>
    <mergeCell ref="A93:Q93"/>
    <mergeCell ref="A94:Q94"/>
    <mergeCell ref="A95:Q95"/>
    <mergeCell ref="A20:P20"/>
    <mergeCell ref="A33:P33"/>
    <mergeCell ref="A22:S22"/>
    <mergeCell ref="B29:C29"/>
    <mergeCell ref="A24:S24"/>
    <mergeCell ref="A23:S23"/>
    <mergeCell ref="A60:O60"/>
    <mergeCell ref="A58:A59"/>
    <mergeCell ref="B57:C57"/>
    <mergeCell ref="A37:S37"/>
    <mergeCell ref="A38:S38"/>
    <mergeCell ref="A39:S39"/>
    <mergeCell ref="A40:S40"/>
    <mergeCell ref="A64:S64"/>
    <mergeCell ref="A65:S65"/>
    <mergeCell ref="A66:S66"/>
    <mergeCell ref="A67:S67"/>
    <mergeCell ref="A89:O89"/>
    <mergeCell ref="C96:E96"/>
    <mergeCell ref="C97:E97"/>
    <mergeCell ref="C98:E103"/>
    <mergeCell ref="A104:K104"/>
    <mergeCell ref="N97:Q97"/>
    <mergeCell ref="N98:Q98"/>
    <mergeCell ref="N99:Q99"/>
    <mergeCell ref="N100:Q100"/>
    <mergeCell ref="N101:Q101"/>
    <mergeCell ref="N102:Q102"/>
    <mergeCell ref="N103:Q103"/>
    <mergeCell ref="N96:Q96"/>
    <mergeCell ref="N104:Q10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2019-03-12T07:50:57Z</dcterms:modified>
</cp:coreProperties>
</file>