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Laboratoriniai reagentai 2019  425855\Pasiūlymai\Diamedica\87, 131\"/>
    </mc:Choice>
  </mc:AlternateContent>
  <bookViews>
    <workbookView xWindow="35295" yWindow="0" windowWidth="13485" windowHeight="13590" tabRatio="888"/>
  </bookViews>
  <sheets>
    <sheet name="1-140" sheetId="31" r:id="rId1"/>
    <sheet name="141" sheetId="5" r:id="rId2"/>
    <sheet name="153" sheetId="28" r:id="rId3"/>
    <sheet name="49" sheetId="16" state="hidden" r:id="rId4"/>
    <sheet name="Krešėjimo" sheetId="17" state="hidden" r:id="rId5"/>
    <sheet name="Lapas2" sheetId="25" state="hidden" r:id="rId6"/>
    <sheet name="155" sheetId="30" r:id="rId7"/>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6" i="30" l="1"/>
  <c r="L16" i="30"/>
  <c r="M15" i="28" l="1"/>
  <c r="L15" i="28"/>
  <c r="O16" i="5" l="1"/>
  <c r="N16" i="5"/>
  <c r="O22" i="5"/>
  <c r="N22" i="5"/>
  <c r="M22" i="5"/>
  <c r="O17" i="5"/>
  <c r="N17" i="5"/>
  <c r="M17" i="5"/>
  <c r="R18" i="31"/>
  <c r="Q18" i="31"/>
  <c r="P18" i="31"/>
  <c r="Q16" i="31"/>
  <c r="P16" i="31"/>
  <c r="R16" i="31" s="1"/>
  <c r="L23" i="30" l="1"/>
  <c r="L24" i="30"/>
  <c r="L22" i="30"/>
  <c r="L20" i="30"/>
  <c r="L18" i="30"/>
  <c r="F23" i="30"/>
  <c r="F24" i="30"/>
  <c r="F22" i="30"/>
  <c r="K23" i="30"/>
  <c r="M23" i="30" s="1"/>
  <c r="K24" i="30"/>
  <c r="M24" i="30" s="1"/>
  <c r="K22" i="30"/>
  <c r="M22" i="30" s="1"/>
  <c r="K20" i="30"/>
  <c r="M20" i="30" s="1"/>
  <c r="K18" i="30"/>
  <c r="M18" i="30" s="1"/>
  <c r="N17" i="31" l="1"/>
  <c r="Q17" i="31" s="1"/>
  <c r="Q15" i="31" s="1"/>
  <c r="P17" i="31" l="1"/>
  <c r="R17" i="31" s="1"/>
  <c r="R15" i="31" s="1"/>
  <c r="E23" i="28"/>
  <c r="F23" i="28" s="1"/>
  <c r="H23" i="28" s="1"/>
  <c r="L23" i="28" s="1"/>
  <c r="L26" i="28"/>
  <c r="L25" i="28"/>
  <c r="L24" i="28"/>
  <c r="F26" i="28"/>
  <c r="F25" i="28"/>
  <c r="K26" i="28"/>
  <c r="M26" i="28" s="1"/>
  <c r="K25" i="28"/>
  <c r="M25" i="28" s="1"/>
  <c r="K24" i="28"/>
  <c r="M24" i="28" s="1"/>
  <c r="K23" i="28"/>
  <c r="K21" i="28"/>
  <c r="K19" i="28"/>
  <c r="K17" i="28"/>
  <c r="F21" i="28"/>
  <c r="H21" i="28" s="1"/>
  <c r="F19" i="28"/>
  <c r="H19" i="28" s="1"/>
  <c r="F17" i="28"/>
  <c r="H17" i="28" s="1"/>
  <c r="M17" i="28" s="1"/>
  <c r="L19" i="28" l="1"/>
  <c r="M19" i="28"/>
  <c r="L21" i="28"/>
  <c r="M21" i="28"/>
  <c r="L17" i="28"/>
  <c r="M23" i="28"/>
  <c r="M29" i="5"/>
  <c r="J29" i="5"/>
  <c r="O29" i="5" s="1"/>
  <c r="B29" i="5"/>
  <c r="M28" i="5"/>
  <c r="J28" i="5"/>
  <c r="N28" i="5" s="1"/>
  <c r="B28" i="5"/>
  <c r="M27" i="5"/>
  <c r="J27" i="5"/>
  <c r="N27" i="5" s="1"/>
  <c r="B27" i="5"/>
  <c r="M26" i="5"/>
  <c r="J26" i="5"/>
  <c r="N26" i="5" s="1"/>
  <c r="B26" i="5"/>
  <c r="M25" i="5"/>
  <c r="J25" i="5"/>
  <c r="O25" i="5" s="1"/>
  <c r="B25" i="5"/>
  <c r="M24" i="5"/>
  <c r="J24" i="5"/>
  <c r="N24" i="5" s="1"/>
  <c r="B24" i="5"/>
  <c r="M23" i="5"/>
  <c r="J23" i="5"/>
  <c r="O23" i="5" s="1"/>
  <c r="B23" i="5"/>
  <c r="J22" i="5"/>
  <c r="B22" i="5"/>
  <c r="J18" i="5"/>
  <c r="N18" i="5" s="1"/>
  <c r="J19" i="5"/>
  <c r="N19" i="5" s="1"/>
  <c r="J20" i="5"/>
  <c r="N20" i="5" s="1"/>
  <c r="J17" i="5"/>
  <c r="M20" i="5"/>
  <c r="M19" i="5"/>
  <c r="M18" i="5"/>
  <c r="O27" i="5" l="1"/>
  <c r="N23" i="5"/>
  <c r="O24" i="5"/>
  <c r="N25" i="5"/>
  <c r="O26" i="5"/>
  <c r="O28" i="5"/>
  <c r="N29" i="5"/>
  <c r="O19" i="5"/>
  <c r="O18" i="5"/>
  <c r="O20" i="5"/>
</calcChain>
</file>

<file path=xl/sharedStrings.xml><?xml version="1.0" encoding="utf-8"?>
<sst xmlns="http://schemas.openxmlformats.org/spreadsheetml/2006/main" count="657" uniqueCount="414">
  <si>
    <t>Būtini pavyzdžiai</t>
  </si>
  <si>
    <t>Mikromėgintuvėliai ENG su kapiliarais  kapiliarai 200mm</t>
  </si>
  <si>
    <t>kapiliariniam kraujui imti pagal Westergreną su citratu,tinka Sarstedt stovui</t>
  </si>
  <si>
    <t>Matavimo metodas</t>
  </si>
  <si>
    <t>Reikalavimai analizatoriui:</t>
  </si>
  <si>
    <t>Būtina</t>
  </si>
  <si>
    <t>Mikroorganizmų identifikavaimas</t>
  </si>
  <si>
    <t>Kliniškai svarbių mikroorganizmų identifikavimas iki rūšies</t>
  </si>
  <si>
    <t>Atsparumo antibiotikams tyrimai</t>
  </si>
  <si>
    <t>Jautrumo antibiotikams tyrimai, nustatant MSK vertę</t>
  </si>
  <si>
    <t>vienu tyrimu tiriama ne mažiau kaip 15 antibiotikų, ne mažiau kaip 3 koncentracijomis kiekvieno</t>
  </si>
  <si>
    <t>Atsparumo priešgrybiniams vaistams tyrimai</t>
  </si>
  <si>
    <t>Jautrumo priešgrybiniams vaistams tyrimai, nustatant MSK vertę</t>
  </si>
  <si>
    <t>vienu tyrimu tiriama ne mažiau kaip 5 medžiagos, ne mažiau kaip 3 koncentracijomis kiekvieno</t>
  </si>
  <si>
    <t>Atsparumo antibiotikams tyrimai streptokokams</t>
  </si>
  <si>
    <t>vienu tyrimu tiriama ne mažiau kaip 10 antibiotikų, ne mažiau kaip 3 streptokokams specifiškomis koncentracijomis kiekvieno</t>
  </si>
  <si>
    <t>Papildomos priemonės, QC tyrimai ir kontrolinės medžiagos nurodytam tyrimų skaičiui atlikti (įrašyti tikslius pavadinimus ir kiekius)</t>
  </si>
  <si>
    <t>Eil.Nr.</t>
  </si>
  <si>
    <t>Reikalaujami techniniai parametrai</t>
  </si>
  <si>
    <t>Paskirtis:</t>
  </si>
  <si>
    <t>Autonominė automatizuota mikrobiologinių tyrimų sistema</t>
  </si>
  <si>
    <t>Skirta atlikti mikroorganizmų kultūros identifikaciją iki rūšies</t>
  </si>
  <si>
    <t>Mikroorganizmo jautrumo antibiotikams tyrimas ir interpretavimas</t>
  </si>
  <si>
    <t>Darbo principas:</t>
  </si>
  <si>
    <t>Analizatorius naudoja iš anksto paruoštą mikroorganizmų kultūrų suspensiją</t>
  </si>
  <si>
    <t>Analizatorius tyrimo priemones su paruošta suspensija užpildo automatiškai</t>
  </si>
  <si>
    <t>Analizatorius užtikrina tyrimo priemonių saugų uždarymą</t>
  </si>
  <si>
    <t>Automatinis inkubavimas</t>
  </si>
  <si>
    <t>Automatinis tyrimo duomenų nuskaitymas, rezultatų pateikimas ir interpretavimas</t>
  </si>
  <si>
    <t>Automatinis panaudotų tyrimo priemonių pernešimas į atliekų talpyklas</t>
  </si>
  <si>
    <t>Darbo eiga:</t>
  </si>
  <si>
    <t>Naujo tyrimo paleidimas bet kuriuo metu, nepriklausomai nuo kitų atliekamų tyrimų</t>
  </si>
  <si>
    <t>Našumas:</t>
  </si>
  <si>
    <t>Sistema turi užtikrinti nurodyto tyrimų skaičiaus atlikimą</t>
  </si>
  <si>
    <t>Nurodo tiekėjas</t>
  </si>
  <si>
    <t>VšĮ Klaipėdos vaikų ligoninė</t>
  </si>
  <si>
    <t>2 priedas</t>
  </si>
  <si>
    <t>3. Prekių galiojimo terminas turi būti ne trumpesnis kaip 6 mėnesiai nuo pristatymo dienos.</t>
  </si>
  <si>
    <t>Pirkimo dalies Nr.</t>
  </si>
  <si>
    <t>Eil. Nr.</t>
  </si>
  <si>
    <t>BVPŽ</t>
  </si>
  <si>
    <t>Paskirtis</t>
  </si>
  <si>
    <t>Reikalaujama prekės forma ir specialūs reikalavimai</t>
  </si>
  <si>
    <t>Pageidaujama pakuotė (mato vnt.)</t>
  </si>
  <si>
    <t>Orientacinis kiekis pakuotėmis (mato vienetais)</t>
  </si>
  <si>
    <t>Siūloma pakuotė</t>
  </si>
  <si>
    <t xml:space="preserve"> Siūlomų pakuočių skaičius pagal poreikį</t>
  </si>
  <si>
    <t>Prekės aprašymas pateiktas el. byloje (faile) Nr., psl. Nr.</t>
  </si>
  <si>
    <t>Prekės CE sertifikatas pateiktas el. byloje (faile) Nr., psl. Nr.</t>
  </si>
  <si>
    <t>Gamintojas</t>
  </si>
  <si>
    <t>Siūlomos pakuotės (mato vnt.) įkainis be PVM, Eur</t>
  </si>
  <si>
    <t>PVM tarifas</t>
  </si>
  <si>
    <t>Siūlomos pakuotės (mato vnt.) įkainis su PVM, Eur</t>
  </si>
  <si>
    <t>Suma be PVM, Eur</t>
  </si>
  <si>
    <t>Suma su PVM, Eur</t>
  </si>
  <si>
    <t>Pasiūlymą pateikusio tiekėjo pavadinimas</t>
  </si>
  <si>
    <t>33696500-0</t>
  </si>
  <si>
    <t>x</t>
  </si>
  <si>
    <t>vnt.</t>
  </si>
  <si>
    <t>19520000-7</t>
  </si>
  <si>
    <t>5. Prekių pristatymo vieta : K.Donelaičio g. 5, Klaipėda ( trečias aukštas), laboratorija.</t>
  </si>
  <si>
    <t>Laboratoriniai reagentai darbui su bakteriologinių tyrimų sistemos analizatoriumi</t>
  </si>
  <si>
    <t>Specialūs reikalavimai</t>
  </si>
  <si>
    <t>Reagentų ir priemonių kiekis (ml/vnt) nurodytam tyrimų skaičiui</t>
  </si>
  <si>
    <t>Siūlomos pakuotės fiksuotas  (mato vnt.) įkainis EUR  be PVM</t>
  </si>
  <si>
    <t>Siūlomos pakuotės fiksuotas  (mato vnt.) įkainis EUR  su PVM</t>
  </si>
  <si>
    <t>Diagnostinių reagentų,  medžiagų pavadinimai*</t>
  </si>
  <si>
    <t>Būtinas</t>
  </si>
  <si>
    <r>
      <t xml:space="preserve">įskaitant gram(-), gram(+), neiserijas, hemofilus, mieliagrybius, anaerobinius ir </t>
    </r>
    <r>
      <rPr>
        <i/>
        <sz val="8"/>
        <color indexed="8"/>
        <rFont val="Arial Narrow"/>
        <family val="2"/>
        <charset val="186"/>
      </rPr>
      <t>Bacillaceae</t>
    </r>
    <r>
      <rPr>
        <sz val="8"/>
        <color indexed="8"/>
        <rFont val="Arial Narrow"/>
        <family val="2"/>
        <charset val="186"/>
      </rPr>
      <t xml:space="preserve"> mikroorganizmus</t>
    </r>
  </si>
  <si>
    <t>5. Atsižvelgiant į ligoninėje sunaudojamų reagentų kiekį per atitinkamą laikotarpį (pvz. mėnesį, 3 mėnesius, metus ir pan.) bei atliekamų įstaigoje, teikiančioje paslaugas vaikams,  nedidelį tyrimų kiekį, ir siekiant, kad reagentai būtų naudojami racionaliai, pageidaujama pakuotė turėtų būti ne didesnė nei nurodyta lentelėje.</t>
  </si>
  <si>
    <t>7. Prekių pristatymo vieta : K.Donelaičio g. 5, Klaipėda ( trečias aukštas).</t>
  </si>
  <si>
    <t>8. Sutarties terminas - 12 mėnesių nuo sutarties pasirašymo.Sutartis gali būti pratęsta 1 kartą dviem mėnesiams.</t>
  </si>
  <si>
    <t>7.Jei tiekėjas nurodys nepakankamą kiekį reagentų/kitų priemonių nurodytam tyrimų skaičiui atlikti, už papildomus reagentus mokama nebus.</t>
  </si>
  <si>
    <r>
      <t>4. Tiekiamų prekių kokybė turi atitikti Direktyvos 98/78EB "Dėl</t>
    </r>
    <r>
      <rPr>
        <i/>
        <sz val="8"/>
        <color indexed="8"/>
        <rFont val="Arial"/>
        <family val="2"/>
        <charset val="186"/>
      </rPr>
      <t xml:space="preserve"> in vitro </t>
    </r>
    <r>
      <rPr>
        <sz val="8"/>
        <color indexed="8"/>
        <rFont val="Arial"/>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</si>
  <si>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t>Komplektuojamos priemonės ar periferiniai įrenginiai darbo vietai užtikrinti</t>
  </si>
  <si>
    <t xml:space="preserve">Vertinamas tik pilnas pasiūlymas, pilnai  atitinkantis kokybinius ir techninius reikalavimus. </t>
  </si>
  <si>
    <t xml:space="preserve">8. Vertinamas tik pilnas pasiūlymas, pilnai  atitinkantis kokybinius ir techninius reikalavimus. </t>
  </si>
  <si>
    <t>9. Tyrimo priemones reikalingas tiksliniam tyrimui atlikti tiekėjas privalo nurodyti patys užpildydami specifikacijoje pateiktas lenteles, nebūtinai vadovaujantis tuo kas dalinai nurodyta specifikacijoje, tačiau būtina nurodyti visą spektrą priemonių užtikrinančių kokybišką tyrimo atlikimą. Tikslūs reagentų ir kitų priemonių kiekiai apskaičiuojami tyrimų skaičiui nurodytam specifikacijoje. Pateikti reikalingą reagentų ir kitų priemonių, numatomą nurodytam specifikacijoje tyrimų skaičiui per 12 mėn. atlikti.</t>
  </si>
  <si>
    <t>Parametro pavadinimas</t>
  </si>
  <si>
    <t>Tęsinys kitame lape</t>
  </si>
  <si>
    <t>(atsižvelgiant į bendą visų tyrimų kiekį)</t>
  </si>
  <si>
    <t>Tiekėjas turi pateikti siūlomo panaudai analizatoriaus aprašo (katalogo, brošiūros ar pan.) ir kokybės atitikties sertifikatų kopijas originalo ir lietuvių kalba.</t>
  </si>
  <si>
    <t xml:space="preserve">Minimalūs (ne prastesni kaip) reikalavimai lygiaverčiam analizatoriui, suteikiamam naudotis panaudos sutarties pagrindu </t>
  </si>
  <si>
    <t>Kitos reikalingos priemonės (pvz. kapiliarai ir pan.):</t>
  </si>
  <si>
    <t>Siūlomo analizatoriaus pavadinimas</t>
  </si>
  <si>
    <t>Kitos reikalingos priemonės (pvz.popierius ir pan.):</t>
  </si>
  <si>
    <t>Siūlomo panaudai analizatoriaus parametrai (Pildo tiekėjas). Reikalavimų atitikimas (būtina nurodyti tikslią nuorodą analizatoriaus dokumentacijoje (dokumentacijoje tiksliai pažymimas techninis parametras)</t>
  </si>
  <si>
    <r>
      <t>2. Pirkėjas neįsipareigoja nupirkti viso prekių kiekio. Pirkėjas pasilieka teisę pirkti didesnius arba mažesnius</t>
    </r>
    <r>
      <rPr>
        <sz val="8"/>
        <rFont val="Arial"/>
        <family val="2"/>
        <charset val="186"/>
      </rPr>
      <t xml:space="preserve"> (iki 30 proc.</t>
    </r>
    <r>
      <rPr>
        <sz val="8"/>
        <color indexed="8"/>
        <rFont val="Arial"/>
        <family val="2"/>
        <charset val="186"/>
      </rPr>
      <t>)  kiekius prekių, priklausomai nuo poreikio.</t>
    </r>
  </si>
  <si>
    <t>Siūlomos prekės gamintojo pavadinimas</t>
  </si>
  <si>
    <t>Diagnostinių reagentų,  medžiagų pavadinimai</t>
  </si>
  <si>
    <t>Pavadinimas</t>
  </si>
  <si>
    <t>1. Visos siūlomos prekės (reagentai bei priemonės) turi būti originalios, tinkamos darbui su nurodytomis priemonėmis.</t>
  </si>
  <si>
    <t>2. Pirkėjas neįsipareigoja nupirkti viso prekių kiekio. Pirkėjas pasilieka teisę pirkti didesnius arba mažesnius (iki 30 proc.) prekių kiekius, priklausomai nuo poreikio.</t>
  </si>
  <si>
    <t>6. Perkančioji organizacija, siekdama patikrinti konkretaus tiekėjo prekių atitikimą reikalavimams, prašo ir gali prašyti Tiekėjo per nustatytą terminą pateikti prekių pavyzdžius. Nepateikus prekių pavyzdžių, pasiūlymas bus atmetamas.</t>
  </si>
  <si>
    <t>1. Visos siūlomos prekės (reagentai bei priemonės) turi būti originalios, tinkamos darbui su nurodytu arba siūlomu analizatoriumi.</t>
  </si>
  <si>
    <t>Pavadinimas*</t>
  </si>
  <si>
    <t>Tyrimų skaičius 36 mėn.</t>
  </si>
  <si>
    <t>Pageidaujama pakuotė mato vienetais</t>
  </si>
  <si>
    <t>Orientacinis kiekis pakuotėmis 36 mėn.</t>
  </si>
  <si>
    <t>Siūloma pakuotė (nurodoma, kiek pakuotėje yra atitinkamoje pozicijoje nurodytos prekės mato vienetų)</t>
  </si>
  <si>
    <t xml:space="preserve"> Siūlomų pakuočių skaičius 36 mėn.</t>
  </si>
  <si>
    <t>Siūlomos 1 pakuotės kaina be PVM, Eur</t>
  </si>
  <si>
    <t>Siūlomos 1 pakuotės kaina su PVM, Eur</t>
  </si>
  <si>
    <t>Suma be PVM, Eur 36 mėn.</t>
  </si>
  <si>
    <t>Suma su PVM, Eur, 36 mėn.</t>
  </si>
  <si>
    <t>Reagentai ir papildomos priemonės koagulometrui  Benk</t>
  </si>
  <si>
    <t>Tiekėjas pateikia ligoninei papildomai (ligoninė turi 1 nuosavą analizatorių) rezervinį dar vieną analizatorių naudotis panaudos sutarties pagrindu, kurios galiojimo terminas atitiks reagentų ir priemonių pirkimo sutarties galiojimo terminą ir termino pratęsimo sąlygas. Reikalavimai analizatoriui nurodyti šios pirkimo dalies pabaigoje.</t>
  </si>
  <si>
    <t>200.1</t>
  </si>
  <si>
    <t>Dalinis aktyvintas tromboplastino laikas (DATL)</t>
  </si>
  <si>
    <t>7 d. Jautrus faktorių stokai 1-55 proc. aktyvatorius silicis, liofilizuotas</t>
  </si>
  <si>
    <t>12x5ml</t>
  </si>
  <si>
    <t>200.2</t>
  </si>
  <si>
    <t>14 d. Jautrus faktorių stokai 1-55 proc. Polifenolio aktyvatorius, skystas.</t>
  </si>
  <si>
    <t>12x4ml</t>
  </si>
  <si>
    <t>200.3</t>
  </si>
  <si>
    <t>CaCl2 0,025 M</t>
  </si>
  <si>
    <t>2m, Turi būti ton pačio gamintojo, kaip ir visi reagentai krešėjimo sistemos tyrimams</t>
  </si>
  <si>
    <t>15ml</t>
  </si>
  <si>
    <t>200.4</t>
  </si>
  <si>
    <t>SPA (20) - protrombino komplekso (II-VII-X) aktyvumo nustatymui</t>
  </si>
  <si>
    <t>3d. Reagentas II-VII-X faktorių aktyvumo nustatymui protrombino-prokonvertino met., gamintojo kalibruotas BE analizatoriui. Reagento sudėtyje turi būti kalcio chloridas, titruotas gamintojo</t>
  </si>
  <si>
    <t>200.5</t>
  </si>
  <si>
    <t>SPA  buferis</t>
  </si>
  <si>
    <t>250ml</t>
  </si>
  <si>
    <t>200.6</t>
  </si>
  <si>
    <t>Koalino suspensija 0,5g/l</t>
  </si>
  <si>
    <t>100ml</t>
  </si>
  <si>
    <t>200.7</t>
  </si>
  <si>
    <t>Fibrinogeno koncentracija (Fibri-prest automate)</t>
  </si>
  <si>
    <t>1mėn. Norma 2 -4 g/l. Klauso met. Pagamintas žmogaus trombino pagrindu, gamintojo kalibruotas koagulometrui.</t>
  </si>
  <si>
    <t>12x2ml</t>
  </si>
  <si>
    <t>200.8</t>
  </si>
  <si>
    <t xml:space="preserve">Normalios žmogaus plazmos pulas </t>
  </si>
  <si>
    <t>1ml</t>
  </si>
  <si>
    <t>200.9</t>
  </si>
  <si>
    <t>Owren - Koller buferis</t>
  </si>
  <si>
    <t>200.10</t>
  </si>
  <si>
    <t>Kiuvetės ir rutuliukai BE</t>
  </si>
  <si>
    <t>Coagulator analizatoriui</t>
  </si>
  <si>
    <t>1000vnt</t>
  </si>
  <si>
    <t>200.11</t>
  </si>
  <si>
    <t>Kiuvetės ST</t>
  </si>
  <si>
    <t>4x150vnt</t>
  </si>
  <si>
    <t>200.12</t>
  </si>
  <si>
    <t>Rutuliukai ST</t>
  </si>
  <si>
    <t>1850 vnt</t>
  </si>
  <si>
    <t>200.13</t>
  </si>
  <si>
    <t>Antgaliai Stepper</t>
  </si>
  <si>
    <t>100 vnt</t>
  </si>
  <si>
    <t>200.14</t>
  </si>
  <si>
    <t>Terminis popierius</t>
  </si>
  <si>
    <t>110 mm</t>
  </si>
  <si>
    <t>5 vnt</t>
  </si>
  <si>
    <t>200.15</t>
  </si>
  <si>
    <t>Indeliai reagentų laikymui</t>
  </si>
  <si>
    <t>Coagulator analizatoriui, reagento laikymui</t>
  </si>
  <si>
    <t>200.16</t>
  </si>
  <si>
    <t>Kontrolinė plazma  normali ir patologinė</t>
  </si>
  <si>
    <t xml:space="preserve"> DATL, SPA, Fibrinogeno konc.</t>
  </si>
  <si>
    <t>(12x2ml) x 2</t>
  </si>
  <si>
    <t>200.17</t>
  </si>
  <si>
    <t>Peiliukai standartizuotam kraujavimo laikui nustatyti</t>
  </si>
  <si>
    <t>IVY metodu</t>
  </si>
  <si>
    <t>1 vnt.</t>
  </si>
  <si>
    <t>Reikalaujami parametrai</t>
  </si>
  <si>
    <t>Siūlomo panaudai analizatoriaus parametrai:</t>
  </si>
  <si>
    <t>Atitinka/Neatitinka</t>
  </si>
  <si>
    <t>Elektromagnetinis klampumo kitimo krešulio nustatymo principas</t>
  </si>
  <si>
    <t>Našumas</t>
  </si>
  <si>
    <t>Vienetų sistema</t>
  </si>
  <si>
    <t>Atsakymai turi būti gaunami šiais vienetais: s, %, INR, g/l, mg/dl, IU/ml</t>
  </si>
  <si>
    <t>Parametrai protrombino komplekso (II-VII-X) aktyvumo analitei</t>
  </si>
  <si>
    <t>Turi būti galimybė tirti protrombino komplekso (II-VII-X) aktyvumą (INR) iš kapiliarinio kraujo</t>
  </si>
  <si>
    <t>Duomenų atsekamumas dokumentavimui</t>
  </si>
  <si>
    <t>Analizatoriuje turi būti galimybė tiriamajam mėginiui įvesti identifikacijos numerį, reagento serijos numerį, kalibracinę kreivę,  atspausdinti  tyrimų  atlikimo pradžios/pabaigos laiką.</t>
  </si>
  <si>
    <t>Jungtys,  analizatoriaus duomenų perdavimas</t>
  </si>
  <si>
    <t>RS- 232 jungtis</t>
  </si>
  <si>
    <t>Prekės turi atitikti kokybės ir techninius reikalavimus.</t>
  </si>
  <si>
    <t>Tiekėjas yra oficialus siūlomų prekių atstovas</t>
  </si>
  <si>
    <t>Reagentai ir papildomos priemonės imunologiniam analizatoriui ,,MINI VIDAS"  (arba lygiaverčiai reagentai ir priemonės lygiaverčiam analizatoriui)</t>
  </si>
  <si>
    <t xml:space="preserve">Tiekėjas turi suteikti ligoninei analizatorių naudotis panaudos sutarties pagrindu, kurios galiojimo terminas atitiks reagentų ir priemonių pirkimo sutarties galiojimo terminą ir termino pratęsimo sąlygas. </t>
  </si>
  <si>
    <t>201.1</t>
  </si>
  <si>
    <t>Prokalcitonino reagentas</t>
  </si>
  <si>
    <t>Rinkinys 1x60 testų</t>
  </si>
  <si>
    <t>201.2</t>
  </si>
  <si>
    <t>Tyrimų kontrolė</t>
  </si>
  <si>
    <t>Rinkinys 2x30 testų</t>
  </si>
  <si>
    <t>201.3</t>
  </si>
  <si>
    <t>Vitamino D reagentas</t>
  </si>
  <si>
    <t>201.4</t>
  </si>
  <si>
    <t>30197600-2</t>
  </si>
  <si>
    <t>Termo popierius ( 110x12x45 mm)</t>
  </si>
  <si>
    <t>201.5</t>
  </si>
  <si>
    <t>Priežiūros priemonių rinkinys</t>
  </si>
  <si>
    <t>Analizatoriaus paskirtis</t>
  </si>
  <si>
    <t>Vaistinės kodas</t>
  </si>
  <si>
    <r>
      <t xml:space="preserve">Čia įrašyti </t>
    </r>
    <r>
      <rPr>
        <b/>
        <sz val="12"/>
        <rFont val="Arial Narrow"/>
        <family val="2"/>
        <charset val="186"/>
      </rPr>
      <t xml:space="preserve">IR </t>
    </r>
    <r>
      <rPr>
        <sz val="8"/>
        <rFont val="Arial Narrow"/>
        <family val="2"/>
        <charset val="186"/>
      </rPr>
      <t>bendrą 200 pirkimo dalies kainą</t>
    </r>
  </si>
  <si>
    <r>
      <t>Matavimo kanalų skaičius - ne mažiau 4 kanalų
Turi būti integruotas sauso oro inkubatorius (37</t>
    </r>
    <r>
      <rPr>
        <sz val="8"/>
        <rFont val="Times New Roman"/>
        <family val="1"/>
        <charset val="186"/>
      </rPr>
      <t>°</t>
    </r>
    <r>
      <rPr>
        <sz val="8"/>
        <rFont val="Arial Narrow"/>
        <family val="2"/>
        <charset val="186"/>
      </rPr>
      <t xml:space="preserve">C) talpa  ne mažiau 16 vietų </t>
    </r>
  </si>
  <si>
    <r>
      <t xml:space="preserve">Čia įrašyti </t>
    </r>
    <r>
      <rPr>
        <b/>
        <sz val="12"/>
        <rFont val="Arial Narrow"/>
        <family val="2"/>
        <charset val="186"/>
      </rPr>
      <t xml:space="preserve">IR </t>
    </r>
    <r>
      <rPr>
        <sz val="8"/>
        <rFont val="Arial Narrow"/>
        <family val="2"/>
        <charset val="186"/>
      </rPr>
      <t>bendrą 201 pirkimo dalies kainą</t>
    </r>
  </si>
  <si>
    <t>L 0023.1</t>
  </si>
  <si>
    <t>L 0023.2</t>
  </si>
  <si>
    <t>L 0023.3</t>
  </si>
  <si>
    <t>L0023.4</t>
  </si>
  <si>
    <t>Tyrimų skaičius per 36 mėn.</t>
  </si>
  <si>
    <t>9. Tyrimo priemones reikalingas tiksliniam tyrimui atlikti tiekėjas privalo nurodyti patys užpildydami specifikacijoje pateiktas lenteles, nebūtinai vadovaujantis tuo kas dalinai nurodyta specifikacijoje, tačiau būtina nurodyti visą spektrą priemonių užtikrinančių kokybišką tyrimo atlikimą. Tikslūs reagentų ir kitų priemonių kiekiai apskaičiuojami tyrimų skaičiui nurodytam specifikacijoje. Pateikti reikalingą reagentų ir kitų priemonių, numatomą nurodytam specifikacijoje tyrimų skaičiui per 36 mėn. atlikti.</t>
  </si>
  <si>
    <t>1.</t>
  </si>
  <si>
    <t>Buteliukai su antibiotikus absorbuojančiais polimeriniais karoliukais ir skysta terpe skirta aerobinių bakterijų,  fakultatyvinių anaerobinių bakterijų ir mikroskopinių grybų  nustatymui iš kraujo ir kitų normaliai sterilių kūno skysčių. Turi atitikti reikalavimus</t>
  </si>
  <si>
    <t>2.</t>
  </si>
  <si>
    <t>Buteliukai su antibiotikus absorbuojančiais polimeriniais karoliukais ir skysta terpe skirta anaerobinių bakterijų ir fakultatyvinių anaerobinių bakterijų nustatymui iš kraujo ir kitų normaliai sterilių kūno skysčių. Turi atitikti reikalavimus</t>
  </si>
  <si>
    <t>3.</t>
  </si>
  <si>
    <t>Mažesnio ėminio tūrio buteliukai (pediatriniai) su antibiotikus absorbuojančiais polimeriniais karoliukais ir skysta terpe skirta aerobinių bakterijų,  fakultatyvinių anaerobinių bakterijų ir mikroskopinių grybų  nustatymui iš kraujo. Turi atitikti reikalavimus</t>
  </si>
  <si>
    <t>4.</t>
  </si>
  <si>
    <t>Reikalavimai buteliukams:</t>
  </si>
  <si>
    <t>1.1.</t>
  </si>
  <si>
    <t>Reagentai ir papildomos medžiagos/priemonės turi būti paženklinti CE arba lygiaverčiu ženklu.</t>
  </si>
  <si>
    <t>1.2.</t>
  </si>
  <si>
    <t>Buteliukai turi būti pagaminti iš plastiko ir užpildyti skysta terpe su antibiotikus absorbuojančiais polimeriniais karoliukais.</t>
  </si>
  <si>
    <t>1.3.</t>
  </si>
  <si>
    <t>Buteliukai su terpe turi būti skirti nustatyti aerobinėms bakterijoms ir mieliagrybiam/pelėsiniams grybams bei anaerobinėms bakterijoms.</t>
  </si>
  <si>
    <t>1.4.</t>
  </si>
  <si>
    <t>Buteliukai su suleista į vidų tiriamąja medžiaga iki pristatymo į laboratoriją gali būti laikomi kambario temperatūroje (15-25°C) iki 24 val.</t>
  </si>
  <si>
    <t>1.5.</t>
  </si>
  <si>
    <t>1.6.</t>
  </si>
  <si>
    <t>Pateikti priemonių naudojimosi instrukcijas su pažymėtais atitikimą patvirtinančiais punktais</t>
  </si>
  <si>
    <t xml:space="preserve">2. </t>
  </si>
  <si>
    <t>Tiekėjas privalo įvertinti ir nurodyti (įrašyti) visas reikiamas sudedamąsias dalis tyrimui atlikti</t>
  </si>
  <si>
    <t>2.1.</t>
  </si>
  <si>
    <t>sterilius adpterius su peteliškėmis ėminių surinkimui</t>
  </si>
  <si>
    <t>2.2.</t>
  </si>
  <si>
    <t>kontrolines medžiagas</t>
  </si>
  <si>
    <t>2.3.</t>
  </si>
  <si>
    <t>priemones teigiamų pasėlių išsėjimui</t>
  </si>
  <si>
    <t>2.4.</t>
  </si>
  <si>
    <t>priemones analizatoriaus (sistemos) eksploatacijai</t>
  </si>
  <si>
    <t>Techninių parametrų pavadinimas</t>
  </si>
  <si>
    <t>Siūlomi techniniai parametrai</t>
  </si>
  <si>
    <t>Reikalavimų atitikimas (būtina nurodyti tikslią nuorodą analizatoriaus dokumentacijoje (dokumentacijoje tiksliai pažymimas techninis parametras)</t>
  </si>
  <si>
    <t>Analizatorius - 1 vnt.</t>
  </si>
  <si>
    <t>Analizatoriaus pavadinimas, tipas/modelis, gamintojas</t>
  </si>
  <si>
    <t>Aptikti mikroorganizmus (bakterijas ir mikroskopinius grybus) kraujyje ir kituose steriliuose organizmo skysčiuose (cerebrospinaliniame bei sąnario, pleuros, perikardo, pilvo ertmių skysčiuose)</t>
  </si>
  <si>
    <t>Įspėjimo signalų sistema</t>
  </si>
  <si>
    <t>Nustačius mikroorganizmų augimą buteliuke, esant prietaiso gedimui ir operacijų klaidos atveju, analizatoriuje turi būti įdiegta vizualinė ir garsinė įspėjimo signalų sistema</t>
  </si>
  <si>
    <t>Inkubacijos laiko keitimas</t>
  </si>
  <si>
    <t>Maksimalus buteliuko inkubacijos laikas gali būti keičiamas kiekvienam buteliukui atskirai įdėjimo metu arba po įdėjimo į analizatorių.</t>
  </si>
  <si>
    <t>5.</t>
  </si>
  <si>
    <t>Galimybė analizuoti mikroorganizmo augimo analizatoriuje kreivę</t>
  </si>
  <si>
    <t>6.</t>
  </si>
  <si>
    <t>Duomenų perkėlimas ir saugojimas</t>
  </si>
  <si>
    <t>Galimybė perkelti ir saugoti atsargines duomenų kopijas tam skirtose laikmenose</t>
  </si>
  <si>
    <t>7.</t>
  </si>
  <si>
    <t>Analizatoriaus inkubatoriaus talpa</t>
  </si>
  <si>
    <t>Ne mažiau nei 60 buteliukų</t>
  </si>
  <si>
    <t>8.</t>
  </si>
  <si>
    <t>Naudojimo instrukcijos lietuvių ir anglų kalbomis</t>
  </si>
  <si>
    <t>Pateikiama kartu su įranga</t>
  </si>
  <si>
    <t>9.</t>
  </si>
  <si>
    <t>CE sertifikatas</t>
  </si>
  <si>
    <t>10.</t>
  </si>
  <si>
    <t>Mikroorganizmų automatizuotos tyrimų sistemos sudėtinės dalys</t>
  </si>
  <si>
    <t>Analizatorius, kompiuteris ir monitorius (jei neintegruoti į analizatorių), spausdintuvas, nepertraukiamos srovės šaltinis (UPS)</t>
  </si>
  <si>
    <t>TECHNINIAI REIKALAVIMAI IMUNOCHEMINIAM  ANALIZATORIUI</t>
  </si>
  <si>
    <t>Eil.
Nr.</t>
  </si>
  <si>
    <t>Pavadinimas/ techniniai parametrai</t>
  </si>
  <si>
    <t>Naudojami jau paruošti reagentai strypeliuose (kasetėse) - 1 strypelis vienam testui.</t>
  </si>
  <si>
    <t>Reagentų stabilumas atidarius pakuotę - iki galiojimo pabaigos, nurodytos ant pakuotės.</t>
  </si>
  <si>
    <t>Kalibracijų dažnumas - ne dažniau kaip 2 kartus per mėnesį.</t>
  </si>
  <si>
    <t xml:space="preserve">Kontrolių atlikimas - pagal gamintojo rekomendacijas, kartu su kalibracija. Laikotarpiu tarp kalibracijų gamintojas garantuoja reagentų stabilumą ir patikimumą. </t>
  </si>
  <si>
    <t>Būtina. Pateikti gamintojo patvirtinimo raštą</t>
  </si>
  <si>
    <t>Vienu metu galima tirti iki 12 mėginių</t>
  </si>
  <si>
    <t>Analizatorius turi turėti išorinį brūkšninio kodo skaitytuvą.</t>
  </si>
  <si>
    <t>Naudojamų reagentų išfasavimai ne didesni kaip 60 tyrimų pakuotėje.</t>
  </si>
  <si>
    <t>Nėra skystų atliekų.</t>
  </si>
  <si>
    <t>Nereikalingas laboratorinis vanduo.</t>
  </si>
  <si>
    <t>Analizatorius nereikalauja jokių ploviklių.</t>
  </si>
  <si>
    <t>Integruotas terminis spausdintuvas.</t>
  </si>
  <si>
    <t>CE ženklas ant analizatoriaus bei CE sertifikatas.</t>
  </si>
  <si>
    <t>Reagentai ir/ar papildomos tyrimo priemonės, reikalingos tyrimui atlikti su siūlomu analizatoriumi (įrašyti tikslius pavadinimus).</t>
  </si>
  <si>
    <t xml:space="preserve">Tiekėjas turi ligoninei pateikti analizatorių  naudotis panaudos sutarties pagrindu, kurios galiojimo terminas atitiks reagentų ir priemonių pirkimo sutarties galiojimo terminą ir termino pratęsimo sąlygas. </t>
  </si>
  <si>
    <t>Bendaras Vitaminas D</t>
  </si>
  <si>
    <t>Prokalcitoninas</t>
  </si>
  <si>
    <t xml:space="preserve">Tiekėjas turi ligoninei pateikti imunocheminį  analizatorių  naudotis panaudos sutarties pagrindu, kurios galiojimo terminas atitiks reagentų ir priemonių pirkimo sutarties galiojimo terminą ir termino pratęsimo sąlygas. </t>
  </si>
  <si>
    <t xml:space="preserve">6. Sutarties terminas - 12 mėnesių. </t>
  </si>
  <si>
    <t>141 PIRKIMO DALIS. REAGENTAI IR PAPILDOMOS PRIEMONĖS MIKROBIOLOGINIAMS tyrimams ANALIZATORIUMI VITEK2 Compact (valdomas nuosavybės teise) , arba kitu tiekėjo siūlomu analizatoriumi (lygiaverčiu), kuris turės būti suteiktas perkančiajai organizacijai panaudos sutarties pagrindu.</t>
  </si>
  <si>
    <t>141.1</t>
  </si>
  <si>
    <t>141.2</t>
  </si>
  <si>
    <t>141.3</t>
  </si>
  <si>
    <t>141.4</t>
  </si>
  <si>
    <t>141.5</t>
  </si>
  <si>
    <t xml:space="preserve">Pristatoma įranga pageidautina nauja arba naudota, tačiau ne senesnė nei 3 metai nuo įrangos pagaminimo datos. Įranga turi būti sertifikuota naudojimui Europos sąjungoje, pažymėta CE žyme. Tiekėjas turi visiškai paruoštą įrangą darbui pirkėjo nurodomose patalpose instaliuoti bei apmokyti su ja dirbsiantį personalą.  </t>
  </si>
  <si>
    <t xml:space="preserve">6. Sutarties terminas - 36 mėnesiai. </t>
  </si>
  <si>
    <t>6. Sutarties terminas - 36 mėnesiai.</t>
  </si>
  <si>
    <t>153.1</t>
  </si>
  <si>
    <t>153.2</t>
  </si>
  <si>
    <t>153.3</t>
  </si>
  <si>
    <t>153.4</t>
  </si>
  <si>
    <t>153.5</t>
  </si>
  <si>
    <t>153.6</t>
  </si>
  <si>
    <t>153.1.1</t>
  </si>
  <si>
    <t>153.2.1</t>
  </si>
  <si>
    <t>153.3.1</t>
  </si>
  <si>
    <t>153.7</t>
  </si>
  <si>
    <t>Lentelės Nr. 153 eilučių skaičius neribojamas (jų gali būti daugiau ar mažiau, – svarbu, kad būtų galima užtikrinti kokybišką ir patikimą tyrimų atlikimą).</t>
  </si>
  <si>
    <t>Numatyta atidėto buteliukų įdėjimo į instrumentą galimybė (uždelstas įkėlimas iki 24 val.)</t>
  </si>
  <si>
    <t>155 PIRKIMO DALIS. REAGENTAI IR PAPILDOMOS PRIEMONĖS imunocheminiams tyrimams (Procalcitoninui ir Bendram Vitaminui D) atlikimui analizatoriumi,  kuris turės būti suteiktas perkančiajai organizacijai panaudos sutarties pagrindu. Analizatorius - 1 vnt.</t>
  </si>
  <si>
    <t>155.1</t>
  </si>
  <si>
    <t>155.1.1</t>
  </si>
  <si>
    <t>155.2</t>
  </si>
  <si>
    <t>155.2.1</t>
  </si>
  <si>
    <t>pak.</t>
  </si>
  <si>
    <t>Eritrocitų nusėdimo greičio kontrolė dviejų lygių</t>
  </si>
  <si>
    <t>87.1</t>
  </si>
  <si>
    <t>Eritrocitų nusėdimo greičio kontrolė norma</t>
  </si>
  <si>
    <t>Tinkamas Sarstedt  mėgintuvėlių stovui,  kapiliariniam ir  veniniam kraujui ,ne  daugiau kaip 10 ml  viename buteliuke.  Galiojimas ne  trumpesnis nei 17  mėn. nuo  pagaminimo datos.  Atidarytos kontrolės  stabilumas ne  mažiau 31 d.  (Pateikti tai  įrodančius  dokumentus)</t>
  </si>
  <si>
    <t>Tinkama Sarstedt arba analogiškiems stovams, kapiliariniam ir veniniam kraujui, automatiniam ir rankiniam metodui</t>
  </si>
  <si>
    <t>87.2</t>
  </si>
  <si>
    <t>Eritrocitų nusėdimo greičio kontrolė patologinė</t>
  </si>
  <si>
    <t xml:space="preserve"> Tyrimų skaičius per 12 mėn.</t>
  </si>
  <si>
    <t>9. Jeigu techninėje specifikacijoje nurodytas konkretus prekės ženklas, gamintojas, metodas ar tipas, tiekėjas gali siūlyti lygiaverčius prekės ženklus, gamintojus, metodus ar tipus.</t>
  </si>
  <si>
    <t>153 PIRKIMO DALIS.  REAGENTAI IR PAPILDOMOS PRIEMONĖS automatizuotai sistemai, skirtai mikroorganizmų aptikimui kraujyje ir kituose steriliuose organizmo skysčiuose. Tiekėjas turės suteikti 1 automatizuotą sistemą panaudos sutarties pagrindu 36 mėnesiams.</t>
  </si>
  <si>
    <t>visos priemonės siūlomos įstaigos turimam mikrobiologiniam analizatoriui VITEK 2 Compact. Papildomas analizatorius panaudai NESIŪLOMAS</t>
  </si>
  <si>
    <t>20 kortelių</t>
  </si>
  <si>
    <t>bioMerieux, GN, GP, NH, YST, ANC</t>
  </si>
  <si>
    <t>UAB Diamedica</t>
  </si>
  <si>
    <t>bioMerieux, AST-GN, AST-GP</t>
  </si>
  <si>
    <t>bioMerieux, AST-YST (YS08)</t>
  </si>
  <si>
    <t>bioMerieux, AST-ST (ST03)</t>
  </si>
  <si>
    <t>VITEK suspensijos buferis</t>
  </si>
  <si>
    <t>Buferis ID ar AST suspensijos paruošimui</t>
  </si>
  <si>
    <t>rinkinys po 3 x 500 ml.</t>
  </si>
  <si>
    <t>bioMerieux, V1204</t>
  </si>
  <si>
    <t>VITEK DENSICHEK PLUS kalibravimo standartas</t>
  </si>
  <si>
    <t>Standartai drumstomačio kalibracijai</t>
  </si>
  <si>
    <t>rinkinys po 4 x 1 vnt.</t>
  </si>
  <si>
    <t>bioMerieux, 21255</t>
  </si>
  <si>
    <t>VITEK suspensijų mėgintuvėliai</t>
  </si>
  <si>
    <t>Polistireniniai mėgintuvėliai suspensijų ruošimui</t>
  </si>
  <si>
    <t>2000 vnt.</t>
  </si>
  <si>
    <t>bioMerieux, 69285</t>
  </si>
  <si>
    <t>VITEK dozatorių antgaliai</t>
  </si>
  <si>
    <t>Antgaliai GN ir GP dozatoriams</t>
  </si>
  <si>
    <t>96 vnt.</t>
  </si>
  <si>
    <t>bioMerieux, 30501 ar 30507</t>
  </si>
  <si>
    <t>VITEK kontrolinės kultūros</t>
  </si>
  <si>
    <t>kokybės kontrolės procedūroms</t>
  </si>
  <si>
    <t>rinkinys po 1 x 2 kult.</t>
  </si>
  <si>
    <t>bioMerieux, Lyfocults</t>
  </si>
  <si>
    <t>VITEK terpė kokybės kontrolei</t>
  </si>
  <si>
    <t>20 vnt.</t>
  </si>
  <si>
    <t>bioMerieux, 43001, TSA</t>
  </si>
  <si>
    <t>VITEK sistemos kontrolės rinkinys</t>
  </si>
  <si>
    <t>bioMerieux, SRV-V2C</t>
  </si>
  <si>
    <t>NaCl 0.85 % Medium (2 ml)</t>
  </si>
  <si>
    <t>bioMerieux, 259793, BacT/ALERT FN Anaerobic</t>
  </si>
  <si>
    <t>bioMerieux, 259791, BacT/ALERT FA Aerobic</t>
  </si>
  <si>
    <t>bioMerieux, 259794, BacT/ALERT PF Pediatric</t>
  </si>
  <si>
    <t>1 but.</t>
  </si>
  <si>
    <t>bioMerieux, 233766, BTA Subculture units , 100 units</t>
  </si>
  <si>
    <t>bioMerieux, SRV-BTA, Bact/ALERT calibration set, 1 pak.</t>
  </si>
  <si>
    <t>bioMerieux, 848-0005-01, THERM DGTL POCKET 3D DWRS (new ref 6202941), 1 pak.</t>
  </si>
  <si>
    <t>bioMerieux (gam. Greiner Bio One), 450182/450183, SAFETY Blood Collection Set + Blood Culture Holder, 21G/23G x 3/4“, 19cm, 1 vnt.</t>
  </si>
  <si>
    <t>Bact/ALERT 60</t>
  </si>
  <si>
    <t>Taip</t>
  </si>
  <si>
    <t>Yra numatyta galimybė perkelti ir saugoti atsargines duomenų kopijas tam skirtose laikmenose</t>
  </si>
  <si>
    <t>Pateikiama su įranga</t>
  </si>
  <si>
    <t>Yra</t>
  </si>
  <si>
    <t xml:space="preserve">Siūlomas Bact/ALERT 60 vietų modulis. </t>
  </si>
  <si>
    <t>Sistemos komplektacija nurodyta instrukcijoje</t>
  </si>
  <si>
    <t>R/D Systems; SEDRite Plus 9 ml (contr.1), OSR44VA 8</t>
  </si>
  <si>
    <t>R/D Systems, SEDRite Plus 9 ml (contr.2), OSR44VA8</t>
  </si>
  <si>
    <t xml:space="preserve"> 9 ml </t>
  </si>
  <si>
    <t>Sarstedt, mikrovette CB 200ENG, 18.1325</t>
  </si>
  <si>
    <t>60 testų</t>
  </si>
  <si>
    <t>Termo popierius</t>
  </si>
  <si>
    <t>VIDAS QCV</t>
  </si>
  <si>
    <t>Priežiūros rinkinys</t>
  </si>
  <si>
    <t>155.3</t>
  </si>
  <si>
    <t>155.4</t>
  </si>
  <si>
    <t>155.5</t>
  </si>
  <si>
    <t>rink.</t>
  </si>
  <si>
    <t>VIDAS 25 OH Vitamin D Total</t>
  </si>
  <si>
    <t>VIDAS BRAHMS Procalcitonin</t>
  </si>
  <si>
    <t>Biomerieux, 30463</t>
  </si>
  <si>
    <t>Biomerieux, 30450</t>
  </si>
  <si>
    <t>Biomerieux, 110mm</t>
  </si>
  <si>
    <t>Biomerieux, 30706</t>
  </si>
  <si>
    <t>Biomerieux, SRV01</t>
  </si>
  <si>
    <t>Siūlomas analizatorius - mini VIDAS (gamintojas Biomerieux, Prancūzija)</t>
  </si>
  <si>
    <t>Reagentų stabilumas atidarius pakuotę - iki galiojimo pabaigos, nurodytos ant pakuotės. - REAGENTŲ METODIKOS</t>
  </si>
  <si>
    <r>
      <t>Techninė specifikacija</t>
    </r>
    <r>
      <rPr>
        <sz val="9"/>
        <color indexed="8"/>
        <rFont val="Arial Narrow"/>
        <family val="2"/>
        <charset val="186"/>
      </rPr>
      <t>. Reagentai ir priemonės laboratoriniams tyrimams. 2019 m.</t>
    </r>
  </si>
  <si>
    <r>
      <t>4. Tiekiamų prekių kokybė turi atitikti Direktyvos 98/78EB "Dėl</t>
    </r>
    <r>
      <rPr>
        <i/>
        <sz val="9"/>
        <color indexed="8"/>
        <rFont val="Arial Narrow"/>
        <family val="2"/>
        <charset val="186"/>
      </rPr>
      <t xml:space="preserve"> in vitro </t>
    </r>
    <r>
      <rPr>
        <sz val="9"/>
        <color indexed="8"/>
        <rFont val="Arial Narrow"/>
        <family val="2"/>
        <charset val="186"/>
      </rPr>
      <t>diagnostikos medicinos prietaisų" bei šiosTechninės specifikacijos reikalavimus.Tiekėjas turi pateikti siūlomos prekės aprašus (katalogą, brošiūrą ar panašiai) ir kokybės atitikties sertifikatų kopijas.</t>
    </r>
  </si>
  <si>
    <t>bioMerieux, 20070, API NaCl 0.85 % Medium (2 ml), 100 ampoules</t>
  </si>
  <si>
    <r>
      <t>2. Pirkėjas neįsipareigoja nupirkti viso prekių kiekio. Pirkėjas pasilieka teisę pirkti didesnius arba mažesnius</t>
    </r>
    <r>
      <rPr>
        <sz val="10"/>
        <rFont val="Arial Narrow"/>
        <family val="2"/>
        <charset val="186"/>
      </rPr>
      <t xml:space="preserve"> (iki 30 proc.</t>
    </r>
    <r>
      <rPr>
        <sz val="10"/>
        <color indexed="8"/>
        <rFont val="Arial Narrow"/>
        <family val="2"/>
        <charset val="186"/>
      </rPr>
      <t>)  kiekius prekių, priklausomai nuo poreikio.</t>
    </r>
  </si>
  <si>
    <r>
      <t>4. Tiekiamų prekių kokybė turi atitikti Direktyvos 98/78EB "Dėl</t>
    </r>
    <r>
      <rPr>
        <i/>
        <sz val="10"/>
        <color indexed="8"/>
        <rFont val="Arial Narrow"/>
        <family val="2"/>
        <charset val="186"/>
      </rPr>
      <t xml:space="preserve"> in vitro </t>
    </r>
    <r>
      <rPr>
        <sz val="10"/>
        <color indexed="8"/>
        <rFont val="Arial Narrow"/>
        <family val="2"/>
        <charset val="186"/>
      </rPr>
      <t>diagnostikos medicinos prietaisų" bei šiosTechninės specifikacijos reikalavimus. Tiekėjas turi pateikti siūlomos prekės aprašus (katalogą, brošiūrą ar panašiai) ir kokybės atitikties sertifikatų kopijas originalo ir lietuvių kalbomis.</t>
    </r>
  </si>
  <si>
    <t>Reagentai ir papildomos priemonės automatizuotai sistemai, skirtai mikroorganizmų aptikimui kraujyje ir kituose steriliuose organizmo skysčiuose.</t>
  </si>
  <si>
    <r>
      <t xml:space="preserve">2. Pirkėjas neįsipareigoja nupirkti viso prekių kiekio. Pirkėjas pasilieka teisę pirkti didesnius arba mažesnius </t>
    </r>
    <r>
      <rPr>
        <sz val="10"/>
        <rFont val="Arial Narrow"/>
        <family val="2"/>
        <charset val="186"/>
      </rPr>
      <t xml:space="preserve">(iki 30 proc.) </t>
    </r>
    <r>
      <rPr>
        <sz val="10"/>
        <color indexed="8"/>
        <rFont val="Arial Narrow"/>
        <family val="2"/>
        <charset val="186"/>
      </rPr>
      <t xml:space="preserve"> kiekius prekių, priklausomai nuo poreikio.</t>
    </r>
  </si>
  <si>
    <r>
      <t>4. Tiekiamų prekių kokybė turi atitikti Direktyvos 98/78EB "Dėl</t>
    </r>
    <r>
      <rPr>
        <i/>
        <sz val="10"/>
        <color indexed="8"/>
        <rFont val="Arial Narrow"/>
        <family val="2"/>
        <charset val="186"/>
      </rPr>
      <t xml:space="preserve"> in vitro </t>
    </r>
    <r>
      <rPr>
        <sz val="10"/>
        <color indexed="8"/>
        <rFont val="Arial Narrow"/>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</si>
  <si>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t>Pateikiamas</t>
  </si>
  <si>
    <r>
      <t xml:space="preserve">Naudojimosi instrukcija, psl. 11 (instr.nr. 1-1)
</t>
    </r>
    <r>
      <rPr>
        <b/>
        <i/>
        <sz val="10"/>
        <rFont val="Arial Narrow"/>
        <family val="2"/>
        <charset val="186"/>
      </rPr>
      <t>153 p.d. įrangos atitiktis, psl. Nr. 1</t>
    </r>
    <r>
      <rPr>
        <sz val="10"/>
        <rFont val="Arial Narrow"/>
        <family val="2"/>
        <charset val="186"/>
      </rPr>
      <t xml:space="preserve">
</t>
    </r>
  </si>
  <si>
    <r>
      <t xml:space="preserve">Naudojimosi instrukcija, psl. 106 (instr.nr. 7-2)
</t>
    </r>
    <r>
      <rPr>
        <b/>
        <i/>
        <sz val="10"/>
        <rFont val="Arial Narrow"/>
        <family val="2"/>
        <charset val="186"/>
      </rPr>
      <t>153 p.d. įrangos atitiktis, psl. Nr. 5</t>
    </r>
  </si>
  <si>
    <r>
      <t xml:space="preserve">Naudojimosi instrukcija, psl. 105 (instr.nr. 7-1)
</t>
    </r>
    <r>
      <rPr>
        <b/>
        <i/>
        <sz val="10"/>
        <rFont val="Arial Narrow"/>
        <family val="2"/>
        <charset val="186"/>
      </rPr>
      <t>153 p.d. įrangos atitiktis, psl. Nr. 4</t>
    </r>
  </si>
  <si>
    <r>
      <t xml:space="preserve">Naudojimosi instrukcija, psl. 11 ir 82 (instr.nr. 1-1 ir 5-44)
</t>
    </r>
    <r>
      <rPr>
        <b/>
        <i/>
        <sz val="10"/>
        <rFont val="Arial Narrow"/>
        <family val="2"/>
        <charset val="186"/>
      </rPr>
      <t>153 p.d. įrangos atitiktis, psl. Nr. 1, 3</t>
    </r>
  </si>
  <si>
    <r>
      <t xml:space="preserve">Naudojimosi instrukcija, psl.  30 (schema) (instr.nr. 3-2)
</t>
    </r>
    <r>
      <rPr>
        <b/>
        <i/>
        <sz val="10"/>
        <rFont val="Arial Narrow"/>
        <family val="2"/>
        <charset val="186"/>
      </rPr>
      <t>153 p.d. įrangos atitiktis, psl. Nr. 2</t>
    </r>
  </si>
  <si>
    <r>
      <t xml:space="preserve">Naudojimosi instrukcija, psl. 108 (instr.nr. 7-4)
</t>
    </r>
    <r>
      <rPr>
        <b/>
        <i/>
        <sz val="10"/>
        <rFont val="Arial Narrow"/>
        <family val="2"/>
        <charset val="186"/>
      </rPr>
      <t>153 p.d. įrangos atitiktis, psl. Nr. 6</t>
    </r>
  </si>
  <si>
    <r>
      <t xml:space="preserve">Vienu metu galima tirti iki 12 mėginių
</t>
    </r>
    <r>
      <rPr>
        <b/>
        <i/>
        <sz val="10"/>
        <rFont val="Arial Narrow"/>
        <family val="2"/>
        <charset val="186"/>
      </rPr>
      <t>155 p.d. atitikties dokumentai, psl. Nr. 2</t>
    </r>
  </si>
  <si>
    <r>
      <t xml:space="preserve">Naudojamų reagentų išfasavimai ne didesni kaip 60 tyrimų pakuotėje.
</t>
    </r>
    <r>
      <rPr>
        <b/>
        <i/>
        <sz val="10"/>
        <rFont val="Arial Narrow"/>
        <family val="2"/>
        <charset val="186"/>
      </rPr>
      <t>155 p.d. atitikties dokumentai, psl. Nr. 2</t>
    </r>
  </si>
  <si>
    <r>
      <t xml:space="preserve">Naudojami jau paruošti reagentai strypeliuose (kasetėse) - 1 strypelis vienam testui.
</t>
    </r>
    <r>
      <rPr>
        <b/>
        <i/>
        <sz val="10"/>
        <rFont val="Arial Narrow"/>
        <family val="2"/>
        <charset val="186"/>
      </rPr>
      <t>155 p.d. atitikties dokumentai, psl. Nr. 2</t>
    </r>
  </si>
  <si>
    <r>
      <t xml:space="preserve">Integruotas terminis spausdintuvas.
</t>
    </r>
    <r>
      <rPr>
        <b/>
        <i/>
        <sz val="10"/>
        <rFont val="Arial Narrow"/>
        <family val="2"/>
        <charset val="186"/>
      </rPr>
      <t>155 p.d. atitikties dokumentai, psl. Nr. 2</t>
    </r>
  </si>
  <si>
    <r>
      <t xml:space="preserve">Kalibracijų dažnumas - ne dažniau kaip 2 kartus per mėnesį. Nurodytoms analitėms - 1 kartą per mėnesį
</t>
    </r>
    <r>
      <rPr>
        <b/>
        <i/>
        <sz val="10"/>
        <rFont val="Arial Narrow"/>
        <family val="2"/>
        <charset val="186"/>
      </rPr>
      <t>155 p.d. atitikties dokumentai, psl. Nr. 5</t>
    </r>
  </si>
  <si>
    <r>
      <t xml:space="preserve">Kontrolių atlikimas - pagal gamintojo rekomendacijas, kartu su kalibracija. Laikotarpiu tarp kalibracijų gamintojas garantuoja reagentų stabilumą ir patikimumą. Pridedame gamintojo patvirtinimo raštą
</t>
    </r>
    <r>
      <rPr>
        <b/>
        <i/>
        <sz val="10"/>
        <rFont val="Arial Narrow"/>
        <family val="2"/>
        <charset val="186"/>
      </rPr>
      <t>155 p.d. atitikties dokumentai, psl. Nr. 7-8</t>
    </r>
  </si>
  <si>
    <r>
      <t xml:space="preserve">Analizatorius turi išorinį brūkšninio kodo skaitytuvą.
</t>
    </r>
    <r>
      <rPr>
        <b/>
        <i/>
        <sz val="10"/>
        <rFont val="Arial Narrow"/>
        <family val="2"/>
        <charset val="186"/>
      </rPr>
      <t>155 p.d. atitikties dokumentai, psl. Nr. 9</t>
    </r>
  </si>
  <si>
    <r>
      <t xml:space="preserve">Nėra skystų atliekų.
</t>
    </r>
    <r>
      <rPr>
        <b/>
        <i/>
        <sz val="10"/>
        <rFont val="Arial Narrow"/>
        <family val="2"/>
        <charset val="186"/>
      </rPr>
      <t>155 p.d. atitikties dokumentai, psl. Nr. 12</t>
    </r>
  </si>
  <si>
    <r>
      <t xml:space="preserve">Nereikalingas laboratorinis vanduo.
</t>
    </r>
    <r>
      <rPr>
        <b/>
        <i/>
        <sz val="10"/>
        <rFont val="Arial Narrow"/>
        <family val="2"/>
        <charset val="186"/>
      </rPr>
      <t>155 p.d. atitikties dokumentai, psl. Nr. 12</t>
    </r>
  </si>
  <si>
    <r>
      <t xml:space="preserve">Analizatorius nereikalauja jokių ploviklių.
</t>
    </r>
    <r>
      <rPr>
        <b/>
        <i/>
        <sz val="10"/>
        <rFont val="Arial Narrow"/>
        <family val="2"/>
        <charset val="186"/>
      </rPr>
      <t>155 p.d. atitikties dokumentai, psl. Nr. 12</t>
    </r>
  </si>
  <si>
    <r>
      <t xml:space="preserve">Analizatorius ženklintas CE. Sertifikatas pridedamas
</t>
    </r>
    <r>
      <rPr>
        <b/>
        <i/>
        <sz val="10"/>
        <rFont val="Arial Narrow"/>
        <family val="2"/>
        <charset val="186"/>
      </rPr>
      <t>155 p.d. atitikties dokumentai, psl. Nr. 23-26</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</si>
</sst>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quot; &quot;[$€-427];[Red]&quot;-&quot;#,##0.00&quot; &quot;[$€-427]"/>
    <numFmt numFmtId="166" formatCode="General\ &quot;kort.&quot;"/>
    <numFmt numFmtId="167" formatCode="0.0000"/>
  </numFmts>
  <fonts count="53">
    <font>
      <sz val="11"/>
      <color rgb="FF000000"/>
      <name val="Arial1"/>
    </font>
    <font>
      <sz val="10"/>
      <color indexed="8"/>
      <name val="Arial Narrow"/>
      <family val="2"/>
      <charset val="186"/>
    </font>
    <font>
      <b/>
      <sz val="8"/>
      <color indexed="8"/>
      <name val="Arial Narrow"/>
      <family val="2"/>
      <charset val="186"/>
    </font>
    <font>
      <sz val="8"/>
      <color indexed="8"/>
      <name val="Arial Narrow"/>
      <family val="2"/>
      <charset val="186"/>
    </font>
    <font>
      <sz val="8"/>
      <color indexed="8"/>
      <name val="Arial"/>
      <family val="2"/>
      <charset val="186"/>
    </font>
    <font>
      <i/>
      <sz val="8"/>
      <color indexed="8"/>
      <name val="Arial Narrow"/>
      <family val="2"/>
      <charset val="186"/>
    </font>
    <font>
      <sz val="8"/>
      <name val="Arial Narrow"/>
      <family val="2"/>
      <charset val="186"/>
    </font>
    <font>
      <b/>
      <sz val="8"/>
      <color indexed="8"/>
      <name val="Arial"/>
      <family val="2"/>
      <charset val="186"/>
    </font>
    <font>
      <i/>
      <sz val="8"/>
      <color indexed="8"/>
      <name val="Arial"/>
      <family val="2"/>
      <charset val="186"/>
    </font>
    <font>
      <sz val="8"/>
      <name val="Arial1"/>
    </font>
    <font>
      <b/>
      <i/>
      <sz val="16"/>
      <color rgb="FF000000"/>
      <name val="Arial1"/>
    </font>
    <font>
      <sz val="10"/>
      <color rgb="FF000000"/>
      <name val="Arial"/>
      <family val="2"/>
      <charset val="186"/>
    </font>
    <font>
      <sz val="11"/>
      <color rgb="FF000000"/>
      <name val="Calibri"/>
      <family val="2"/>
      <charset val="186"/>
    </font>
    <font>
      <sz val="10"/>
      <color rgb="FF000000"/>
      <name val="Arial Narrow"/>
      <family val="2"/>
      <charset val="186"/>
    </font>
    <font>
      <sz val="10"/>
      <color rgb="FF000000"/>
      <name val="TimesLT"/>
    </font>
    <font>
      <b/>
      <i/>
      <u/>
      <sz val="11"/>
      <color rgb="FF000000"/>
      <name val="Arial1"/>
    </font>
    <font>
      <sz val="8"/>
      <color rgb="FF000000"/>
      <name val="Arial Narrow"/>
      <family val="2"/>
      <charset val="186"/>
    </font>
    <font>
      <b/>
      <sz val="8"/>
      <color rgb="FF000000"/>
      <name val="Arial Narrow"/>
      <family val="2"/>
      <charset val="186"/>
    </font>
    <font>
      <b/>
      <sz val="10"/>
      <color rgb="FF000000"/>
      <name val="Times New Roman"/>
      <family val="1"/>
      <charset val="186"/>
    </font>
    <font>
      <b/>
      <sz val="10"/>
      <color indexed="8"/>
      <name val="Arial Narrow"/>
      <family val="2"/>
      <charset val="186"/>
    </font>
    <font>
      <b/>
      <sz val="10"/>
      <color rgb="FF000000"/>
      <name val="Arial1"/>
    </font>
    <font>
      <b/>
      <sz val="10"/>
      <color indexed="10"/>
      <name val="Arial"/>
      <family val="2"/>
      <charset val="186"/>
    </font>
    <font>
      <sz val="8"/>
      <name val="Arial"/>
      <family val="2"/>
      <charset val="186"/>
    </font>
    <font>
      <sz val="10"/>
      <name val="Arial"/>
      <family val="2"/>
      <charset val="186"/>
    </font>
    <font>
      <b/>
      <sz val="10"/>
      <name val="Arial"/>
      <family val="2"/>
      <charset val="186"/>
    </font>
    <font>
      <b/>
      <sz val="8"/>
      <name val="Arial Narrow"/>
      <family val="2"/>
      <charset val="186"/>
    </font>
    <font>
      <b/>
      <u/>
      <sz val="8"/>
      <name val="Arial Narrow"/>
      <family val="2"/>
      <charset val="186"/>
    </font>
    <font>
      <b/>
      <sz val="12"/>
      <name val="Arial Narrow"/>
      <family val="2"/>
      <charset val="186"/>
    </font>
    <font>
      <sz val="8"/>
      <name val="Arial Narrow"/>
      <family val="2"/>
    </font>
    <font>
      <sz val="8"/>
      <name val="Times New Roman"/>
      <family val="1"/>
      <charset val="186"/>
    </font>
    <font>
      <sz val="12"/>
      <color rgb="FF000000"/>
      <name val="Arial1"/>
    </font>
    <font>
      <sz val="11"/>
      <color indexed="8"/>
      <name val="Calibri"/>
      <family val="2"/>
      <charset val="186"/>
    </font>
    <font>
      <sz val="8"/>
      <color theme="1"/>
      <name val="Arial"/>
      <family val="2"/>
      <charset val="186"/>
    </font>
    <font>
      <sz val="11"/>
      <color theme="1"/>
      <name val="Times New Roman"/>
      <family val="1"/>
    </font>
    <font>
      <b/>
      <sz val="10"/>
      <color theme="1"/>
      <name val="Arial Narrow"/>
      <family val="2"/>
      <charset val="186"/>
    </font>
    <font>
      <sz val="11"/>
      <color rgb="FF000000"/>
      <name val="Arial1"/>
    </font>
    <font>
      <b/>
      <sz val="8"/>
      <color rgb="FFFF0000"/>
      <name val="Arial"/>
      <family val="2"/>
      <charset val="186"/>
    </font>
    <font>
      <sz val="9"/>
      <color rgb="FF000000"/>
      <name val="Arial Narrow"/>
      <family val="2"/>
      <charset val="186"/>
    </font>
    <font>
      <b/>
      <sz val="9"/>
      <color indexed="8"/>
      <name val="Arial Narrow"/>
      <family val="2"/>
      <charset val="186"/>
    </font>
    <font>
      <sz val="9"/>
      <color indexed="8"/>
      <name val="Arial Narrow"/>
      <family val="2"/>
      <charset val="186"/>
    </font>
    <font>
      <i/>
      <sz val="9"/>
      <color indexed="8"/>
      <name val="Arial Narrow"/>
      <family val="2"/>
      <charset val="186"/>
    </font>
    <font>
      <sz val="9"/>
      <color theme="1"/>
      <name val="Arial Narrow"/>
      <family val="2"/>
      <charset val="186"/>
    </font>
    <font>
      <sz val="9"/>
      <name val="Arial Narrow"/>
      <family val="2"/>
      <charset val="186"/>
    </font>
    <font>
      <sz val="10"/>
      <color theme="1"/>
      <name val="Arial Narrow"/>
      <family val="2"/>
      <charset val="186"/>
    </font>
    <font>
      <b/>
      <sz val="10"/>
      <name val="Arial Narrow"/>
      <family val="2"/>
      <charset val="186"/>
    </font>
    <font>
      <sz val="10"/>
      <name val="Arial Narrow"/>
      <family val="2"/>
      <charset val="186"/>
    </font>
    <font>
      <i/>
      <sz val="10"/>
      <color indexed="8"/>
      <name val="Arial Narrow"/>
      <family val="2"/>
      <charset val="186"/>
    </font>
    <font>
      <b/>
      <sz val="10"/>
      <color rgb="FF000000"/>
      <name val="Arial Narrow"/>
      <family val="2"/>
      <charset val="186"/>
    </font>
    <font>
      <b/>
      <u/>
      <sz val="10"/>
      <name val="Arial Narrow"/>
      <family val="2"/>
      <charset val="186"/>
    </font>
    <font>
      <b/>
      <sz val="10"/>
      <color rgb="FF00000A"/>
      <name val="Arial Narrow"/>
      <family val="2"/>
      <charset val="186"/>
    </font>
    <font>
      <b/>
      <sz val="10"/>
      <color rgb="FFFF0000"/>
      <name val="Arial Narrow"/>
      <family val="2"/>
      <charset val="186"/>
    </font>
    <font>
      <sz val="10"/>
      <color rgb="FF00000A"/>
      <name val="Arial Narrow"/>
      <family val="2"/>
      <charset val="186"/>
    </font>
    <font>
      <b/>
      <i/>
      <sz val="10"/>
      <name val="Arial Narrow"/>
      <family val="2"/>
      <charset val="186"/>
    </font>
  </fonts>
  <fills count="11">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9"/>
      </patternFill>
    </fill>
    <fill>
      <patternFill patternType="solid">
        <fgColor theme="6" tint="0.79998168889431442"/>
        <bgColor indexed="64"/>
      </patternFill>
    </fill>
    <fill>
      <patternFill patternType="solid">
        <fgColor theme="0"/>
        <bgColor indexed="13"/>
      </patternFill>
    </fill>
  </fills>
  <borders count="3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10" fillId="0" borderId="0" applyNumberFormat="0" applyBorder="0" applyProtection="0">
      <alignment horizontal="center"/>
    </xf>
    <xf numFmtId="0" fontId="10" fillId="0" borderId="0" applyNumberFormat="0" applyBorder="0" applyProtection="0">
      <alignment horizontal="center" textRotation="90"/>
    </xf>
    <xf numFmtId="0" fontId="11" fillId="0" borderId="0" applyNumberFormat="0" applyBorder="0" applyProtection="0"/>
    <xf numFmtId="0" fontId="12" fillId="0" borderId="0" applyNumberFormat="0" applyBorder="0" applyProtection="0"/>
    <xf numFmtId="0" fontId="13" fillId="0" borderId="0" applyNumberFormat="0" applyBorder="0" applyProtection="0"/>
    <xf numFmtId="0" fontId="12" fillId="0" borderId="0" applyNumberFormat="0" applyBorder="0" applyProtection="0"/>
    <xf numFmtId="0" fontId="11" fillId="0" borderId="0" applyNumberFormat="0" applyBorder="0" applyProtection="0"/>
    <xf numFmtId="0" fontId="14" fillId="0" borderId="0" applyNumberFormat="0" applyBorder="0" applyProtection="0"/>
    <xf numFmtId="0" fontId="15" fillId="0" borderId="0" applyNumberFormat="0" applyBorder="0" applyProtection="0"/>
    <xf numFmtId="165" fontId="15" fillId="0" borderId="0" applyBorder="0" applyProtection="0"/>
    <xf numFmtId="0" fontId="11" fillId="0" borderId="0" applyNumberFormat="0" applyBorder="0" applyProtection="0"/>
    <xf numFmtId="0" fontId="31" fillId="0" borderId="0" applyNumberFormat="0" applyFill="0" applyBorder="0" applyProtection="0"/>
    <xf numFmtId="0" fontId="35" fillId="0" borderId="0"/>
    <xf numFmtId="9" fontId="35" fillId="0" borderId="0" applyFont="0" applyFill="0" applyBorder="0" applyAlignment="0" applyProtection="0"/>
    <xf numFmtId="9" fontId="23" fillId="0" borderId="0" applyFont="0" applyFill="0" applyBorder="0" applyAlignment="0" applyProtection="0"/>
  </cellStyleXfs>
  <cellXfs count="331">
    <xf numFmtId="0" fontId="0" fillId="0" borderId="0" xfId="0"/>
    <xf numFmtId="0" fontId="0" fillId="0" borderId="0" xfId="0" applyAlignment="1">
      <alignment horizontal="center"/>
    </xf>
    <xf numFmtId="0" fontId="0" fillId="0" borderId="0" xfId="0" applyAlignment="1">
      <alignment horizontal="left" vertical="top" wrapText="1"/>
    </xf>
    <xf numFmtId="0" fontId="4" fillId="0" borderId="0" xfId="0" applyFont="1" applyAlignment="1">
      <alignment vertical="top"/>
    </xf>
    <xf numFmtId="0" fontId="0" fillId="0" borderId="0" xfId="0" applyAlignment="1">
      <alignment horizontal="left"/>
    </xf>
    <xf numFmtId="0" fontId="4" fillId="0" borderId="0" xfId="0" applyFont="1" applyAlignment="1">
      <alignment vertical="top" wrapText="1"/>
    </xf>
    <xf numFmtId="0" fontId="7" fillId="0" borderId="0" xfId="0" applyFont="1" applyAlignment="1">
      <alignment vertical="top" wrapText="1"/>
    </xf>
    <xf numFmtId="0" fontId="7" fillId="0" borderId="0" xfId="0" applyFont="1" applyAlignment="1">
      <alignment vertical="top"/>
    </xf>
    <xf numFmtId="0" fontId="4"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center" vertical="top" wrapText="1"/>
    </xf>
    <xf numFmtId="0" fontId="2" fillId="0" borderId="6" xfId="7" applyFont="1" applyBorder="1" applyAlignment="1">
      <alignment horizontal="center" vertical="top" wrapText="1"/>
    </xf>
    <xf numFmtId="0" fontId="2" fillId="3" borderId="6" xfId="7" applyFont="1" applyFill="1" applyBorder="1" applyAlignment="1">
      <alignment horizontal="center" vertical="top" wrapText="1"/>
    </xf>
    <xf numFmtId="0" fontId="3" fillId="0" borderId="6" xfId="7" applyFont="1" applyBorder="1" applyAlignment="1">
      <alignment horizontal="center" vertical="top" wrapText="1"/>
    </xf>
    <xf numFmtId="0" fontId="3" fillId="0" borderId="6" xfId="0" applyFont="1" applyBorder="1" applyAlignment="1">
      <alignment vertical="top" wrapText="1"/>
    </xf>
    <xf numFmtId="0" fontId="0" fillId="0" borderId="6" xfId="0" applyBorder="1"/>
    <xf numFmtId="0" fontId="3" fillId="0" borderId="6" xfId="4" applyFont="1" applyBorder="1" applyAlignment="1">
      <alignment vertical="top" wrapText="1"/>
    </xf>
    <xf numFmtId="0" fontId="3" fillId="0" borderId="7" xfId="4" applyFont="1" applyBorder="1" applyAlignment="1">
      <alignment vertical="top" wrapText="1"/>
    </xf>
    <xf numFmtId="0" fontId="18" fillId="0" borderId="0" xfId="0" applyFont="1"/>
    <xf numFmtId="0" fontId="2" fillId="0" borderId="6" xfId="4" applyFont="1" applyBorder="1" applyAlignment="1">
      <alignment horizontal="center" vertical="top" wrapText="1"/>
    </xf>
    <xf numFmtId="0" fontId="3" fillId="0" borderId="0" xfId="0" applyFont="1" applyAlignment="1">
      <alignment vertical="top"/>
    </xf>
    <xf numFmtId="0" fontId="3"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top" wrapText="1"/>
    </xf>
    <xf numFmtId="0" fontId="20" fillId="0" borderId="0" xfId="0" applyFont="1" applyAlignment="1">
      <alignment horizontal="center" vertical="top" wrapText="1"/>
    </xf>
    <xf numFmtId="0" fontId="21" fillId="0" borderId="0" xfId="0" applyFont="1" applyAlignment="1">
      <alignment horizontal="center"/>
    </xf>
    <xf numFmtId="0" fontId="19" fillId="0" borderId="0" xfId="0" applyFont="1"/>
    <xf numFmtId="0" fontId="20" fillId="0" borderId="0" xfId="0" applyFont="1" applyAlignment="1">
      <alignment horizontal="left"/>
    </xf>
    <xf numFmtId="0" fontId="13" fillId="0" borderId="13" xfId="0" applyFont="1" applyBorder="1" applyAlignment="1">
      <alignment vertical="top" wrapText="1"/>
    </xf>
    <xf numFmtId="0" fontId="19" fillId="0" borderId="0" xfId="0" applyFont="1" applyAlignment="1">
      <alignment horizontal="left" vertical="top" wrapText="1"/>
    </xf>
    <xf numFmtId="0" fontId="0" fillId="0" borderId="6" xfId="0" applyBorder="1" applyAlignment="1">
      <alignment vertical="top" wrapText="1"/>
    </xf>
    <xf numFmtId="0" fontId="3" fillId="0" borderId="6" xfId="0" applyFont="1" applyBorder="1" applyAlignment="1">
      <alignment horizontal="left" vertical="top" wrapText="1"/>
    </xf>
    <xf numFmtId="0" fontId="0" fillId="0" borderId="0" xfId="0" applyAlignment="1">
      <alignment vertical="top" wrapText="1"/>
    </xf>
    <xf numFmtId="0" fontId="23" fillId="0" borderId="0" xfId="0" applyFont="1"/>
    <xf numFmtId="0" fontId="24" fillId="0" borderId="0" xfId="0" applyFont="1"/>
    <xf numFmtId="0" fontId="0" fillId="0" borderId="0" xfId="0" applyAlignment="1">
      <alignment horizontal="center" vertical="top" wrapText="1"/>
    </xf>
    <xf numFmtId="0" fontId="23" fillId="0" borderId="0" xfId="0" applyFont="1" applyAlignment="1">
      <alignment horizontal="center"/>
    </xf>
    <xf numFmtId="0" fontId="23" fillId="0" borderId="0" xfId="0" applyFont="1" applyAlignment="1">
      <alignment horizontal="center" vertical="top" wrapText="1"/>
    </xf>
    <xf numFmtId="0" fontId="23" fillId="0" borderId="0" xfId="0" applyFont="1" applyAlignment="1">
      <alignment horizontal="left" vertical="top" wrapText="1"/>
    </xf>
    <xf numFmtId="0" fontId="23" fillId="0" borderId="0" xfId="0" applyFont="1" applyAlignment="1">
      <alignment horizontal="left"/>
    </xf>
    <xf numFmtId="0" fontId="23" fillId="0" borderId="0" xfId="0" applyFont="1" applyAlignment="1">
      <alignment vertical="top" wrapText="1"/>
    </xf>
    <xf numFmtId="0" fontId="23" fillId="0" borderId="0" xfId="0" applyFont="1" applyAlignment="1">
      <alignment vertical="top"/>
    </xf>
    <xf numFmtId="0" fontId="25" fillId="0" borderId="6" xfId="0" applyFont="1" applyBorder="1" applyAlignment="1">
      <alignment horizontal="center" vertical="top" wrapText="1"/>
    </xf>
    <xf numFmtId="0" fontId="2" fillId="3" borderId="6" xfId="7" applyFont="1" applyFill="1" applyBorder="1" applyAlignment="1">
      <alignment vertical="top" wrapText="1"/>
    </xf>
    <xf numFmtId="0" fontId="2" fillId="3" borderId="6" xfId="7" applyFont="1" applyFill="1" applyBorder="1" applyAlignment="1">
      <alignment horizontal="left" vertical="top" wrapText="1"/>
    </xf>
    <xf numFmtId="0" fontId="2" fillId="0" borderId="6" xfId="7" applyFont="1" applyBorder="1" applyAlignment="1">
      <alignment horizontal="left" vertical="top" wrapText="1"/>
    </xf>
    <xf numFmtId="0" fontId="2" fillId="0" borderId="5" xfId="7" applyFont="1" applyBorder="1" applyAlignment="1">
      <alignment horizontal="center" vertical="top" wrapText="1"/>
    </xf>
    <xf numFmtId="0" fontId="25" fillId="0" borderId="6" xfId="8" applyFont="1" applyBorder="1" applyAlignment="1">
      <alignment horizontal="center" vertical="top" wrapText="1"/>
    </xf>
    <xf numFmtId="0" fontId="25" fillId="0" borderId="6" xfId="7" applyFont="1" applyBorder="1" applyAlignment="1">
      <alignment horizontal="center" vertical="top" wrapText="1"/>
    </xf>
    <xf numFmtId="0" fontId="25" fillId="0" borderId="6" xfId="7" applyFont="1" applyBorder="1" applyAlignment="1">
      <alignment vertical="top" wrapText="1"/>
    </xf>
    <xf numFmtId="0" fontId="25" fillId="0" borderId="6" xfId="0" applyFont="1" applyBorder="1" applyAlignment="1">
      <alignment vertical="top" wrapText="1"/>
    </xf>
    <xf numFmtId="0" fontId="6" fillId="0" borderId="6" xfId="0" applyFont="1" applyBorder="1" applyAlignment="1">
      <alignment horizontal="center" vertical="top" wrapText="1"/>
    </xf>
    <xf numFmtId="0" fontId="6" fillId="0" borderId="6" xfId="0" applyFont="1" applyBorder="1" applyAlignment="1">
      <alignment horizontal="left" vertical="top" wrapText="1"/>
    </xf>
    <xf numFmtId="0" fontId="6" fillId="0" borderId="6" xfId="7" applyFont="1" applyBorder="1" applyAlignment="1">
      <alignment horizontal="center" vertical="top" wrapText="1"/>
    </xf>
    <xf numFmtId="0" fontId="6" fillId="0" borderId="6" xfId="7"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horizontal="center" vertical="top" wrapText="1"/>
    </xf>
    <xf numFmtId="0" fontId="6" fillId="0" borderId="7" xfId="0" applyFont="1" applyBorder="1" applyAlignment="1">
      <alignment vertical="top" wrapText="1"/>
    </xf>
    <xf numFmtId="0" fontId="6" fillId="0" borderId="16" xfId="0" applyFont="1" applyBorder="1" applyAlignment="1">
      <alignment horizontal="center" vertical="top" wrapText="1"/>
    </xf>
    <xf numFmtId="0" fontId="6" fillId="0" borderId="16" xfId="0" applyFont="1" applyBorder="1" applyAlignment="1">
      <alignment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xf>
    <xf numFmtId="0" fontId="25" fillId="6" borderId="6" xfId="0" applyFont="1" applyFill="1" applyBorder="1" applyAlignment="1">
      <alignment vertical="top" wrapText="1"/>
    </xf>
    <xf numFmtId="0" fontId="26" fillId="0" borderId="6" xfId="0" applyFont="1" applyBorder="1" applyAlignment="1">
      <alignment vertical="top" wrapText="1"/>
    </xf>
    <xf numFmtId="0" fontId="0" fillId="0" borderId="21" xfId="0" applyBorder="1" applyAlignment="1">
      <alignment vertical="top" wrapText="1"/>
    </xf>
    <xf numFmtId="0" fontId="6" fillId="0" borderId="6" xfId="0" applyFont="1" applyBorder="1" applyAlignment="1">
      <alignment vertical="top"/>
    </xf>
    <xf numFmtId="0" fontId="6" fillId="0" borderId="0" xfId="0" applyFont="1" applyAlignment="1">
      <alignment horizontal="left" vertical="top" wrapText="1"/>
    </xf>
    <xf numFmtId="0" fontId="2" fillId="0" borderId="6" xfId="4" applyFont="1" applyBorder="1" applyAlignment="1">
      <alignment vertical="top" wrapText="1"/>
    </xf>
    <xf numFmtId="0" fontId="2" fillId="0" borderId="6" xfId="4" applyFont="1" applyBorder="1" applyAlignment="1">
      <alignment horizontal="left" vertical="top" wrapText="1"/>
    </xf>
    <xf numFmtId="0" fontId="0" fillId="0" borderId="6" xfId="0" applyBorder="1" applyAlignment="1">
      <alignment horizontal="center"/>
    </xf>
    <xf numFmtId="0" fontId="0" fillId="0" borderId="7" xfId="0" applyBorder="1"/>
    <xf numFmtId="0" fontId="6" fillId="0" borderId="6" xfId="0" applyFont="1" applyBorder="1" applyAlignment="1">
      <alignment wrapText="1"/>
    </xf>
    <xf numFmtId="0" fontId="28" fillId="0" borderId="6" xfId="0" applyFont="1" applyBorder="1" applyAlignment="1">
      <alignment vertical="top" wrapText="1"/>
    </xf>
    <xf numFmtId="0" fontId="0" fillId="0" borderId="16" xfId="0" applyBorder="1"/>
    <xf numFmtId="0" fontId="0" fillId="0" borderId="21" xfId="0" applyBorder="1"/>
    <xf numFmtId="0" fontId="30" fillId="0" borderId="0" xfId="0" applyFont="1"/>
    <xf numFmtId="0" fontId="0" fillId="4" borderId="0" xfId="0" applyFill="1"/>
    <xf numFmtId="0" fontId="0" fillId="4" borderId="0" xfId="0" applyFill="1" applyAlignment="1">
      <alignment horizontal="left" vertical="top" wrapText="1"/>
    </xf>
    <xf numFmtId="0" fontId="23" fillId="4" borderId="0" xfId="0" applyFont="1" applyFill="1" applyAlignment="1">
      <alignment horizontal="left" vertical="top" wrapText="1"/>
    </xf>
    <xf numFmtId="0" fontId="23" fillId="4" borderId="0" xfId="0" applyFont="1" applyFill="1"/>
    <xf numFmtId="0" fontId="32" fillId="0" borderId="0" xfId="0" applyFont="1" applyAlignment="1">
      <alignment vertical="top"/>
    </xf>
    <xf numFmtId="0" fontId="33" fillId="0" borderId="0" xfId="0" applyFont="1"/>
    <xf numFmtId="0" fontId="22" fillId="0" borderId="0" xfId="0" applyFont="1" applyAlignment="1">
      <alignment vertical="top"/>
    </xf>
    <xf numFmtId="0" fontId="0" fillId="0" borderId="13" xfId="0" applyBorder="1"/>
    <xf numFmtId="0" fontId="0" fillId="7" borderId="0" xfId="0" applyFill="1"/>
    <xf numFmtId="0" fontId="3" fillId="9" borderId="6" xfId="0" applyFont="1" applyFill="1" applyBorder="1" applyAlignment="1">
      <alignment horizontal="center" vertical="top" wrapText="1"/>
    </xf>
    <xf numFmtId="0" fontId="3" fillId="9" borderId="6" xfId="0" applyFont="1" applyFill="1" applyBorder="1" applyAlignment="1">
      <alignment vertical="top" wrapText="1"/>
    </xf>
    <xf numFmtId="0" fontId="3" fillId="9" borderId="6" xfId="0" applyFont="1" applyFill="1" applyBorder="1" applyAlignment="1">
      <alignment vertical="top"/>
    </xf>
    <xf numFmtId="0" fontId="3" fillId="9" borderId="6" xfId="0" applyFont="1" applyFill="1" applyBorder="1" applyAlignment="1">
      <alignment horizontal="center" vertical="top"/>
    </xf>
    <xf numFmtId="9" fontId="3" fillId="9" borderId="6" xfId="14" applyFont="1" applyFill="1" applyBorder="1" applyAlignment="1">
      <alignment horizontal="center" vertical="top"/>
    </xf>
    <xf numFmtId="0" fontId="2" fillId="9" borderId="6" xfId="0" applyFont="1" applyFill="1" applyBorder="1" applyAlignment="1">
      <alignment vertical="top" wrapText="1"/>
    </xf>
    <xf numFmtId="0" fontId="2" fillId="9" borderId="6" xfId="0" applyFont="1" applyFill="1" applyBorder="1" applyAlignment="1">
      <alignment horizontal="center" vertical="top" wrapText="1"/>
    </xf>
    <xf numFmtId="0" fontId="2" fillId="9" borderId="5" xfId="0" applyFont="1" applyFill="1" applyBorder="1" applyAlignment="1">
      <alignment horizontal="left" vertical="top"/>
    </xf>
    <xf numFmtId="0" fontId="2" fillId="9" borderId="4" xfId="0" applyFont="1" applyFill="1" applyBorder="1" applyAlignment="1">
      <alignment vertical="top" wrapText="1"/>
    </xf>
    <xf numFmtId="0" fontId="2" fillId="9" borderId="15" xfId="0" applyFont="1" applyFill="1" applyBorder="1" applyAlignment="1">
      <alignment vertical="top" wrapText="1"/>
    </xf>
    <xf numFmtId="0" fontId="3" fillId="9" borderId="5" xfId="0" applyFont="1" applyFill="1" applyBorder="1" applyAlignment="1">
      <alignment vertical="top"/>
    </xf>
    <xf numFmtId="0" fontId="3" fillId="9" borderId="4" xfId="0" applyFont="1" applyFill="1" applyBorder="1" applyAlignment="1">
      <alignment vertical="top"/>
    </xf>
    <xf numFmtId="0" fontId="3" fillId="9" borderId="15" xfId="0" applyFont="1" applyFill="1" applyBorder="1" applyAlignment="1">
      <alignment vertical="top"/>
    </xf>
    <xf numFmtId="0" fontId="4" fillId="9" borderId="6" xfId="0" applyFont="1" applyFill="1" applyBorder="1" applyAlignment="1">
      <alignment horizontal="center" vertical="top"/>
    </xf>
    <xf numFmtId="0" fontId="4" fillId="9" borderId="6" xfId="0" applyFont="1" applyFill="1" applyBorder="1" applyAlignment="1">
      <alignment vertical="top"/>
    </xf>
    <xf numFmtId="0" fontId="3" fillId="9" borderId="6" xfId="4" applyFont="1" applyFill="1" applyBorder="1" applyAlignment="1">
      <alignment vertical="top" wrapText="1"/>
    </xf>
    <xf numFmtId="0" fontId="36" fillId="0" borderId="0" xfId="0" applyFont="1" applyAlignment="1">
      <alignment vertical="top"/>
    </xf>
    <xf numFmtId="0" fontId="0" fillId="0" borderId="0" xfId="0" applyAlignment="1">
      <alignment horizontal="center" vertical="top"/>
    </xf>
    <xf numFmtId="0" fontId="1" fillId="0" borderId="0" xfId="0" applyFont="1" applyAlignment="1">
      <alignment horizontal="left" vertical="top" wrapText="1"/>
    </xf>
    <xf numFmtId="0" fontId="19" fillId="0" borderId="0" xfId="0" applyFont="1" applyAlignment="1">
      <alignment horizontal="left" vertical="top" wrapText="1"/>
    </xf>
    <xf numFmtId="0" fontId="37" fillId="0" borderId="0" xfId="0" applyFont="1" applyAlignment="1">
      <alignment horizontal="left"/>
    </xf>
    <xf numFmtId="0" fontId="37" fillId="0" borderId="0" xfId="0" applyFont="1"/>
    <xf numFmtId="0" fontId="37" fillId="0" borderId="0" xfId="0" applyFont="1" applyAlignment="1">
      <alignment horizontal="center"/>
    </xf>
    <xf numFmtId="0" fontId="37" fillId="0" borderId="0" xfId="0" applyFont="1" applyAlignment="1">
      <alignment vertical="top" wrapText="1"/>
    </xf>
    <xf numFmtId="0" fontId="38" fillId="0" borderId="0" xfId="0" applyFont="1"/>
    <xf numFmtId="0" fontId="37" fillId="0" borderId="0" xfId="0" applyFont="1" applyAlignment="1">
      <alignment horizontal="left" vertical="top" wrapText="1"/>
    </xf>
    <xf numFmtId="0" fontId="39" fillId="0" borderId="0" xfId="0" applyFont="1"/>
    <xf numFmtId="0" fontId="39" fillId="0" borderId="0" xfId="0" applyFont="1" applyAlignment="1">
      <alignment horizontal="center"/>
    </xf>
    <xf numFmtId="0" fontId="39" fillId="0" borderId="0" xfId="0" applyFont="1" applyAlignment="1">
      <alignment horizontal="left" vertical="top" wrapText="1"/>
    </xf>
    <xf numFmtId="0" fontId="39" fillId="0" borderId="0" xfId="0" applyFont="1" applyAlignment="1">
      <alignment horizontal="left"/>
    </xf>
    <xf numFmtId="0" fontId="39" fillId="0" borderId="0" xfId="0" applyFont="1" applyAlignment="1">
      <alignment vertical="top" wrapText="1"/>
    </xf>
    <xf numFmtId="0" fontId="39" fillId="0" borderId="0" xfId="0" applyFont="1" applyAlignment="1">
      <alignment vertical="top"/>
    </xf>
    <xf numFmtId="0" fontId="38" fillId="0" borderId="6" xfId="0" applyFont="1" applyBorder="1" applyAlignment="1">
      <alignment horizontal="center" vertical="center" wrapText="1"/>
    </xf>
    <xf numFmtId="0" fontId="38" fillId="2" borderId="6" xfId="7" applyFont="1" applyFill="1" applyBorder="1" applyAlignment="1">
      <alignment horizontal="center" vertical="center" wrapText="1"/>
    </xf>
    <xf numFmtId="0" fontId="38" fillId="0" borderId="6" xfId="7" applyFont="1" applyBorder="1" applyAlignment="1">
      <alignment horizontal="center" vertical="center" wrapText="1"/>
    </xf>
    <xf numFmtId="0" fontId="38" fillId="3" borderId="6" xfId="7" applyFont="1" applyFill="1" applyBorder="1" applyAlignment="1">
      <alignment horizontal="center" vertical="center" wrapText="1"/>
    </xf>
    <xf numFmtId="0" fontId="38" fillId="2" borderId="6" xfId="8" applyFont="1" applyFill="1" applyBorder="1" applyAlignment="1">
      <alignment horizontal="center" vertical="center" wrapText="1"/>
    </xf>
    <xf numFmtId="0" fontId="38" fillId="0" borderId="6" xfId="8" applyFont="1" applyBorder="1" applyAlignment="1">
      <alignment horizontal="center" vertical="center" wrapText="1"/>
    </xf>
    <xf numFmtId="0" fontId="39" fillId="4" borderId="25" xfId="6" applyFont="1" applyFill="1" applyBorder="1" applyAlignment="1">
      <alignment horizontal="center" vertical="center" wrapText="1"/>
    </xf>
    <xf numFmtId="164" fontId="39" fillId="5" borderId="25" xfId="0" applyNumberFormat="1" applyFont="1" applyFill="1" applyBorder="1" applyAlignment="1">
      <alignment horizontal="center" vertical="center" wrapText="1"/>
    </xf>
    <xf numFmtId="0" fontId="39" fillId="5" borderId="25" xfId="0" applyFont="1" applyFill="1" applyBorder="1" applyAlignment="1">
      <alignment horizontal="center" vertical="center" wrapText="1"/>
    </xf>
    <xf numFmtId="2" fontId="39" fillId="5" borderId="25" xfId="0" applyNumberFormat="1" applyFont="1" applyFill="1" applyBorder="1" applyAlignment="1">
      <alignment horizontal="center" vertical="center" wrapText="1"/>
    </xf>
    <xf numFmtId="0" fontId="39" fillId="5" borderId="25" xfId="0" applyFont="1" applyFill="1" applyBorder="1" applyAlignment="1">
      <alignment horizontal="left" vertical="center" wrapText="1"/>
    </xf>
    <xf numFmtId="0" fontId="39" fillId="10" borderId="18" xfId="0" applyFont="1" applyFill="1" applyBorder="1" applyAlignment="1">
      <alignment horizontal="center" vertical="center" wrapText="1"/>
    </xf>
    <xf numFmtId="0" fontId="42" fillId="4" borderId="6" xfId="0" applyFont="1" applyFill="1" applyBorder="1" applyAlignment="1">
      <alignment horizontal="center" vertical="center" wrapText="1"/>
    </xf>
    <xf numFmtId="9" fontId="39" fillId="5" borderId="25" xfId="14" applyFont="1" applyFill="1" applyBorder="1" applyAlignment="1">
      <alignment horizontal="center" vertical="center" wrapText="1"/>
    </xf>
    <xf numFmtId="0" fontId="37" fillId="5" borderId="26" xfId="0" applyFont="1" applyFill="1" applyBorder="1" applyAlignment="1">
      <alignment horizontal="center" vertical="center" wrapText="1"/>
    </xf>
    <xf numFmtId="2" fontId="38" fillId="4" borderId="29" xfId="0" applyNumberFormat="1" applyFont="1" applyFill="1" applyBorder="1" applyAlignment="1">
      <alignment horizontal="center" vertical="center" wrapText="1"/>
    </xf>
    <xf numFmtId="2" fontId="39" fillId="4" borderId="25" xfId="7" applyNumberFormat="1" applyFont="1" applyFill="1" applyBorder="1" applyAlignment="1">
      <alignment horizontal="center" vertical="center" wrapText="1"/>
    </xf>
    <xf numFmtId="2" fontId="38" fillId="4" borderId="25" xfId="7" applyNumberFormat="1" applyFont="1" applyFill="1" applyBorder="1" applyAlignment="1">
      <alignment horizontal="center" vertical="center" wrapText="1"/>
    </xf>
    <xf numFmtId="2" fontId="39" fillId="5" borderId="25" xfId="13" applyNumberFormat="1" applyFont="1" applyFill="1" applyBorder="1" applyAlignment="1">
      <alignment horizontal="center" vertical="center" wrapText="1"/>
    </xf>
    <xf numFmtId="0" fontId="39" fillId="5" borderId="25" xfId="13" applyFont="1" applyFill="1" applyBorder="1" applyAlignment="1">
      <alignment horizontal="center" vertical="center" wrapText="1"/>
    </xf>
    <xf numFmtId="0" fontId="39" fillId="5" borderId="25" xfId="13" applyFont="1" applyFill="1" applyBorder="1" applyAlignment="1">
      <alignment horizontal="left" vertical="center" wrapText="1"/>
    </xf>
    <xf numFmtId="0" fontId="39" fillId="10" borderId="18" xfId="13" applyFont="1" applyFill="1" applyBorder="1" applyAlignment="1">
      <alignment horizontal="center" vertical="center" wrapText="1"/>
    </xf>
    <xf numFmtId="0" fontId="37" fillId="5" borderId="26" xfId="13" applyFont="1" applyFill="1" applyBorder="1" applyAlignment="1">
      <alignment horizontal="center" vertical="center" wrapText="1"/>
    </xf>
    <xf numFmtId="9" fontId="42" fillId="4" borderId="6" xfId="15" applyFont="1" applyFill="1" applyBorder="1" applyAlignment="1">
      <alignment horizontal="center" vertical="center"/>
    </xf>
    <xf numFmtId="167" fontId="42" fillId="4" borderId="6"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7" applyFont="1" applyBorder="1" applyAlignment="1">
      <alignment horizontal="center" vertical="center" wrapText="1"/>
    </xf>
    <xf numFmtId="0" fontId="2" fillId="4" borderId="9" xfId="7" applyFont="1" applyFill="1" applyBorder="1" applyAlignment="1">
      <alignment horizontal="center" vertical="center" wrapText="1"/>
    </xf>
    <xf numFmtId="0" fontId="2" fillId="4" borderId="6" xfId="7" applyFont="1" applyFill="1" applyBorder="1" applyAlignment="1">
      <alignment horizontal="center" vertical="center" wrapText="1"/>
    </xf>
    <xf numFmtId="0" fontId="2" fillId="0" borderId="6" xfId="8" applyFont="1" applyBorder="1" applyAlignment="1">
      <alignment horizontal="center" vertical="center" wrapText="1"/>
    </xf>
    <xf numFmtId="0" fontId="2" fillId="0" borderId="6" xfId="7" applyFont="1" applyBorder="1" applyAlignment="1">
      <alignment horizontal="center" vertical="center" wrapText="1"/>
    </xf>
    <xf numFmtId="0" fontId="17"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7" applyFont="1" applyFill="1" applyBorder="1" applyAlignment="1">
      <alignment horizontal="center" vertical="center" wrapText="1"/>
    </xf>
    <xf numFmtId="0" fontId="3" fillId="2" borderId="6" xfId="7" applyFont="1" applyFill="1" applyBorder="1" applyAlignment="1">
      <alignment horizontal="center" vertical="center" wrapText="1"/>
    </xf>
    <xf numFmtId="0" fontId="3" fillId="0" borderId="6" xfId="0" applyFont="1" applyBorder="1" applyAlignment="1">
      <alignment horizontal="center" vertical="center"/>
    </xf>
    <xf numFmtId="0" fontId="2" fillId="8" borderId="6" xfId="0" applyFont="1" applyFill="1" applyBorder="1" applyAlignment="1">
      <alignment horizontal="left" vertical="center" wrapText="1"/>
    </xf>
    <xf numFmtId="0" fontId="3" fillId="9" borderId="6" xfId="0" applyFont="1" applyFill="1" applyBorder="1" applyAlignment="1">
      <alignment horizontal="left" vertical="center" wrapText="1"/>
    </xf>
    <xf numFmtId="0" fontId="2" fillId="8" borderId="6" xfId="7" applyFont="1" applyFill="1" applyBorder="1" applyAlignment="1" applyProtection="1">
      <alignment horizontal="left" vertical="center" wrapText="1"/>
    </xf>
    <xf numFmtId="0" fontId="3" fillId="9" borderId="6" xfId="0" applyFont="1" applyFill="1" applyBorder="1" applyAlignment="1">
      <alignment horizontal="left" vertical="center"/>
    </xf>
    <xf numFmtId="0" fontId="2" fillId="8" borderId="6" xfId="7" applyFont="1" applyFill="1" applyBorder="1" applyAlignment="1" applyProtection="1">
      <alignment horizontal="center" vertical="center" wrapText="1"/>
    </xf>
    <xf numFmtId="0" fontId="3" fillId="9" borderId="6" xfId="0" applyFont="1" applyFill="1" applyBorder="1" applyAlignment="1">
      <alignment horizontal="center" vertical="center"/>
    </xf>
    <xf numFmtId="0" fontId="3" fillId="9" borderId="6" xfId="0" applyFont="1" applyFill="1" applyBorder="1" applyAlignment="1">
      <alignment horizontal="center" vertical="center" wrapText="1"/>
    </xf>
    <xf numFmtId="0" fontId="3" fillId="9" borderId="29" xfId="7" applyFont="1" applyFill="1" applyBorder="1" applyAlignment="1">
      <alignment horizontal="center" vertical="center" wrapText="1"/>
    </xf>
    <xf numFmtId="0" fontId="3" fillId="9" borderId="29" xfId="7" applyFont="1" applyFill="1" applyBorder="1" applyAlignment="1">
      <alignment horizontal="left" vertical="center" wrapText="1"/>
    </xf>
    <xf numFmtId="0" fontId="6" fillId="9" borderId="6" xfId="0" applyFont="1" applyFill="1" applyBorder="1" applyAlignment="1">
      <alignment horizontal="center" vertical="center" wrapText="1"/>
    </xf>
    <xf numFmtId="0" fontId="3" fillId="9" borderId="30" xfId="7" applyFont="1" applyFill="1" applyBorder="1" applyAlignment="1">
      <alignment horizontal="center" vertical="center" wrapText="1"/>
    </xf>
    <xf numFmtId="0" fontId="3" fillId="9" borderId="31" xfId="7" applyFont="1" applyFill="1" applyBorder="1" applyAlignment="1">
      <alignment horizontal="center" vertical="center" wrapText="1"/>
    </xf>
    <xf numFmtId="0" fontId="3" fillId="9" borderId="6" xfId="7"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30" xfId="0" applyFont="1" applyFill="1" applyBorder="1" applyAlignment="1">
      <alignment horizontal="center" vertical="center"/>
    </xf>
    <xf numFmtId="0" fontId="16" fillId="9" borderId="6" xfId="0" applyFont="1" applyFill="1" applyBorder="1" applyAlignment="1">
      <alignment horizontal="center" vertical="center" wrapText="1"/>
    </xf>
    <xf numFmtId="9" fontId="3" fillId="9" borderId="6" xfId="14" applyFont="1" applyFill="1" applyBorder="1" applyAlignment="1">
      <alignment horizontal="center" vertical="center"/>
    </xf>
    <xf numFmtId="166" fontId="3" fillId="9" borderId="6" xfId="0" applyNumberFormat="1" applyFont="1" applyFill="1" applyBorder="1" applyAlignment="1">
      <alignment horizontal="center" vertical="center" wrapText="1"/>
    </xf>
    <xf numFmtId="0" fontId="6" fillId="9" borderId="6" xfId="7" applyFont="1" applyFill="1" applyBorder="1" applyAlignment="1">
      <alignment horizontal="center" vertical="center" wrapText="1"/>
    </xf>
    <xf numFmtId="9" fontId="6" fillId="9" borderId="6" xfId="14" applyFont="1" applyFill="1" applyBorder="1" applyAlignment="1">
      <alignment horizontal="center" vertical="center" wrapText="1"/>
    </xf>
    <xf numFmtId="2" fontId="3" fillId="9" borderId="6" xfId="0" applyNumberFormat="1" applyFont="1" applyFill="1" applyBorder="1" applyAlignment="1">
      <alignment horizontal="center" vertical="center"/>
    </xf>
    <xf numFmtId="2" fontId="2" fillId="9" borderId="29" xfId="0" applyNumberFormat="1" applyFont="1" applyFill="1" applyBorder="1" applyAlignment="1">
      <alignment horizontal="center" vertical="center" wrapText="1"/>
    </xf>
    <xf numFmtId="2" fontId="6" fillId="9" borderId="6" xfId="7" applyNumberFormat="1" applyFont="1" applyFill="1" applyBorder="1" applyAlignment="1">
      <alignment horizontal="center" vertical="center" wrapText="1"/>
    </xf>
    <xf numFmtId="2" fontId="6" fillId="9" borderId="6" xfId="0" applyNumberFormat="1" applyFont="1" applyFill="1" applyBorder="1" applyAlignment="1">
      <alignment horizontal="center" vertical="center" wrapText="1"/>
    </xf>
    <xf numFmtId="0" fontId="1" fillId="0" borderId="0" xfId="0" applyFont="1" applyAlignment="1">
      <alignment horizontal="left" vertical="top" wrapText="1"/>
    </xf>
    <xf numFmtId="0" fontId="43" fillId="0" borderId="0" xfId="0" applyFont="1" applyAlignment="1">
      <alignment vertical="top"/>
    </xf>
    <xf numFmtId="0" fontId="44" fillId="0" borderId="0" xfId="0" applyFont="1" applyAlignment="1">
      <alignment horizontal="left" vertical="top" wrapText="1"/>
    </xf>
    <xf numFmtId="0" fontId="1" fillId="0" borderId="0" xfId="0" applyFont="1" applyAlignment="1">
      <alignment vertical="top"/>
    </xf>
    <xf numFmtId="2"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wrapText="1"/>
    </xf>
    <xf numFmtId="0" fontId="1" fillId="0" borderId="0" xfId="0" applyFont="1" applyAlignment="1">
      <alignment horizontal="center" vertical="top"/>
    </xf>
    <xf numFmtId="2" fontId="1" fillId="0" borderId="0" xfId="0" applyNumberFormat="1" applyFont="1" applyAlignment="1">
      <alignment vertical="top"/>
    </xf>
    <xf numFmtId="0" fontId="1" fillId="0" borderId="0" xfId="0" applyFont="1" applyAlignment="1">
      <alignment vertical="top" wrapText="1"/>
    </xf>
    <xf numFmtId="2" fontId="1" fillId="0" borderId="0" xfId="0" applyNumberFormat="1" applyFont="1" applyAlignment="1">
      <alignment horizontal="center" vertical="top" wrapText="1"/>
    </xf>
    <xf numFmtId="0" fontId="1" fillId="0" borderId="0" xfId="0" applyFont="1" applyAlignment="1">
      <alignment horizontal="left" vertical="top"/>
    </xf>
    <xf numFmtId="0" fontId="46" fillId="0" borderId="0" xfId="0" applyFont="1" applyAlignment="1">
      <alignment horizontal="justify" vertical="top" wrapText="1"/>
    </xf>
    <xf numFmtId="0" fontId="13" fillId="4" borderId="0" xfId="0" applyFont="1" applyFill="1" applyAlignment="1">
      <alignment horizontal="left" vertical="top"/>
    </xf>
    <xf numFmtId="2" fontId="13" fillId="4" borderId="0" xfId="0" applyNumberFormat="1" applyFont="1" applyFill="1" applyAlignment="1">
      <alignment vertical="top"/>
    </xf>
    <xf numFmtId="0" fontId="13" fillId="0" borderId="0" xfId="0" applyFont="1" applyAlignment="1">
      <alignment vertical="top"/>
    </xf>
    <xf numFmtId="2" fontId="13" fillId="0" borderId="0" xfId="0" applyNumberFormat="1" applyFont="1" applyAlignment="1">
      <alignment vertical="top"/>
    </xf>
    <xf numFmtId="0" fontId="45" fillId="0" borderId="0" xfId="0" applyFont="1" applyAlignment="1">
      <alignment horizontal="left" vertical="top"/>
    </xf>
    <xf numFmtId="0" fontId="43" fillId="0" borderId="0" xfId="0" applyFont="1" applyAlignment="1">
      <alignment horizontal="left" vertical="top"/>
    </xf>
    <xf numFmtId="0" fontId="34" fillId="0" borderId="0" xfId="0" applyFont="1" applyAlignment="1">
      <alignment vertical="top"/>
    </xf>
    <xf numFmtId="0" fontId="43" fillId="0" borderId="0" xfId="0" applyFont="1" applyAlignment="1">
      <alignment horizontal="right" vertical="top"/>
    </xf>
    <xf numFmtId="0" fontId="45" fillId="0" borderId="0" xfId="0" applyFont="1" applyAlignment="1">
      <alignment horizontal="right" vertical="top"/>
    </xf>
    <xf numFmtId="0" fontId="19" fillId="0" borderId="6" xfId="0" applyFont="1" applyBorder="1" applyAlignment="1">
      <alignment horizontal="center" vertical="center" wrapText="1"/>
    </xf>
    <xf numFmtId="2" fontId="19" fillId="2" borderId="6" xfId="7" applyNumberFormat="1" applyFont="1" applyFill="1" applyBorder="1" applyAlignment="1">
      <alignment horizontal="center" vertical="center" wrapText="1"/>
    </xf>
    <xf numFmtId="0" fontId="19" fillId="0" borderId="6" xfId="7" applyFont="1" applyBorder="1" applyAlignment="1">
      <alignment horizontal="center" vertical="center" wrapText="1"/>
    </xf>
    <xf numFmtId="0" fontId="19" fillId="5" borderId="6" xfId="7" applyFont="1" applyFill="1" applyBorder="1" applyAlignment="1">
      <alignment horizontal="center" vertical="center" wrapText="1"/>
    </xf>
    <xf numFmtId="0" fontId="19" fillId="4" borderId="3" xfId="7" applyFont="1" applyFill="1" applyBorder="1" applyAlignment="1">
      <alignment horizontal="center" vertical="center" wrapText="1"/>
    </xf>
    <xf numFmtId="0" fontId="19" fillId="0" borderId="6" xfId="8" applyFont="1" applyBorder="1" applyAlignment="1">
      <alignment horizontal="center" vertical="center" wrapText="1"/>
    </xf>
    <xf numFmtId="0" fontId="19" fillId="2" borderId="6" xfId="7" applyFont="1" applyFill="1" applyBorder="1" applyAlignment="1">
      <alignment horizontal="center" vertical="center" wrapText="1"/>
    </xf>
    <xf numFmtId="0" fontId="47" fillId="0" borderId="6" xfId="0" applyFont="1" applyBorder="1" applyAlignment="1">
      <alignment horizontal="center" vertical="center" wrapText="1"/>
    </xf>
    <xf numFmtId="0" fontId="1" fillId="9" borderId="6" xfId="0" applyFont="1" applyFill="1" applyBorder="1" applyAlignment="1">
      <alignment horizontal="center" vertical="center" wrapText="1"/>
    </xf>
    <xf numFmtId="0" fontId="13" fillId="9" borderId="6" xfId="0" applyFont="1" applyFill="1" applyBorder="1" applyAlignment="1">
      <alignment horizontal="center" vertical="center"/>
    </xf>
    <xf numFmtId="0" fontId="19" fillId="9" borderId="6" xfId="0" applyFont="1" applyFill="1" applyBorder="1" applyAlignment="1">
      <alignment horizontal="left" vertical="center" wrapText="1"/>
    </xf>
    <xf numFmtId="164" fontId="1" fillId="9" borderId="6" xfId="0" applyNumberFormat="1" applyFont="1" applyFill="1" applyBorder="1" applyAlignment="1">
      <alignment horizontal="center" vertical="center" wrapText="1"/>
    </xf>
    <xf numFmtId="0" fontId="1" fillId="9" borderId="6" xfId="7" applyFont="1" applyFill="1" applyBorder="1" applyAlignment="1">
      <alignment horizontal="center" vertical="center" wrapText="1"/>
    </xf>
    <xf numFmtId="0" fontId="19" fillId="9" borderId="6" xfId="0" applyFont="1" applyFill="1" applyBorder="1" applyAlignment="1">
      <alignment horizontal="center" vertical="center" wrapText="1"/>
    </xf>
    <xf numFmtId="0" fontId="1" fillId="9" borderId="0" xfId="0" applyFont="1" applyFill="1" applyAlignment="1">
      <alignment horizontal="center" vertical="center"/>
    </xf>
    <xf numFmtId="0" fontId="46" fillId="9" borderId="6" xfId="0" applyFont="1" applyFill="1" applyBorder="1" applyAlignment="1">
      <alignment horizontal="left" vertical="center" wrapText="1"/>
    </xf>
    <xf numFmtId="0" fontId="1" fillId="9" borderId="6" xfId="0" applyFont="1" applyFill="1" applyBorder="1" applyAlignment="1">
      <alignment horizontal="left" vertical="center" wrapText="1"/>
    </xf>
    <xf numFmtId="0" fontId="45" fillId="9" borderId="25" xfId="0" applyFont="1" applyFill="1" applyBorder="1" applyAlignment="1">
      <alignment horizontal="left" vertical="center" wrapText="1"/>
    </xf>
    <xf numFmtId="0" fontId="1" fillId="9" borderId="25" xfId="0" applyFont="1" applyFill="1" applyBorder="1" applyAlignment="1">
      <alignment horizontal="left" vertical="center" wrapText="1"/>
    </xf>
    <xf numFmtId="0" fontId="13" fillId="9" borderId="6" xfId="0" applyFont="1" applyFill="1" applyBorder="1" applyAlignment="1">
      <alignment horizontal="center" vertical="center" wrapText="1"/>
    </xf>
    <xf numFmtId="0" fontId="45" fillId="9" borderId="6" xfId="0" applyFont="1" applyFill="1" applyBorder="1" applyAlignment="1">
      <alignment horizontal="center" vertical="center" wrapText="1"/>
    </xf>
    <xf numFmtId="0" fontId="45" fillId="9" borderId="7" xfId="0" applyFont="1" applyFill="1" applyBorder="1" applyAlignment="1">
      <alignment horizontal="center" vertical="center" wrapText="1"/>
    </xf>
    <xf numFmtId="9" fontId="13" fillId="9" borderId="6" xfId="14" applyFont="1" applyFill="1" applyBorder="1" applyAlignment="1">
      <alignment horizontal="center" vertical="center"/>
    </xf>
    <xf numFmtId="0" fontId="1" fillId="9" borderId="6" xfId="0" applyFont="1" applyFill="1" applyBorder="1" applyAlignment="1">
      <alignment horizontal="center" vertical="center"/>
    </xf>
    <xf numFmtId="2" fontId="13" fillId="9" borderId="6" xfId="0" applyNumberFormat="1" applyFont="1" applyFill="1" applyBorder="1" applyAlignment="1">
      <alignment horizontal="center" vertical="center"/>
    </xf>
    <xf numFmtId="2" fontId="1" fillId="9" borderId="6" xfId="0" applyNumberFormat="1" applyFont="1" applyFill="1" applyBorder="1" applyAlignment="1">
      <alignment horizontal="center" vertical="center" wrapText="1"/>
    </xf>
    <xf numFmtId="167" fontId="13" fillId="9" borderId="6" xfId="0" applyNumberFormat="1" applyFont="1" applyFill="1" applyBorder="1" applyAlignment="1">
      <alignment horizontal="center" vertical="center"/>
    </xf>
    <xf numFmtId="2" fontId="19" fillId="9" borderId="6" xfId="0" applyNumberFormat="1" applyFont="1" applyFill="1" applyBorder="1" applyAlignment="1">
      <alignment horizontal="center" vertical="center" wrapText="1"/>
    </xf>
    <xf numFmtId="0" fontId="45" fillId="9" borderId="25" xfId="0" applyFont="1" applyFill="1" applyBorder="1" applyAlignment="1">
      <alignment horizontal="center" vertical="center" wrapText="1"/>
    </xf>
    <xf numFmtId="0" fontId="1" fillId="9" borderId="25" xfId="0" applyFont="1" applyFill="1" applyBorder="1" applyAlignment="1">
      <alignment horizontal="center" vertical="center" wrapText="1"/>
    </xf>
    <xf numFmtId="0" fontId="1" fillId="9" borderId="0" xfId="0" applyFont="1" applyFill="1" applyAlignment="1">
      <alignment horizontal="center" vertical="center" wrapText="1"/>
    </xf>
    <xf numFmtId="0" fontId="49" fillId="0" borderId="0" xfId="0" applyFont="1" applyAlignment="1">
      <alignment horizontal="right" vertical="center"/>
    </xf>
    <xf numFmtId="0" fontId="45" fillId="0" borderId="0" xfId="0" applyFont="1" applyAlignment="1">
      <alignment horizontal="center" vertical="center"/>
    </xf>
    <xf numFmtId="2" fontId="49" fillId="0" borderId="0" xfId="0" applyNumberFormat="1" applyFont="1" applyAlignment="1">
      <alignment horizontal="center" vertical="center"/>
    </xf>
    <xf numFmtId="0" fontId="43" fillId="0" borderId="0" xfId="0" applyFont="1"/>
    <xf numFmtId="0" fontId="43" fillId="0" borderId="0" xfId="0" applyFont="1" applyAlignment="1">
      <alignment vertical="center"/>
    </xf>
    <xf numFmtId="0" fontId="13" fillId="0" borderId="0" xfId="0" applyFont="1"/>
    <xf numFmtId="0" fontId="19" fillId="0" borderId="0" xfId="0" applyFont="1" applyAlignment="1">
      <alignment vertical="top"/>
    </xf>
    <xf numFmtId="0" fontId="13" fillId="0" borderId="0" xfId="0" applyFont="1" applyAlignment="1">
      <alignment vertical="top" wrapText="1"/>
    </xf>
    <xf numFmtId="0" fontId="43" fillId="0" borderId="0" xfId="0" applyFont="1" applyAlignment="1">
      <alignment horizontal="center" vertical="center"/>
    </xf>
    <xf numFmtId="0" fontId="43" fillId="0" borderId="0" xfId="0" applyFont="1" applyAlignment="1">
      <alignment horizontal="center"/>
    </xf>
    <xf numFmtId="2" fontId="43" fillId="0" borderId="0" xfId="0" applyNumberFormat="1" applyFont="1" applyAlignment="1">
      <alignment horizontal="center"/>
    </xf>
    <xf numFmtId="2" fontId="43" fillId="0" borderId="0" xfId="0" applyNumberFormat="1" applyFont="1"/>
    <xf numFmtId="0" fontId="19" fillId="4" borderId="6" xfId="0" applyFont="1" applyFill="1" applyBorder="1" applyAlignment="1">
      <alignment horizontal="center" vertical="center" wrapText="1"/>
    </xf>
    <xf numFmtId="0" fontId="19" fillId="4" borderId="6" xfId="7" applyFont="1" applyFill="1" applyBorder="1" applyAlignment="1">
      <alignment horizontal="center" vertical="center" wrapText="1"/>
    </xf>
    <xf numFmtId="0" fontId="19" fillId="4" borderId="6" xfId="8" applyFont="1" applyFill="1" applyBorder="1" applyAlignment="1">
      <alignment horizontal="center" vertical="center" wrapText="1"/>
    </xf>
    <xf numFmtId="0" fontId="47" fillId="4"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4" borderId="19" xfId="0" applyFont="1" applyFill="1" applyBorder="1" applyAlignment="1">
      <alignment horizontal="center" vertical="center"/>
    </xf>
    <xf numFmtId="0" fontId="1" fillId="4" borderId="19" xfId="7" applyFont="1" applyFill="1" applyBorder="1" applyAlignment="1">
      <alignment horizontal="center" vertical="center" wrapText="1"/>
    </xf>
    <xf numFmtId="0" fontId="1" fillId="4" borderId="20" xfId="0" applyFont="1" applyFill="1" applyBorder="1" applyAlignment="1">
      <alignment horizontal="left" vertical="center" wrapText="1"/>
    </xf>
    <xf numFmtId="164" fontId="48" fillId="4" borderId="6" xfId="0" applyNumberFormat="1" applyFont="1" applyFill="1" applyBorder="1" applyAlignment="1">
      <alignment horizontal="left" vertical="center" wrapText="1"/>
    </xf>
    <xf numFmtId="0" fontId="1" fillId="4" borderId="11" xfId="7" applyFont="1" applyFill="1" applyBorder="1" applyAlignment="1">
      <alignment horizontal="center" vertical="center" wrapText="1"/>
    </xf>
    <xf numFmtId="0" fontId="1" fillId="4" borderId="20" xfId="7" applyFont="1" applyFill="1" applyBorder="1" applyAlignment="1">
      <alignment horizontal="center" vertical="center" wrapText="1"/>
    </xf>
    <xf numFmtId="0" fontId="1" fillId="4" borderId="16" xfId="7"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9" xfId="0" applyFont="1" applyFill="1" applyBorder="1" applyAlignment="1">
      <alignment horizontal="center" vertical="center"/>
    </xf>
    <xf numFmtId="2" fontId="19" fillId="4" borderId="11" xfId="0" applyNumberFormat="1" applyFont="1" applyFill="1" applyBorder="1" applyAlignment="1">
      <alignment horizontal="center" vertical="center" wrapText="1"/>
    </xf>
    <xf numFmtId="0" fontId="13" fillId="4" borderId="16" xfId="0" applyFont="1" applyFill="1" applyBorder="1" applyAlignment="1">
      <alignment horizontal="center" vertical="center"/>
    </xf>
    <xf numFmtId="0" fontId="1" fillId="4" borderId="10" xfId="7"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0" xfId="0" applyFont="1" applyFill="1" applyAlignment="1">
      <alignment horizontal="center" vertical="center" wrapText="1"/>
    </xf>
    <xf numFmtId="0" fontId="13" fillId="4" borderId="6" xfId="0" applyFont="1" applyFill="1" applyBorder="1" applyAlignment="1">
      <alignment horizontal="center" vertical="center"/>
    </xf>
    <xf numFmtId="0" fontId="1" fillId="4" borderId="6" xfId="7" applyFont="1" applyFill="1" applyBorder="1" applyAlignment="1">
      <alignment horizontal="center" vertical="center" wrapText="1"/>
    </xf>
    <xf numFmtId="0" fontId="1" fillId="4" borderId="6" xfId="0" applyFont="1" applyFill="1" applyBorder="1" applyAlignment="1">
      <alignment horizontal="left" vertical="center" wrapText="1"/>
    </xf>
    <xf numFmtId="0" fontId="45" fillId="4" borderId="6"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19" fillId="4" borderId="16" xfId="0" applyFont="1" applyFill="1" applyBorder="1" applyAlignment="1">
      <alignment horizontal="center" vertical="center" wrapText="1"/>
    </xf>
    <xf numFmtId="17" fontId="1" fillId="4" borderId="2" xfId="0" applyNumberFormat="1" applyFont="1" applyFill="1" applyBorder="1" applyAlignment="1">
      <alignment horizontal="center" vertical="center" wrapText="1"/>
    </xf>
    <xf numFmtId="0" fontId="1" fillId="4" borderId="14" xfId="7"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14" xfId="0" applyFont="1" applyFill="1" applyBorder="1" applyAlignment="1">
      <alignment horizontal="center" vertical="center" wrapText="1"/>
    </xf>
    <xf numFmtId="2" fontId="45" fillId="4" borderId="6" xfId="0" applyNumberFormat="1" applyFont="1" applyFill="1" applyBorder="1" applyAlignment="1">
      <alignment horizontal="center" vertical="center" wrapText="1"/>
    </xf>
    <xf numFmtId="9" fontId="45" fillId="4" borderId="6" xfId="14" applyFont="1" applyFill="1" applyBorder="1" applyAlignment="1">
      <alignment horizontal="center" vertical="center" wrapText="1"/>
    </xf>
    <xf numFmtId="17" fontId="1" fillId="4" borderId="6" xfId="0" applyNumberFormat="1" applyFont="1" applyFill="1" applyBorder="1" applyAlignment="1">
      <alignment horizontal="center" vertical="center" wrapText="1"/>
    </xf>
    <xf numFmtId="0" fontId="19" fillId="4" borderId="6" xfId="0" applyFont="1" applyFill="1" applyBorder="1" applyAlignment="1">
      <alignment horizontal="left" vertical="center" wrapText="1"/>
    </xf>
    <xf numFmtId="0" fontId="46" fillId="4" borderId="6" xfId="0" applyFont="1" applyFill="1" applyBorder="1" applyAlignment="1">
      <alignment horizontal="left" vertical="center" wrapText="1"/>
    </xf>
    <xf numFmtId="2" fontId="13" fillId="4" borderId="6" xfId="0" applyNumberFormat="1" applyFont="1" applyFill="1" applyBorder="1" applyAlignment="1">
      <alignment horizontal="center" vertical="center"/>
    </xf>
    <xf numFmtId="9" fontId="13" fillId="4" borderId="6" xfId="14" applyFont="1" applyFill="1" applyBorder="1" applyAlignment="1">
      <alignment horizontal="center" vertical="center"/>
    </xf>
    <xf numFmtId="2" fontId="1" fillId="4" borderId="6" xfId="0" applyNumberFormat="1" applyFont="1" applyFill="1" applyBorder="1" applyAlignment="1">
      <alignment horizontal="center" vertical="center" wrapText="1"/>
    </xf>
    <xf numFmtId="0" fontId="34" fillId="4" borderId="6" xfId="0" applyFont="1" applyFill="1" applyBorder="1" applyAlignment="1">
      <alignment horizontal="center" vertical="center" wrapText="1"/>
    </xf>
    <xf numFmtId="0" fontId="51" fillId="4" borderId="6" xfId="0" applyFont="1" applyFill="1" applyBorder="1" applyAlignment="1">
      <alignment horizontal="center" vertical="center" wrapText="1"/>
    </xf>
    <xf numFmtId="0" fontId="37" fillId="0" borderId="0" xfId="0" applyFont="1" applyAlignment="1">
      <alignment horizontal="left" vertical="top" wrapText="1"/>
    </xf>
    <xf numFmtId="0" fontId="39" fillId="0" borderId="0" xfId="0" applyFont="1" applyAlignment="1">
      <alignment horizontal="left" vertical="top" wrapText="1"/>
    </xf>
    <xf numFmtId="0" fontId="41" fillId="0" borderId="0" xfId="0" applyFont="1" applyAlignment="1">
      <alignment horizontal="left" vertical="top" wrapText="1"/>
    </xf>
    <xf numFmtId="0" fontId="3" fillId="9" borderId="23" xfId="0" applyFont="1" applyFill="1" applyBorder="1" applyAlignment="1">
      <alignment horizontal="center" vertical="center" wrapText="1"/>
    </xf>
    <xf numFmtId="0" fontId="3" fillId="9" borderId="27"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0" fillId="9" borderId="17" xfId="0" applyFill="1" applyBorder="1" applyAlignment="1">
      <alignment horizontal="center" vertical="center"/>
    </xf>
    <xf numFmtId="0" fontId="0" fillId="9" borderId="0" xfId="0" applyFill="1" applyAlignment="1">
      <alignment horizontal="center" vertical="center"/>
    </xf>
    <xf numFmtId="0" fontId="0" fillId="9" borderId="12" xfId="0" applyFill="1" applyBorder="1" applyAlignment="1">
      <alignment horizontal="center" vertical="center"/>
    </xf>
    <xf numFmtId="0" fontId="0" fillId="9" borderId="8" xfId="0" applyFill="1" applyBorder="1" applyAlignment="1">
      <alignment horizontal="center" vertical="center"/>
    </xf>
    <xf numFmtId="0" fontId="0" fillId="9" borderId="13" xfId="0" applyFill="1" applyBorder="1" applyAlignment="1">
      <alignment horizontal="center" vertical="center"/>
    </xf>
    <xf numFmtId="0" fontId="0" fillId="9" borderId="24" xfId="0" applyFill="1" applyBorder="1" applyAlignment="1">
      <alignment horizontal="center" vertical="center"/>
    </xf>
    <xf numFmtId="0" fontId="8" fillId="9" borderId="5" xfId="0" applyFont="1" applyFill="1" applyBorder="1" applyAlignment="1">
      <alignment horizontal="center" vertical="top" wrapText="1"/>
    </xf>
    <xf numFmtId="0" fontId="8" fillId="9" borderId="4"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0" fillId="0" borderId="0" xfId="0" applyAlignment="1">
      <alignment vertical="top" wrapText="1"/>
    </xf>
    <xf numFmtId="0" fontId="19" fillId="0" borderId="0" xfId="0" applyFont="1" applyAlignment="1">
      <alignment horizontal="left" vertical="top" wrapText="1"/>
    </xf>
    <xf numFmtId="0" fontId="1" fillId="0" borderId="0" xfId="0" applyFont="1" applyAlignment="1">
      <alignment horizontal="left" vertical="top" wrapText="1"/>
    </xf>
    <xf numFmtId="0" fontId="13" fillId="0" borderId="0" xfId="0" applyFont="1" applyAlignment="1">
      <alignment horizontal="left" vertical="top" wrapText="1"/>
    </xf>
    <xf numFmtId="0" fontId="2" fillId="9" borderId="6" xfId="0" applyFont="1" applyFill="1" applyBorder="1" applyAlignment="1">
      <alignment horizontal="center" vertical="top" wrapText="1"/>
    </xf>
    <xf numFmtId="0" fontId="44" fillId="0" borderId="0" xfId="0" applyFont="1" applyAlignment="1">
      <alignment horizontal="left" vertical="top" wrapText="1"/>
    </xf>
    <xf numFmtId="0" fontId="45" fillId="0" borderId="0" xfId="0" applyFont="1" applyAlignment="1">
      <alignment horizontal="left" vertical="top" wrapText="1"/>
    </xf>
    <xf numFmtId="0" fontId="45" fillId="9" borderId="25" xfId="0" applyFont="1" applyFill="1" applyBorder="1" applyAlignment="1">
      <alignment horizontal="center" vertical="center" wrapText="1"/>
    </xf>
    <xf numFmtId="0" fontId="1" fillId="0" borderId="0" xfId="0" applyFont="1" applyAlignment="1">
      <alignment vertical="top" wrapText="1"/>
    </xf>
    <xf numFmtId="164" fontId="48" fillId="9" borderId="5" xfId="0" applyNumberFormat="1" applyFont="1" applyFill="1" applyBorder="1" applyAlignment="1">
      <alignment horizontal="left" vertical="center" wrapText="1"/>
    </xf>
    <xf numFmtId="0" fontId="13" fillId="9" borderId="32" xfId="0" applyFont="1" applyFill="1" applyBorder="1" applyAlignment="1">
      <alignment horizontal="left" vertical="center"/>
    </xf>
    <xf numFmtId="0" fontId="13" fillId="9" borderId="33" xfId="0" applyFont="1" applyFill="1" applyBorder="1" applyAlignment="1">
      <alignment horizontal="left" vertical="center"/>
    </xf>
    <xf numFmtId="0" fontId="45" fillId="9" borderId="25" xfId="0" applyFont="1" applyFill="1" applyBorder="1" applyAlignment="1">
      <alignment horizontal="left" vertical="center" wrapText="1"/>
    </xf>
    <xf numFmtId="0" fontId="34" fillId="0" borderId="0" xfId="0" applyFont="1" applyAlignment="1">
      <alignment horizontal="center" vertical="center"/>
    </xf>
    <xf numFmtId="0" fontId="34" fillId="4" borderId="5" xfId="0" applyFont="1" applyFill="1" applyBorder="1" applyAlignment="1">
      <alignment horizontal="center" vertical="center" wrapText="1"/>
    </xf>
    <xf numFmtId="0" fontId="34" fillId="4" borderId="22" xfId="0" applyFont="1" applyFill="1" applyBorder="1" applyAlignment="1">
      <alignment horizontal="center" vertical="center" wrapText="1"/>
    </xf>
    <xf numFmtId="0" fontId="34" fillId="4" borderId="21" xfId="0" applyFont="1" applyFill="1" applyBorder="1" applyAlignment="1">
      <alignment horizontal="center" vertical="center" wrapText="1"/>
    </xf>
    <xf numFmtId="0" fontId="34" fillId="4" borderId="5" xfId="0" applyFont="1" applyFill="1" applyBorder="1" applyAlignment="1">
      <alignment horizontal="center" wrapText="1"/>
    </xf>
    <xf numFmtId="0" fontId="34" fillId="4" borderId="22" xfId="0" applyFont="1" applyFill="1" applyBorder="1" applyAlignment="1">
      <alignment horizontal="center" wrapText="1"/>
    </xf>
    <xf numFmtId="0" fontId="34" fillId="4" borderId="21" xfId="0" applyFont="1" applyFill="1" applyBorder="1" applyAlignment="1">
      <alignment horizontal="center" wrapText="1"/>
    </xf>
    <xf numFmtId="0" fontId="43" fillId="4" borderId="5" xfId="0" applyFont="1" applyFill="1" applyBorder="1" applyAlignment="1">
      <alignment horizontal="left" vertical="center" wrapText="1"/>
    </xf>
    <xf numFmtId="0" fontId="43" fillId="4" borderId="22" xfId="0" applyFont="1" applyFill="1" applyBorder="1" applyAlignment="1">
      <alignment horizontal="left" vertical="center" wrapText="1"/>
    </xf>
    <xf numFmtId="0" fontId="43" fillId="4" borderId="21" xfId="0" applyFont="1" applyFill="1" applyBorder="1" applyAlignment="1">
      <alignment horizontal="left" vertical="center" wrapText="1"/>
    </xf>
    <xf numFmtId="0" fontId="43" fillId="4" borderId="6" xfId="0" applyFont="1" applyFill="1" applyBorder="1" applyAlignment="1">
      <alignment horizontal="left" vertical="center" wrapText="1"/>
    </xf>
    <xf numFmtId="0" fontId="45" fillId="4" borderId="5" xfId="0" applyFont="1" applyFill="1" applyBorder="1" applyAlignment="1">
      <alignment horizontal="left" vertical="center" wrapText="1"/>
    </xf>
    <xf numFmtId="0" fontId="45" fillId="4" borderId="22" xfId="0" applyFont="1" applyFill="1" applyBorder="1" applyAlignment="1">
      <alignment horizontal="left" vertical="center" wrapText="1"/>
    </xf>
    <xf numFmtId="0" fontId="45" fillId="4" borderId="21" xfId="0" applyFont="1" applyFill="1" applyBorder="1" applyAlignment="1">
      <alignment horizontal="left" vertical="center" wrapText="1"/>
    </xf>
    <xf numFmtId="0" fontId="50" fillId="0" borderId="13" xfId="0" applyFont="1" applyBorder="1" applyAlignment="1">
      <alignment horizontal="center"/>
    </xf>
    <xf numFmtId="0" fontId="45" fillId="4" borderId="32" xfId="0" applyFont="1" applyFill="1" applyBorder="1" applyAlignment="1">
      <alignment horizontal="left" vertical="center" wrapText="1"/>
    </xf>
    <xf numFmtId="0" fontId="45" fillId="4" borderId="33" xfId="0" applyFont="1" applyFill="1" applyBorder="1" applyAlignment="1">
      <alignment horizontal="left" vertical="center" wrapText="1"/>
    </xf>
    <xf numFmtId="0" fontId="19" fillId="0" borderId="0" xfId="0" applyFont="1" applyAlignment="1">
      <alignment vertical="top" wrapText="1"/>
    </xf>
    <xf numFmtId="0" fontId="13" fillId="0" borderId="0" xfId="0" applyFont="1" applyAlignment="1">
      <alignment vertical="top" wrapText="1"/>
    </xf>
  </cellXfs>
  <cellStyles count="16">
    <cellStyle name="Heading" xfId="1"/>
    <cellStyle name="Heading1" xfId="2"/>
    <cellStyle name="Įprastas" xfId="0" builtinId="0" customBuiltin="1"/>
    <cellStyle name="Įprastas 2" xfId="3"/>
    <cellStyle name="Įprastas 3" xfId="4"/>
    <cellStyle name="Įprastas 4" xfId="5"/>
    <cellStyle name="Įprastas 5" xfId="6"/>
    <cellStyle name="Įprastas 6" xfId="12"/>
    <cellStyle name="Įprastas 7" xfId="13"/>
    <cellStyle name="Normal_Sheet1" xfId="7"/>
    <cellStyle name="Normal_Sheet1_1" xfId="8"/>
    <cellStyle name="Percent 3" xfId="15"/>
    <cellStyle name="Procentai" xfId="14" builtinId="5"/>
    <cellStyle name="Result" xfId="9"/>
    <cellStyle name="Result2" xfId="10"/>
    <cellStyle name="Style 1" xfId="11"/>
  </cellStyles>
  <dxfs count="22">
    <dxf>
      <font>
        <strike val="0"/>
        <outline val="0"/>
        <shadow val="0"/>
        <u val="none"/>
        <vertAlign val="baseline"/>
        <sz val="9"/>
        <name val="Arial Narrow"/>
        <scheme val="none"/>
      </font>
      <fill>
        <patternFill patternType="solid">
          <fgColor indexed="9"/>
          <bgColor indexed="9"/>
        </patternFill>
      </fill>
      <alignment horizontal="general" vertical="top" textRotation="0" wrapText="1" indent="0" justifyLastLine="0" shrinkToFit="0" readingOrder="0"/>
      <border diagonalUp="0" diagonalDown="0" outline="0">
        <left style="thin">
          <color indexed="8"/>
        </left>
        <right style="thin">
          <color indexed="64"/>
        </right>
        <top style="thin">
          <color auto="1"/>
        </top>
        <bottom style="thin">
          <color auto="1"/>
        </bottom>
      </border>
    </dxf>
    <dxf>
      <font>
        <b val="0"/>
        <i val="0"/>
        <strike val="0"/>
        <condense val="0"/>
        <extend val="0"/>
        <outline val="0"/>
        <shadow val="0"/>
        <u val="none"/>
        <vertAlign val="baseline"/>
        <sz val="9"/>
        <color indexed="8"/>
        <name val="Arial Narrow"/>
        <scheme val="none"/>
      </font>
      <fill>
        <patternFill patternType="none">
          <fgColor indexed="9"/>
          <bgColor auto="1"/>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none">
          <fgColor indexed="9"/>
          <bgColor auto="1"/>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13"/>
          <bgColor indexed="9"/>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left"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solid">
          <fgColor indexed="9"/>
          <bgColor indexed="9"/>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strike val="0"/>
        <outline val="0"/>
        <shadow val="0"/>
        <u val="none"/>
        <vertAlign val="baseline"/>
        <sz val="9"/>
        <name val="Arial Narrow"/>
        <scheme val="none"/>
      </font>
      <alignment textRotation="0" wrapText="1" indent="0" justifyLastLine="0" shrinkToFit="0" readingOrder="0"/>
    </dxf>
    <dxf>
      <border>
        <bottom style="thin">
          <color indexed="64"/>
        </bottom>
        <vertical/>
        <horizontal/>
      </border>
    </dxf>
    <dxf>
      <font>
        <strike val="0"/>
        <outline val="0"/>
        <shadow val="0"/>
        <u val="none"/>
        <vertAlign val="baseline"/>
        <sz val="9"/>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1" name="__Anonymous_Sheet_DB__033" displayName="__Anonymous_Sheet_DB__033" ref="A14:S18" insertRowShift="1" totalsRowShown="0" headerRowDxfId="21" dataDxfId="19" headerRowBorderDxfId="20">
  <tableColumns count="19">
    <tableColumn id="1" name="Pirkimo dalies Nr." dataDxfId="18" dataCellStyle="Įprastas 5"/>
    <tableColumn id="2" name="Eil. Nr." dataDxfId="17"/>
    <tableColumn id="3" name="BVPŽ" dataDxfId="16"/>
    <tableColumn id="4" name="Pavadinimas" dataDxfId="15"/>
    <tableColumn id="5" name="Paskirtis" dataDxfId="14"/>
    <tableColumn id="7" name="Reikalaujama prekės forma ir specialūs reikalavimai" dataDxfId="13"/>
    <tableColumn id="8" name="Pageidaujama pakuotė (mato vnt.)" dataDxfId="12"/>
    <tableColumn id="10" name="Orientacinis kiekis pakuotėmis (mato vienetais)" dataDxfId="11"/>
    <tableColumn id="11" name="Siūloma pakuotė" dataDxfId="10"/>
    <tableColumn id="12" name=" Siūlomų pakuočių skaičius pagal poreikį" dataDxfId="9"/>
    <tableColumn id="13" name="Prekės aprašymas pateiktas el. byloje (faile) Nr., psl. Nr." dataDxfId="8"/>
    <tableColumn id="14" name="Prekės CE sertifikatas pateiktas el. byloje (faile) Nr., psl. Nr." dataDxfId="7"/>
    <tableColumn id="15" name="Gamintojas" dataDxfId="6"/>
    <tableColumn id="16" name="Siūlomos pakuotės (mato vnt.) įkainis be PVM, Eur" dataDxfId="5"/>
    <tableColumn id="17" name="PVM tarifas" dataDxfId="4"/>
    <tableColumn id="18" name="Siūlomos pakuotės (mato vnt.) įkainis su PVM, Eur" dataDxfId="3"/>
    <tableColumn id="19" name="Suma be PVM, Eur" dataDxfId="2" dataCellStyle="Normal_Sheet1"/>
    <tableColumn id="20" name="Suma su PVM, Eur" dataDxfId="1" dataCellStyle="Normal_Sheet1"/>
    <tableColumn id="21" name="Pasiūlymą pateikusio tiekėjo pavadinimas" dataDxfId="0"/>
  </tableColumns>
  <tableStyleInfo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CA19"/>
  <sheetViews>
    <sheetView tabSelected="1" zoomScaleNormal="100" workbookViewId="0">
      <selection activeCell="E25" sqref="E25"/>
    </sheetView>
  </sheetViews>
  <sheetFormatPr defaultRowHeight="14.25"/>
  <cols>
    <col min="1" max="1" width="5.375" customWidth="1"/>
    <col min="2" max="2" width="4.75" customWidth="1"/>
    <col min="3" max="3" width="8" customWidth="1"/>
    <col min="4" max="4" width="22.125" customWidth="1"/>
    <col min="5" max="5" width="17.25" customWidth="1"/>
    <col min="6" max="6" width="10.25" customWidth="1"/>
    <col min="7" max="7" width="9" customWidth="1"/>
    <col min="8" max="8" width="8.25" customWidth="1"/>
    <col min="9" max="9" width="5.625" customWidth="1"/>
    <col min="10" max="10" width="6.125" customWidth="1"/>
    <col min="11" max="12" width="7.75" customWidth="1"/>
    <col min="13" max="13" width="9.25" customWidth="1"/>
    <col min="14" max="14" width="8" customWidth="1"/>
    <col min="15" max="15" width="6.75" customWidth="1"/>
    <col min="16" max="16" width="8" customWidth="1"/>
    <col min="17" max="17" width="8.625" customWidth="1"/>
    <col min="18" max="18" width="8.125" customWidth="1"/>
    <col min="19" max="19" width="8.5" customWidth="1"/>
  </cols>
  <sheetData>
    <row r="1" spans="1:79" ht="15">
      <c r="A1" s="281" t="s">
        <v>35</v>
      </c>
      <c r="B1" s="281"/>
      <c r="C1" s="281"/>
      <c r="D1" s="281"/>
      <c r="E1" s="281"/>
      <c r="F1" s="105"/>
      <c r="G1" s="105"/>
      <c r="H1" s="106"/>
      <c r="I1" s="106"/>
      <c r="J1" s="107"/>
      <c r="K1" s="107"/>
      <c r="L1" s="107"/>
      <c r="M1" s="107"/>
      <c r="N1" s="107"/>
      <c r="O1" s="107"/>
      <c r="P1" s="106" t="s">
        <v>36</v>
      </c>
      <c r="Q1" s="106"/>
      <c r="R1" s="106"/>
      <c r="S1" s="108"/>
    </row>
    <row r="2" spans="1:79" ht="15">
      <c r="A2" s="109" t="s">
        <v>388</v>
      </c>
      <c r="B2" s="107"/>
      <c r="C2" s="106"/>
      <c r="D2" s="106"/>
      <c r="E2" s="106"/>
      <c r="F2" s="110"/>
      <c r="G2" s="105"/>
      <c r="H2" s="107"/>
      <c r="I2" s="107"/>
      <c r="J2" s="107"/>
      <c r="K2" s="107"/>
      <c r="L2" s="107"/>
      <c r="M2" s="107"/>
      <c r="N2" s="107"/>
      <c r="O2" s="107"/>
      <c r="P2" s="107"/>
      <c r="Q2" s="106"/>
      <c r="R2" s="106"/>
      <c r="S2" s="108"/>
    </row>
    <row r="3" spans="1:79" ht="15">
      <c r="A3" s="109"/>
      <c r="B3" s="107"/>
      <c r="C3" s="106"/>
      <c r="D3" s="106"/>
      <c r="E3" s="106"/>
      <c r="F3" s="110"/>
      <c r="G3" s="105"/>
      <c r="H3" s="107"/>
      <c r="I3" s="107"/>
      <c r="J3" s="107"/>
      <c r="K3" s="107"/>
      <c r="L3" s="107"/>
      <c r="M3" s="107"/>
      <c r="N3" s="107"/>
      <c r="O3" s="107"/>
      <c r="P3" s="107"/>
      <c r="Q3" s="106"/>
      <c r="R3" s="106"/>
      <c r="S3" s="108"/>
    </row>
    <row r="4" spans="1:79" ht="15">
      <c r="A4" s="111" t="s">
        <v>91</v>
      </c>
      <c r="B4" s="107"/>
      <c r="C4" s="106"/>
      <c r="D4" s="106"/>
      <c r="E4" s="106"/>
      <c r="F4" s="110"/>
      <c r="G4" s="105"/>
      <c r="H4" s="107"/>
      <c r="I4" s="107"/>
      <c r="J4" s="107"/>
      <c r="K4" s="107"/>
      <c r="L4" s="107"/>
      <c r="M4" s="107"/>
      <c r="N4" s="107"/>
      <c r="O4" s="107"/>
      <c r="P4" s="107"/>
      <c r="Q4" s="106"/>
      <c r="R4" s="106"/>
      <c r="S4" s="108"/>
    </row>
    <row r="5" spans="1:79" ht="15">
      <c r="A5" s="111" t="s">
        <v>92</v>
      </c>
      <c r="B5" s="112"/>
      <c r="C5" s="111"/>
      <c r="D5" s="111"/>
      <c r="E5" s="111"/>
      <c r="F5" s="113"/>
      <c r="G5" s="114"/>
      <c r="H5" s="112"/>
      <c r="I5" s="112"/>
      <c r="J5" s="112"/>
      <c r="K5" s="112"/>
      <c r="L5" s="112"/>
      <c r="M5" s="112"/>
      <c r="N5" s="112"/>
      <c r="O5" s="112"/>
      <c r="P5" s="112"/>
      <c r="Q5" s="111"/>
      <c r="R5" s="111"/>
      <c r="S5" s="115"/>
    </row>
    <row r="6" spans="1:79" ht="15" customHeight="1">
      <c r="A6" s="116" t="s">
        <v>37</v>
      </c>
      <c r="B6" s="112"/>
      <c r="C6" s="111"/>
      <c r="D6" s="111"/>
      <c r="E6" s="111"/>
      <c r="F6" s="113"/>
      <c r="G6" s="114"/>
      <c r="H6" s="112"/>
      <c r="I6" s="112"/>
      <c r="J6" s="112"/>
      <c r="K6" s="112"/>
      <c r="L6" s="112"/>
      <c r="M6" s="112"/>
      <c r="N6" s="112"/>
      <c r="O6" s="112"/>
      <c r="P6" s="112"/>
      <c r="Q6" s="111"/>
      <c r="R6" s="111"/>
      <c r="S6" s="115"/>
    </row>
    <row r="7" spans="1:79" ht="15.75" customHeight="1">
      <c r="A7" s="282" t="s">
        <v>389</v>
      </c>
      <c r="B7" s="282"/>
      <c r="C7" s="282"/>
      <c r="D7" s="282"/>
      <c r="E7" s="282"/>
      <c r="F7" s="282"/>
      <c r="G7" s="282"/>
      <c r="H7" s="282"/>
      <c r="I7" s="282"/>
      <c r="J7" s="282"/>
      <c r="K7" s="282"/>
      <c r="L7" s="282"/>
      <c r="M7" s="282"/>
      <c r="N7" s="282"/>
      <c r="O7" s="282"/>
      <c r="P7" s="282"/>
      <c r="Q7" s="282"/>
      <c r="R7" s="111"/>
      <c r="S7" s="115"/>
    </row>
    <row r="8" spans="1:79" ht="27.75" customHeight="1">
      <c r="A8" s="282" t="s">
        <v>69</v>
      </c>
      <c r="B8" s="282"/>
      <c r="C8" s="282"/>
      <c r="D8" s="282"/>
      <c r="E8" s="282"/>
      <c r="F8" s="282"/>
      <c r="G8" s="282"/>
      <c r="H8" s="282"/>
      <c r="I8" s="282"/>
      <c r="J8" s="282"/>
      <c r="K8" s="282"/>
      <c r="L8" s="282"/>
      <c r="M8" s="282"/>
      <c r="N8" s="282"/>
      <c r="O8" s="282"/>
      <c r="P8" s="282"/>
      <c r="Q8" s="282"/>
      <c r="R8" s="111"/>
      <c r="S8" s="115"/>
    </row>
    <row r="9" spans="1:79" ht="15" customHeight="1">
      <c r="A9" s="283" t="s">
        <v>93</v>
      </c>
      <c r="B9" s="283"/>
      <c r="C9" s="283"/>
      <c r="D9" s="283"/>
      <c r="E9" s="283"/>
      <c r="F9" s="283"/>
      <c r="G9" s="283"/>
      <c r="H9" s="283"/>
      <c r="I9" s="283"/>
      <c r="J9" s="283"/>
      <c r="K9" s="283"/>
      <c r="L9" s="283"/>
      <c r="M9" s="283"/>
      <c r="N9" s="283"/>
      <c r="O9" s="283"/>
      <c r="P9" s="112"/>
      <c r="Q9" s="111"/>
      <c r="R9" s="111"/>
      <c r="S9" s="115"/>
    </row>
    <row r="10" spans="1:79" ht="15">
      <c r="A10" s="111" t="s">
        <v>70</v>
      </c>
      <c r="B10" s="112"/>
      <c r="C10" s="111"/>
      <c r="D10" s="111"/>
      <c r="E10" s="111"/>
      <c r="F10" s="113"/>
      <c r="G10" s="114"/>
      <c r="H10" s="112"/>
      <c r="I10" s="112"/>
      <c r="J10" s="112"/>
      <c r="K10" s="112"/>
      <c r="L10" s="112"/>
      <c r="M10" s="112"/>
      <c r="N10" s="112"/>
      <c r="O10" s="112"/>
      <c r="P10" s="112"/>
      <c r="Q10" s="111"/>
      <c r="R10" s="111"/>
      <c r="S10" s="115"/>
    </row>
    <row r="11" spans="1:79" ht="15">
      <c r="A11" s="111" t="s">
        <v>71</v>
      </c>
      <c r="B11" s="106"/>
      <c r="C11" s="106"/>
      <c r="D11" s="106"/>
      <c r="E11" s="106"/>
      <c r="F11" s="106"/>
      <c r="G11" s="106"/>
      <c r="H11" s="106"/>
      <c r="I11" s="106"/>
      <c r="J11" s="106"/>
      <c r="K11" s="112"/>
      <c r="L11" s="112"/>
      <c r="M11" s="112"/>
      <c r="N11" s="112"/>
      <c r="O11" s="112"/>
      <c r="P11" s="112"/>
      <c r="Q11" s="111"/>
      <c r="R11" s="111"/>
      <c r="S11" s="115"/>
    </row>
    <row r="12" spans="1:79" ht="15">
      <c r="A12" s="106" t="s">
        <v>317</v>
      </c>
      <c r="B12" s="106"/>
      <c r="C12" s="106"/>
      <c r="D12" s="106"/>
      <c r="E12" s="106"/>
      <c r="F12" s="106"/>
      <c r="G12" s="106"/>
      <c r="H12" s="106"/>
      <c r="I12" s="106"/>
      <c r="J12" s="106"/>
      <c r="K12" s="106"/>
      <c r="L12" s="106"/>
      <c r="M12" s="106"/>
      <c r="N12" s="106"/>
      <c r="O12" s="106"/>
      <c r="P12" s="106"/>
      <c r="Q12" s="106"/>
      <c r="R12" s="106"/>
      <c r="S12" s="106"/>
    </row>
    <row r="13" spans="1:79" ht="15">
      <c r="A13" s="106"/>
      <c r="B13" s="106"/>
      <c r="C13" s="106"/>
      <c r="D13" s="106"/>
      <c r="E13" s="106"/>
      <c r="F13" s="106"/>
      <c r="G13" s="106"/>
      <c r="H13" s="106"/>
      <c r="I13" s="106"/>
      <c r="J13" s="106"/>
      <c r="K13" s="106"/>
      <c r="L13" s="106"/>
      <c r="M13" s="106"/>
      <c r="N13" s="106"/>
      <c r="O13" s="106"/>
      <c r="P13" s="106"/>
      <c r="Q13" s="106"/>
      <c r="R13" s="106"/>
      <c r="S13" s="106"/>
    </row>
    <row r="14" spans="1:79" ht="81">
      <c r="A14" s="117" t="s">
        <v>38</v>
      </c>
      <c r="B14" s="118" t="s">
        <v>39</v>
      </c>
      <c r="C14" s="119" t="s">
        <v>40</v>
      </c>
      <c r="D14" s="118" t="s">
        <v>90</v>
      </c>
      <c r="E14" s="118" t="s">
        <v>41</v>
      </c>
      <c r="F14" s="118" t="s">
        <v>42</v>
      </c>
      <c r="G14" s="118" t="s">
        <v>43</v>
      </c>
      <c r="H14" s="120" t="s">
        <v>44</v>
      </c>
      <c r="I14" s="121" t="s">
        <v>45</v>
      </c>
      <c r="J14" s="122" t="s">
        <v>46</v>
      </c>
      <c r="K14" s="122" t="s">
        <v>47</v>
      </c>
      <c r="L14" s="122" t="s">
        <v>48</v>
      </c>
      <c r="M14" s="119" t="s">
        <v>49</v>
      </c>
      <c r="N14" s="119" t="s">
        <v>50</v>
      </c>
      <c r="O14" s="119" t="s">
        <v>51</v>
      </c>
      <c r="P14" s="119" t="s">
        <v>52</v>
      </c>
      <c r="Q14" s="119" t="s">
        <v>53</v>
      </c>
      <c r="R14" s="119" t="s">
        <v>54</v>
      </c>
      <c r="S14" s="117" t="s">
        <v>55</v>
      </c>
    </row>
    <row r="15" spans="1:79" s="76" customFormat="1" ht="27">
      <c r="A15" s="123">
        <v>87</v>
      </c>
      <c r="B15" s="124"/>
      <c r="C15" s="125" t="s">
        <v>56</v>
      </c>
      <c r="D15" s="127" t="s">
        <v>309</v>
      </c>
      <c r="E15" s="127"/>
      <c r="F15" s="127"/>
      <c r="G15" s="125"/>
      <c r="H15" s="128"/>
      <c r="I15" s="125"/>
      <c r="J15" s="125" t="s">
        <v>57</v>
      </c>
      <c r="K15" s="125" t="s">
        <v>57</v>
      </c>
      <c r="L15" s="125" t="s">
        <v>57</v>
      </c>
      <c r="M15" s="125" t="s">
        <v>57</v>
      </c>
      <c r="N15" s="125" t="s">
        <v>57</v>
      </c>
      <c r="O15" s="125" t="s">
        <v>57</v>
      </c>
      <c r="P15" s="125" t="s">
        <v>57</v>
      </c>
      <c r="Q15" s="132">
        <f>Q16+Q17</f>
        <v>420</v>
      </c>
      <c r="R15" s="132">
        <f>R16+R17</f>
        <v>441</v>
      </c>
      <c r="S15" s="131"/>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row>
    <row r="16" spans="1:79" s="76" customFormat="1" ht="175.5">
      <c r="A16" s="123"/>
      <c r="B16" s="126" t="s">
        <v>310</v>
      </c>
      <c r="C16" s="125" t="s">
        <v>56</v>
      </c>
      <c r="D16" s="127" t="s">
        <v>311</v>
      </c>
      <c r="E16" s="127" t="s">
        <v>312</v>
      </c>
      <c r="F16" s="127" t="s">
        <v>313</v>
      </c>
      <c r="G16" s="125" t="s">
        <v>58</v>
      </c>
      <c r="H16" s="128">
        <v>5</v>
      </c>
      <c r="I16" s="129" t="s">
        <v>369</v>
      </c>
      <c r="J16" s="125">
        <v>5</v>
      </c>
      <c r="K16" s="125"/>
      <c r="L16" s="125"/>
      <c r="M16" s="129" t="s">
        <v>367</v>
      </c>
      <c r="N16" s="126">
        <v>42</v>
      </c>
      <c r="O16" s="130">
        <v>0.05</v>
      </c>
      <c r="P16" s="126">
        <f>__Anonymous_Sheet_DB__033[[#This Row],[Siūlomos pakuotės (mato vnt.) įkainis be PVM, Eur]]+__Anonymous_Sheet_DB__033[[#This Row],[Siūlomos pakuotės (mato vnt.) įkainis be PVM, Eur]]*__Anonymous_Sheet_DB__033[[#This Row],[PVM tarifas]]</f>
        <v>44.1</v>
      </c>
      <c r="Q16" s="133">
        <f>__Anonymous_Sheet_DB__033[[#This Row],[Siūlomos pakuotės (mato vnt.) įkainis be PVM, Eur]]*__Anonymous_Sheet_DB__033[[#This Row],[ Siūlomų pakuočių skaičius pagal poreikį]]</f>
        <v>210</v>
      </c>
      <c r="R16" s="133">
        <f>__Anonymous_Sheet_DB__033[[#This Row],[Siūlomos pakuotės (mato vnt.) įkainis su PVM, Eur]]*__Anonymous_Sheet_DB__033[[#This Row],[ Siūlomų pakuočių skaičius pagal poreikį]]</f>
        <v>220.5</v>
      </c>
      <c r="S16" s="131" t="s">
        <v>322</v>
      </c>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row>
    <row r="17" spans="1:79" s="76" customFormat="1" ht="182.25" customHeight="1">
      <c r="A17" s="123"/>
      <c r="B17" s="126" t="s">
        <v>314</v>
      </c>
      <c r="C17" s="125" t="s">
        <v>56</v>
      </c>
      <c r="D17" s="127" t="s">
        <v>315</v>
      </c>
      <c r="E17" s="127" t="s">
        <v>312</v>
      </c>
      <c r="F17" s="127" t="s">
        <v>313</v>
      </c>
      <c r="G17" s="125" t="s">
        <v>58</v>
      </c>
      <c r="H17" s="128">
        <v>5</v>
      </c>
      <c r="I17" s="129" t="s">
        <v>369</v>
      </c>
      <c r="J17" s="125">
        <v>5</v>
      </c>
      <c r="K17" s="125"/>
      <c r="L17" s="125"/>
      <c r="M17" s="129" t="s">
        <v>368</v>
      </c>
      <c r="N17" s="126">
        <f>+N16</f>
        <v>42</v>
      </c>
      <c r="O17" s="130">
        <v>0.05</v>
      </c>
      <c r="P17" s="126">
        <f>__Anonymous_Sheet_DB__033[[#This Row],[Siūlomos pakuotės (mato vnt.) įkainis be PVM, Eur]]+__Anonymous_Sheet_DB__033[[#This Row],[Siūlomos pakuotės (mato vnt.) įkainis be PVM, Eur]]*__Anonymous_Sheet_DB__033[[#This Row],[PVM tarifas]]</f>
        <v>44.1</v>
      </c>
      <c r="Q17" s="133">
        <f>__Anonymous_Sheet_DB__033[[#This Row],[Siūlomos pakuotės (mato vnt.) įkainis be PVM, Eur]]*__Anonymous_Sheet_DB__033[[#This Row],[ Siūlomų pakuočių skaičius pagal poreikį]]</f>
        <v>210</v>
      </c>
      <c r="R17" s="133">
        <f>__Anonymous_Sheet_DB__033[[#This Row],[Siūlomos pakuotės (mato vnt.) įkainis su PVM, Eur]]*__Anonymous_Sheet_DB__033[[#This Row],[ Siūlomų pakuočių skaičius pagal poreikį]]</f>
        <v>220.5</v>
      </c>
      <c r="S17" s="131" t="s">
        <v>322</v>
      </c>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row>
    <row r="18" spans="1:79" s="84" customFormat="1" ht="81" customHeight="1">
      <c r="A18" s="123">
        <v>131</v>
      </c>
      <c r="B18" s="135"/>
      <c r="C18" s="136" t="s">
        <v>59</v>
      </c>
      <c r="D18" s="137" t="s">
        <v>1</v>
      </c>
      <c r="E18" s="137" t="s">
        <v>0</v>
      </c>
      <c r="F18" s="137" t="s">
        <v>2</v>
      </c>
      <c r="G18" s="136" t="s">
        <v>58</v>
      </c>
      <c r="H18" s="138">
        <v>1500</v>
      </c>
      <c r="I18" s="136" t="s">
        <v>58</v>
      </c>
      <c r="J18" s="138">
        <v>1500</v>
      </c>
      <c r="K18" s="136"/>
      <c r="L18" s="136"/>
      <c r="M18" s="129" t="s">
        <v>370</v>
      </c>
      <c r="N18" s="129">
        <v>0.38</v>
      </c>
      <c r="O18" s="140">
        <v>0.05</v>
      </c>
      <c r="P18" s="141">
        <f>N18+N18*O18</f>
        <v>0.39900000000000002</v>
      </c>
      <c r="Q18" s="134">
        <f>__Anonymous_Sheet_DB__033[[#This Row],[Siūlomos pakuotės (mato vnt.) įkainis be PVM, Eur]]*__Anonymous_Sheet_DB__033[[#This Row],[Orientacinis kiekis pakuotėmis (mato vienetais)]]</f>
        <v>570</v>
      </c>
      <c r="R18" s="134">
        <f>__Anonymous_Sheet_DB__033[[#This Row],[Siūlomos pakuotės (mato vnt.) įkainis su PVM, Eur]]*__Anonymous_Sheet_DB__033[[#This Row],[Orientacinis kiekis pakuotėmis (mato vienetais)]]</f>
        <v>598.5</v>
      </c>
      <c r="S18" s="139" t="s">
        <v>322</v>
      </c>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row>
    <row r="19" spans="1:79" ht="15">
      <c r="A19" s="75"/>
      <c r="B19" s="75"/>
      <c r="C19" s="75"/>
      <c r="D19" s="75"/>
      <c r="E19" s="75"/>
      <c r="F19" s="75"/>
      <c r="G19" s="75"/>
      <c r="H19" s="75"/>
      <c r="I19" s="75"/>
      <c r="J19" s="75"/>
      <c r="K19" s="75"/>
      <c r="L19" s="75"/>
      <c r="M19" s="75"/>
      <c r="N19" s="75"/>
      <c r="O19" s="75"/>
      <c r="P19" s="75"/>
      <c r="Q19" s="75"/>
      <c r="R19" s="75"/>
      <c r="S19" s="75"/>
    </row>
  </sheetData>
  <mergeCells count="4">
    <mergeCell ref="A1:E1"/>
    <mergeCell ref="A7:Q7"/>
    <mergeCell ref="A8:Q8"/>
    <mergeCell ref="A9:O9"/>
  </mergeCells>
  <pageMargins left="0.70866141732283472" right="0.70866141732283472" top="0.74803149606299213" bottom="0.74803149606299213" header="0.31496062992125984" footer="0.31496062992125984"/>
  <pageSetup paperSize="9" scale="71"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2:S52"/>
  <sheetViews>
    <sheetView topLeftCell="A31" zoomScaleNormal="100" workbookViewId="0">
      <selection activeCell="F16" sqref="F16"/>
    </sheetView>
  </sheetViews>
  <sheetFormatPr defaultColWidth="8.375" defaultRowHeight="11.25"/>
  <cols>
    <col min="1" max="1" width="5.375" style="3" customWidth="1"/>
    <col min="2" max="2" width="4.75" style="3" customWidth="1"/>
    <col min="3" max="3" width="3.75" style="3" customWidth="1"/>
    <col min="4" max="4" width="12.5" style="5" customWidth="1"/>
    <col min="5" max="5" width="12.875" style="5" customWidth="1"/>
    <col min="6" max="6" width="4.75" style="3" customWidth="1"/>
    <col min="7" max="7" width="14" style="3" customWidth="1"/>
    <col min="8" max="8" width="11.125" style="3" customWidth="1"/>
    <col min="9" max="10" width="7.5" style="3" customWidth="1"/>
    <col min="11" max="11" width="7.75" style="3" customWidth="1"/>
    <col min="12" max="12" width="6.625" style="3" customWidth="1"/>
    <col min="13" max="13" width="7.375" style="3" customWidth="1"/>
    <col min="14" max="14" width="8" style="3" customWidth="1"/>
    <col min="15" max="15" width="7.375" style="3" customWidth="1"/>
    <col min="16" max="16" width="11.25" style="3" customWidth="1"/>
    <col min="17" max="17" width="8.625" style="3" customWidth="1"/>
    <col min="18" max="18" width="9.75" style="3" customWidth="1"/>
    <col min="19" max="16384" width="8.375" style="3"/>
  </cols>
  <sheetData>
    <row r="2" spans="1:19" ht="22.5" customHeight="1">
      <c r="A2" s="296" t="s">
        <v>282</v>
      </c>
      <c r="B2" s="296"/>
      <c r="C2" s="296"/>
      <c r="D2" s="296"/>
      <c r="E2" s="296"/>
      <c r="F2" s="296"/>
      <c r="G2" s="296"/>
      <c r="H2" s="296"/>
      <c r="I2" s="296"/>
      <c r="J2" s="296"/>
      <c r="K2" s="296"/>
      <c r="L2" s="296"/>
      <c r="M2" s="296"/>
      <c r="N2" s="296"/>
      <c r="O2" s="296"/>
      <c r="P2" s="296"/>
      <c r="Q2" s="296"/>
      <c r="R2" s="296"/>
      <c r="S2" s="296"/>
    </row>
    <row r="3" spans="1:19">
      <c r="A3" s="7"/>
      <c r="B3" s="8"/>
      <c r="F3" s="10"/>
      <c r="G3" s="9"/>
      <c r="H3" s="9"/>
      <c r="I3" s="8"/>
      <c r="J3" s="8"/>
      <c r="K3" s="8"/>
      <c r="L3" s="8"/>
      <c r="M3" s="8"/>
      <c r="N3" s="8"/>
      <c r="O3" s="8"/>
    </row>
    <row r="4" spans="1:19">
      <c r="A4" s="7"/>
      <c r="B4" s="8"/>
      <c r="F4" s="10"/>
      <c r="G4" s="9"/>
      <c r="H4" s="9"/>
      <c r="I4" s="8"/>
      <c r="J4" s="8"/>
      <c r="K4" s="8"/>
      <c r="L4" s="8"/>
      <c r="M4" s="8"/>
      <c r="N4" s="8"/>
      <c r="O4" s="8"/>
    </row>
    <row r="5" spans="1:19">
      <c r="A5" s="3" t="s">
        <v>94</v>
      </c>
      <c r="B5" s="8"/>
      <c r="F5" s="10"/>
      <c r="G5" s="9"/>
      <c r="H5" s="9"/>
      <c r="I5" s="8"/>
      <c r="J5" s="8"/>
      <c r="K5" s="8"/>
      <c r="L5" s="8"/>
      <c r="M5" s="8"/>
      <c r="N5" s="8"/>
      <c r="O5" s="8"/>
    </row>
    <row r="6" spans="1:19">
      <c r="A6" s="3" t="s">
        <v>87</v>
      </c>
      <c r="B6" s="8"/>
      <c r="F6" s="10"/>
      <c r="G6" s="9"/>
      <c r="H6" s="9"/>
      <c r="I6" s="8"/>
      <c r="J6" s="8"/>
      <c r="K6" s="8"/>
      <c r="L6" s="8"/>
      <c r="M6" s="8"/>
      <c r="N6" s="8"/>
      <c r="O6" s="8"/>
    </row>
    <row r="7" spans="1:19">
      <c r="A7" s="3" t="s">
        <v>37</v>
      </c>
      <c r="B7" s="8"/>
      <c r="F7" s="10"/>
      <c r="G7" s="9"/>
      <c r="H7" s="9"/>
      <c r="I7" s="8"/>
      <c r="J7" s="8"/>
      <c r="K7" s="8"/>
      <c r="L7" s="8"/>
      <c r="M7" s="8"/>
      <c r="N7" s="8"/>
      <c r="O7" s="8"/>
    </row>
    <row r="8" spans="1:19" ht="22.5" customHeight="1">
      <c r="A8" s="297" t="s">
        <v>73</v>
      </c>
      <c r="B8" s="297"/>
      <c r="C8" s="297"/>
      <c r="D8" s="297"/>
      <c r="E8" s="297"/>
      <c r="F8" s="297"/>
      <c r="G8" s="297"/>
      <c r="H8" s="297"/>
      <c r="I8" s="297"/>
      <c r="J8" s="297"/>
      <c r="K8" s="297"/>
      <c r="L8" s="297"/>
      <c r="M8" s="297"/>
      <c r="N8" s="297"/>
      <c r="O8" s="297"/>
      <c r="P8" s="297"/>
      <c r="Q8" s="297"/>
      <c r="R8" s="297"/>
      <c r="S8" s="297"/>
    </row>
    <row r="9" spans="1:19">
      <c r="A9" s="3" t="s">
        <v>60</v>
      </c>
      <c r="B9" s="8"/>
      <c r="F9" s="10"/>
      <c r="G9" s="9"/>
      <c r="H9" s="9"/>
      <c r="I9" s="8"/>
      <c r="J9" s="8"/>
      <c r="K9" s="8"/>
      <c r="L9" s="8"/>
      <c r="M9" s="8"/>
      <c r="N9" s="8"/>
      <c r="O9" s="8"/>
    </row>
    <row r="10" spans="1:19">
      <c r="A10" s="82" t="s">
        <v>281</v>
      </c>
    </row>
    <row r="11" spans="1:19">
      <c r="A11" s="3" t="s">
        <v>72</v>
      </c>
      <c r="B11" s="8"/>
      <c r="F11" s="10"/>
      <c r="G11" s="9"/>
      <c r="H11" s="9"/>
      <c r="I11" s="8"/>
      <c r="J11" s="8"/>
      <c r="K11" s="8"/>
      <c r="L11" s="8"/>
      <c r="M11" s="8"/>
      <c r="N11" s="8"/>
      <c r="O11" s="8"/>
    </row>
    <row r="12" spans="1:19">
      <c r="A12" s="3" t="s">
        <v>76</v>
      </c>
      <c r="B12" s="8"/>
      <c r="F12" s="10"/>
      <c r="G12" s="9"/>
      <c r="H12" s="9"/>
      <c r="I12" s="8"/>
      <c r="J12" s="8"/>
      <c r="K12" s="8"/>
      <c r="L12" s="8"/>
      <c r="M12" s="8"/>
      <c r="N12" s="8"/>
      <c r="O12" s="8"/>
    </row>
    <row r="13" spans="1:19" ht="33.75" customHeight="1">
      <c r="A13" s="298" t="s">
        <v>77</v>
      </c>
      <c r="B13" s="299"/>
      <c r="C13" s="299"/>
      <c r="D13" s="299"/>
      <c r="E13" s="299"/>
      <c r="F13" s="299"/>
      <c r="G13" s="299"/>
      <c r="H13" s="299"/>
      <c r="I13" s="299"/>
      <c r="J13" s="299"/>
      <c r="K13" s="299"/>
      <c r="L13" s="299"/>
      <c r="M13" s="299"/>
      <c r="N13" s="299"/>
      <c r="O13" s="299"/>
    </row>
    <row r="14" spans="1:19">
      <c r="A14" s="7"/>
      <c r="B14" s="8"/>
      <c r="F14" s="10"/>
      <c r="G14" s="9"/>
      <c r="H14" s="9"/>
      <c r="I14" s="8"/>
      <c r="J14" s="8"/>
      <c r="K14" s="8"/>
      <c r="L14" s="8"/>
      <c r="M14" s="8"/>
      <c r="N14" s="8"/>
      <c r="O14" s="8"/>
    </row>
    <row r="15" spans="1:19" ht="81.75" customHeight="1">
      <c r="A15" s="142" t="s">
        <v>38</v>
      </c>
      <c r="B15" s="143" t="s">
        <v>39</v>
      </c>
      <c r="C15" s="143" t="s">
        <v>40</v>
      </c>
      <c r="D15" s="143" t="s">
        <v>90</v>
      </c>
      <c r="E15" s="143" t="s">
        <v>41</v>
      </c>
      <c r="F15" s="144" t="s">
        <v>316</v>
      </c>
      <c r="G15" s="143" t="s">
        <v>62</v>
      </c>
      <c r="H15" s="145" t="s">
        <v>63</v>
      </c>
      <c r="I15" s="146" t="s">
        <v>45</v>
      </c>
      <c r="J15" s="146" t="s">
        <v>46</v>
      </c>
      <c r="K15" s="147" t="s">
        <v>64</v>
      </c>
      <c r="L15" s="147" t="s">
        <v>51</v>
      </c>
      <c r="M15" s="147" t="s">
        <v>65</v>
      </c>
      <c r="N15" s="147" t="s">
        <v>53</v>
      </c>
      <c r="O15" s="147" t="s">
        <v>54</v>
      </c>
      <c r="P15" s="148" t="s">
        <v>88</v>
      </c>
      <c r="Q15" s="146" t="s">
        <v>47</v>
      </c>
      <c r="R15" s="146" t="s">
        <v>48</v>
      </c>
      <c r="S15" s="149" t="s">
        <v>55</v>
      </c>
    </row>
    <row r="16" spans="1:19" ht="114" customHeight="1">
      <c r="A16" s="149">
        <v>141</v>
      </c>
      <c r="B16" s="150"/>
      <c r="C16" s="151" t="s">
        <v>56</v>
      </c>
      <c r="D16" s="153" t="s">
        <v>61</v>
      </c>
      <c r="E16" s="155"/>
      <c r="F16" s="157"/>
      <c r="G16" s="161"/>
      <c r="H16" s="160"/>
      <c r="I16" s="163"/>
      <c r="J16" s="164"/>
      <c r="K16" s="165"/>
      <c r="L16" s="166"/>
      <c r="M16" s="167"/>
      <c r="N16" s="174">
        <f>SUM(N17:N29)</f>
        <v>8887</v>
      </c>
      <c r="O16" s="174">
        <f>SUM(O17:O29)</f>
        <v>9515.3499999999985</v>
      </c>
      <c r="P16" s="168"/>
      <c r="Q16" s="165"/>
      <c r="R16" s="165"/>
      <c r="S16" s="159"/>
    </row>
    <row r="17" spans="1:19" ht="76.5">
      <c r="A17" s="152"/>
      <c r="B17" s="152" t="s">
        <v>283</v>
      </c>
      <c r="C17" s="152"/>
      <c r="D17" s="154" t="s">
        <v>6</v>
      </c>
      <c r="E17" s="154" t="s">
        <v>7</v>
      </c>
      <c r="F17" s="158">
        <v>260</v>
      </c>
      <c r="G17" s="154" t="s">
        <v>68</v>
      </c>
      <c r="H17" s="170">
        <v>260</v>
      </c>
      <c r="I17" s="158" t="s">
        <v>320</v>
      </c>
      <c r="J17" s="158">
        <f>H17/LEFT(I17,2)</f>
        <v>13</v>
      </c>
      <c r="K17" s="173">
        <v>160</v>
      </c>
      <c r="L17" s="169">
        <v>0.05</v>
      </c>
      <c r="M17" s="173">
        <f>K17+K17*L17</f>
        <v>168</v>
      </c>
      <c r="N17" s="173">
        <f>J17*K17</f>
        <v>2080</v>
      </c>
      <c r="O17" s="173">
        <f>J17*M17</f>
        <v>2184</v>
      </c>
      <c r="P17" s="159" t="s">
        <v>321</v>
      </c>
      <c r="Q17" s="158"/>
      <c r="R17" s="158"/>
      <c r="S17" s="159" t="s">
        <v>322</v>
      </c>
    </row>
    <row r="18" spans="1:19" ht="61.5" customHeight="1">
      <c r="A18" s="152"/>
      <c r="B18" s="152" t="s">
        <v>284</v>
      </c>
      <c r="C18" s="152"/>
      <c r="D18" s="154" t="s">
        <v>8</v>
      </c>
      <c r="E18" s="154" t="s">
        <v>9</v>
      </c>
      <c r="F18" s="158">
        <v>140</v>
      </c>
      <c r="G18" s="154" t="s">
        <v>10</v>
      </c>
      <c r="H18" s="170">
        <v>140</v>
      </c>
      <c r="I18" s="158" t="s">
        <v>320</v>
      </c>
      <c r="J18" s="158">
        <f t="shared" ref="J18:J20" si="0">H18/LEFT(I18,2)</f>
        <v>7</v>
      </c>
      <c r="K18" s="173">
        <v>160</v>
      </c>
      <c r="L18" s="169">
        <v>0.05</v>
      </c>
      <c r="M18" s="173">
        <f t="shared" ref="M18:M20" si="1">K18+K18*L18</f>
        <v>168</v>
      </c>
      <c r="N18" s="173">
        <f t="shared" ref="N18:N20" si="2">J18*K18</f>
        <v>1120</v>
      </c>
      <c r="O18" s="173">
        <f t="shared" ref="O18:O20" si="3">J18*M18</f>
        <v>1176</v>
      </c>
      <c r="P18" s="159" t="s">
        <v>323</v>
      </c>
      <c r="Q18" s="158"/>
      <c r="R18" s="158"/>
      <c r="S18" s="159" t="s">
        <v>322</v>
      </c>
    </row>
    <row r="19" spans="1:19" ht="63.75">
      <c r="A19" s="152"/>
      <c r="B19" s="152" t="s">
        <v>285</v>
      </c>
      <c r="C19" s="152"/>
      <c r="D19" s="154" t="s">
        <v>11</v>
      </c>
      <c r="E19" s="154" t="s">
        <v>12</v>
      </c>
      <c r="F19" s="158">
        <v>20</v>
      </c>
      <c r="G19" s="154" t="s">
        <v>13</v>
      </c>
      <c r="H19" s="170">
        <v>20</v>
      </c>
      <c r="I19" s="158" t="s">
        <v>320</v>
      </c>
      <c r="J19" s="158">
        <f t="shared" si="0"/>
        <v>1</v>
      </c>
      <c r="K19" s="173">
        <v>160</v>
      </c>
      <c r="L19" s="169">
        <v>0.05</v>
      </c>
      <c r="M19" s="173">
        <f t="shared" si="1"/>
        <v>168</v>
      </c>
      <c r="N19" s="173">
        <f t="shared" si="2"/>
        <v>160</v>
      </c>
      <c r="O19" s="173">
        <f t="shared" si="3"/>
        <v>168</v>
      </c>
      <c r="P19" s="159" t="s">
        <v>324</v>
      </c>
      <c r="Q19" s="158"/>
      <c r="R19" s="158"/>
      <c r="S19" s="159" t="s">
        <v>322</v>
      </c>
    </row>
    <row r="20" spans="1:19" ht="89.25">
      <c r="A20" s="152"/>
      <c r="B20" s="152" t="s">
        <v>286</v>
      </c>
      <c r="C20" s="152"/>
      <c r="D20" s="154" t="s">
        <v>14</v>
      </c>
      <c r="E20" s="154" t="s">
        <v>9</v>
      </c>
      <c r="F20" s="158">
        <v>40</v>
      </c>
      <c r="G20" s="154" t="s">
        <v>15</v>
      </c>
      <c r="H20" s="170">
        <v>40</v>
      </c>
      <c r="I20" s="158" t="s">
        <v>320</v>
      </c>
      <c r="J20" s="158">
        <f t="shared" si="0"/>
        <v>2</v>
      </c>
      <c r="K20" s="173">
        <v>160</v>
      </c>
      <c r="L20" s="169">
        <v>0.05</v>
      </c>
      <c r="M20" s="173">
        <f t="shared" si="1"/>
        <v>168</v>
      </c>
      <c r="N20" s="173">
        <f t="shared" si="2"/>
        <v>320</v>
      </c>
      <c r="O20" s="173">
        <f t="shared" si="3"/>
        <v>336</v>
      </c>
      <c r="P20" s="159" t="s">
        <v>325</v>
      </c>
      <c r="Q20" s="158"/>
      <c r="R20" s="158"/>
      <c r="S20" s="159" t="s">
        <v>322</v>
      </c>
    </row>
    <row r="21" spans="1:19" ht="12.75">
      <c r="A21" s="152"/>
      <c r="B21" s="152" t="s">
        <v>287</v>
      </c>
      <c r="C21" s="152"/>
      <c r="D21" s="156" t="s">
        <v>16</v>
      </c>
      <c r="E21" s="154"/>
      <c r="F21" s="158"/>
      <c r="G21" s="87"/>
      <c r="H21" s="87"/>
      <c r="I21" s="88"/>
      <c r="J21" s="88"/>
      <c r="K21" s="88"/>
      <c r="L21" s="89"/>
      <c r="M21" s="88"/>
      <c r="N21" s="88"/>
      <c r="O21" s="88"/>
      <c r="P21" s="85"/>
      <c r="Q21" s="88"/>
      <c r="R21" s="88"/>
      <c r="S21" s="85"/>
    </row>
    <row r="22" spans="1:19" ht="38.25">
      <c r="A22" s="152"/>
      <c r="B22" s="152" t="str">
        <f t="shared" ref="B22:B29" si="4">$B$21&amp;"."&amp;ROW()-21</f>
        <v>141.5.1</v>
      </c>
      <c r="C22" s="152"/>
      <c r="D22" s="154" t="s">
        <v>326</v>
      </c>
      <c r="E22" s="154" t="s">
        <v>327</v>
      </c>
      <c r="F22" s="159"/>
      <c r="G22" s="162" t="s">
        <v>328</v>
      </c>
      <c r="H22" s="159">
        <v>5</v>
      </c>
      <c r="I22" s="171" t="s">
        <v>328</v>
      </c>
      <c r="J22" s="171">
        <f t="shared" ref="J22:J29" si="5">H22</f>
        <v>5</v>
      </c>
      <c r="K22" s="175">
        <v>85</v>
      </c>
      <c r="L22" s="172">
        <v>0.05</v>
      </c>
      <c r="M22" s="176">
        <f>K22+K22*L22</f>
        <v>89.25</v>
      </c>
      <c r="N22" s="176">
        <f>J22*K22</f>
        <v>425</v>
      </c>
      <c r="O22" s="176">
        <f>J22*M22</f>
        <v>446.25</v>
      </c>
      <c r="P22" s="162" t="s">
        <v>329</v>
      </c>
      <c r="Q22" s="171"/>
      <c r="R22" s="171"/>
      <c r="S22" s="162" t="s">
        <v>322</v>
      </c>
    </row>
    <row r="23" spans="1:19" ht="38.25">
      <c r="A23" s="152"/>
      <c r="B23" s="152" t="str">
        <f t="shared" si="4"/>
        <v>141.5.2</v>
      </c>
      <c r="C23" s="152"/>
      <c r="D23" s="154" t="s">
        <v>330</v>
      </c>
      <c r="E23" s="154" t="s">
        <v>331</v>
      </c>
      <c r="F23" s="159"/>
      <c r="G23" s="162" t="s">
        <v>332</v>
      </c>
      <c r="H23" s="159">
        <v>2</v>
      </c>
      <c r="I23" s="162" t="s">
        <v>332</v>
      </c>
      <c r="J23" s="171">
        <f t="shared" si="5"/>
        <v>2</v>
      </c>
      <c r="K23" s="176">
        <v>150</v>
      </c>
      <c r="L23" s="172">
        <v>0.05</v>
      </c>
      <c r="M23" s="176">
        <f t="shared" ref="M23:M29" si="6">K23+K23*L23</f>
        <v>157.5</v>
      </c>
      <c r="N23" s="176">
        <f t="shared" ref="N23:N29" si="7">J23*K23</f>
        <v>300</v>
      </c>
      <c r="O23" s="176">
        <f t="shared" ref="O23:O29" si="8">J23*M23</f>
        <v>315</v>
      </c>
      <c r="P23" s="162" t="s">
        <v>333</v>
      </c>
      <c r="Q23" s="162"/>
      <c r="R23" s="162"/>
      <c r="S23" s="162" t="s">
        <v>322</v>
      </c>
    </row>
    <row r="24" spans="1:19" ht="38.25">
      <c r="A24" s="152"/>
      <c r="B24" s="152" t="str">
        <f t="shared" si="4"/>
        <v>141.5.3</v>
      </c>
      <c r="C24" s="152"/>
      <c r="D24" s="154" t="s">
        <v>334</v>
      </c>
      <c r="E24" s="154" t="s">
        <v>335</v>
      </c>
      <c r="F24" s="159"/>
      <c r="G24" s="162" t="s">
        <v>336</v>
      </c>
      <c r="H24" s="159">
        <v>1</v>
      </c>
      <c r="I24" s="162" t="s">
        <v>336</v>
      </c>
      <c r="J24" s="171">
        <f t="shared" si="5"/>
        <v>1</v>
      </c>
      <c r="K24" s="176">
        <v>140</v>
      </c>
      <c r="L24" s="172">
        <v>0.05</v>
      </c>
      <c r="M24" s="176">
        <f t="shared" si="6"/>
        <v>147</v>
      </c>
      <c r="N24" s="176">
        <f t="shared" si="7"/>
        <v>140</v>
      </c>
      <c r="O24" s="176">
        <f t="shared" si="8"/>
        <v>147</v>
      </c>
      <c r="P24" s="162" t="s">
        <v>337</v>
      </c>
      <c r="Q24" s="162"/>
      <c r="R24" s="162"/>
      <c r="S24" s="162" t="s">
        <v>322</v>
      </c>
    </row>
    <row r="25" spans="1:19" ht="25.5">
      <c r="A25" s="152"/>
      <c r="B25" s="152" t="str">
        <f t="shared" si="4"/>
        <v>141.5.4</v>
      </c>
      <c r="C25" s="152"/>
      <c r="D25" s="154" t="s">
        <v>338</v>
      </c>
      <c r="E25" s="154" t="s">
        <v>339</v>
      </c>
      <c r="F25" s="159"/>
      <c r="G25" s="162" t="s">
        <v>340</v>
      </c>
      <c r="H25" s="159">
        <v>1</v>
      </c>
      <c r="I25" s="162" t="s">
        <v>340</v>
      </c>
      <c r="J25" s="171">
        <f t="shared" si="5"/>
        <v>1</v>
      </c>
      <c r="K25" s="176">
        <v>28</v>
      </c>
      <c r="L25" s="172">
        <v>0.05</v>
      </c>
      <c r="M25" s="176">
        <f t="shared" si="6"/>
        <v>29.4</v>
      </c>
      <c r="N25" s="176">
        <f t="shared" si="7"/>
        <v>28</v>
      </c>
      <c r="O25" s="176">
        <f t="shared" si="8"/>
        <v>29.4</v>
      </c>
      <c r="P25" s="162" t="s">
        <v>341</v>
      </c>
      <c r="Q25" s="162"/>
      <c r="R25" s="162"/>
      <c r="S25" s="162" t="s">
        <v>322</v>
      </c>
    </row>
    <row r="26" spans="1:19" ht="25.5">
      <c r="A26" s="152"/>
      <c r="B26" s="152" t="str">
        <f t="shared" si="4"/>
        <v>141.5.5</v>
      </c>
      <c r="C26" s="152"/>
      <c r="D26" s="154" t="s">
        <v>342</v>
      </c>
      <c r="E26" s="154" t="s">
        <v>343</v>
      </c>
      <c r="F26" s="159"/>
      <c r="G26" s="162" t="s">
        <v>344</v>
      </c>
      <c r="H26" s="159">
        <v>5</v>
      </c>
      <c r="I26" s="162" t="s">
        <v>344</v>
      </c>
      <c r="J26" s="171">
        <f t="shared" si="5"/>
        <v>5</v>
      </c>
      <c r="K26" s="176">
        <v>100</v>
      </c>
      <c r="L26" s="172">
        <v>0.05</v>
      </c>
      <c r="M26" s="176">
        <f t="shared" si="6"/>
        <v>105</v>
      </c>
      <c r="N26" s="176">
        <f t="shared" si="7"/>
        <v>500</v>
      </c>
      <c r="O26" s="176">
        <f t="shared" si="8"/>
        <v>525</v>
      </c>
      <c r="P26" s="162" t="s">
        <v>345</v>
      </c>
      <c r="Q26" s="162"/>
      <c r="R26" s="162"/>
      <c r="S26" s="162" t="s">
        <v>322</v>
      </c>
    </row>
    <row r="27" spans="1:19" ht="25.5">
      <c r="A27" s="152"/>
      <c r="B27" s="152" t="str">
        <f t="shared" si="4"/>
        <v>141.5.6</v>
      </c>
      <c r="C27" s="152"/>
      <c r="D27" s="154" t="s">
        <v>346</v>
      </c>
      <c r="E27" s="154" t="s">
        <v>343</v>
      </c>
      <c r="F27" s="159"/>
      <c r="G27" s="162" t="s">
        <v>347</v>
      </c>
      <c r="H27" s="159">
        <v>12</v>
      </c>
      <c r="I27" s="162" t="s">
        <v>347</v>
      </c>
      <c r="J27" s="171">
        <f t="shared" si="5"/>
        <v>12</v>
      </c>
      <c r="K27" s="176">
        <v>22</v>
      </c>
      <c r="L27" s="172">
        <v>0.05</v>
      </c>
      <c r="M27" s="176">
        <f t="shared" si="6"/>
        <v>23.1</v>
      </c>
      <c r="N27" s="176">
        <f t="shared" si="7"/>
        <v>264</v>
      </c>
      <c r="O27" s="176">
        <f t="shared" si="8"/>
        <v>277.20000000000005</v>
      </c>
      <c r="P27" s="162" t="s">
        <v>348</v>
      </c>
      <c r="Q27" s="162"/>
      <c r="R27" s="162"/>
      <c r="S27" s="162" t="s">
        <v>322</v>
      </c>
    </row>
    <row r="28" spans="1:19" ht="25.5">
      <c r="A28" s="152"/>
      <c r="B28" s="152" t="str">
        <f t="shared" si="4"/>
        <v>141.5.7</v>
      </c>
      <c r="C28" s="152"/>
      <c r="D28" s="154" t="s">
        <v>349</v>
      </c>
      <c r="E28" s="154" t="s">
        <v>343</v>
      </c>
      <c r="F28" s="159"/>
      <c r="G28" s="162" t="s">
        <v>308</v>
      </c>
      <c r="H28" s="159">
        <v>1</v>
      </c>
      <c r="I28" s="162" t="s">
        <v>308</v>
      </c>
      <c r="J28" s="171">
        <f t="shared" si="5"/>
        <v>1</v>
      </c>
      <c r="K28" s="176">
        <v>1150</v>
      </c>
      <c r="L28" s="172">
        <v>0.21</v>
      </c>
      <c r="M28" s="176">
        <f t="shared" si="6"/>
        <v>1391.5</v>
      </c>
      <c r="N28" s="176">
        <f t="shared" si="7"/>
        <v>1150</v>
      </c>
      <c r="O28" s="176">
        <f t="shared" si="8"/>
        <v>1391.5</v>
      </c>
      <c r="P28" s="162" t="s">
        <v>350</v>
      </c>
      <c r="Q28" s="162"/>
      <c r="R28" s="162"/>
      <c r="S28" s="162" t="s">
        <v>322</v>
      </c>
    </row>
    <row r="29" spans="1:19" ht="51">
      <c r="A29" s="152"/>
      <c r="B29" s="152" t="str">
        <f t="shared" si="4"/>
        <v>141.5.8</v>
      </c>
      <c r="C29" s="152"/>
      <c r="D29" s="154" t="s">
        <v>351</v>
      </c>
      <c r="E29" s="154" t="s">
        <v>343</v>
      </c>
      <c r="F29" s="159"/>
      <c r="G29" s="162" t="s">
        <v>308</v>
      </c>
      <c r="H29" s="159">
        <v>24</v>
      </c>
      <c r="I29" s="162" t="s">
        <v>308</v>
      </c>
      <c r="J29" s="171">
        <f t="shared" si="5"/>
        <v>24</v>
      </c>
      <c r="K29" s="176">
        <v>100</v>
      </c>
      <c r="L29" s="172">
        <v>0.05</v>
      </c>
      <c r="M29" s="176">
        <f t="shared" si="6"/>
        <v>105</v>
      </c>
      <c r="N29" s="176">
        <f t="shared" si="7"/>
        <v>2400</v>
      </c>
      <c r="O29" s="176">
        <f t="shared" si="8"/>
        <v>2520</v>
      </c>
      <c r="P29" s="162" t="s">
        <v>390</v>
      </c>
      <c r="Q29" s="162"/>
      <c r="R29" s="162"/>
      <c r="S29" s="162" t="s">
        <v>322</v>
      </c>
    </row>
    <row r="30" spans="1:19" ht="12.75">
      <c r="A30" s="20"/>
      <c r="B30" s="20"/>
      <c r="C30" s="20"/>
      <c r="D30" s="21"/>
      <c r="E30" s="21"/>
      <c r="F30" s="20"/>
      <c r="G30" s="20"/>
      <c r="H30" s="20"/>
      <c r="I30" s="20"/>
      <c r="J30" s="20"/>
      <c r="K30" s="20"/>
      <c r="L30" s="20"/>
      <c r="M30" s="20"/>
      <c r="N30" s="20"/>
      <c r="O30" s="20"/>
      <c r="P30" s="20"/>
      <c r="Q30" s="20"/>
      <c r="R30" s="20"/>
      <c r="S30" s="5"/>
    </row>
    <row r="31" spans="1:19" ht="12.75">
      <c r="A31" s="20"/>
      <c r="B31" s="20"/>
      <c r="C31" s="20"/>
      <c r="D31" s="21"/>
      <c r="E31" s="21"/>
      <c r="F31" s="20"/>
      <c r="G31" s="20"/>
      <c r="H31" s="20"/>
      <c r="I31" s="20"/>
      <c r="J31" s="20"/>
      <c r="K31" s="20"/>
      <c r="L31" s="20"/>
      <c r="M31" s="20"/>
      <c r="N31" s="20"/>
      <c r="O31" s="20"/>
      <c r="P31" s="20"/>
      <c r="Q31" s="20"/>
      <c r="R31" s="20"/>
      <c r="S31" s="5"/>
    </row>
    <row r="32" spans="1:19" ht="33" customHeight="1">
      <c r="A32" s="300" t="s">
        <v>82</v>
      </c>
      <c r="B32" s="300"/>
      <c r="C32" s="300"/>
      <c r="D32" s="300"/>
      <c r="E32" s="300"/>
      <c r="F32" s="300"/>
      <c r="G32" s="300"/>
      <c r="H32" s="29"/>
      <c r="I32" s="20"/>
      <c r="J32" s="20"/>
      <c r="K32" s="20"/>
      <c r="L32" s="20"/>
      <c r="M32" s="20"/>
      <c r="N32" s="20"/>
      <c r="O32" s="20"/>
      <c r="P32" s="20"/>
      <c r="Q32" s="20"/>
      <c r="R32" s="20"/>
      <c r="S32" s="5"/>
    </row>
    <row r="33" spans="1:19" ht="40.5" customHeight="1">
      <c r="A33" s="301" t="s">
        <v>81</v>
      </c>
      <c r="B33" s="301"/>
      <c r="C33" s="301"/>
      <c r="D33" s="301"/>
      <c r="E33" s="301"/>
      <c r="F33" s="301"/>
      <c r="G33" s="301"/>
      <c r="H33" s="301"/>
      <c r="I33" s="20"/>
      <c r="J33" s="20"/>
      <c r="K33" s="20"/>
      <c r="L33" s="20"/>
      <c r="M33" s="20"/>
      <c r="N33" s="20"/>
      <c r="O33" s="20"/>
      <c r="P33" s="20"/>
      <c r="Q33" s="20"/>
      <c r="R33" s="20"/>
      <c r="S33" s="5"/>
    </row>
    <row r="34" spans="1:19" ht="52.5" customHeight="1">
      <c r="A34" s="302" t="s">
        <v>288</v>
      </c>
      <c r="B34" s="302"/>
      <c r="C34" s="302"/>
      <c r="D34" s="302"/>
      <c r="E34" s="302"/>
      <c r="F34" s="302"/>
      <c r="G34" s="302"/>
      <c r="H34" s="302"/>
      <c r="I34" s="20"/>
      <c r="J34" s="20"/>
      <c r="K34" s="20"/>
      <c r="L34" s="20"/>
      <c r="M34" s="20"/>
      <c r="N34" s="20"/>
      <c r="O34" s="20"/>
      <c r="P34" s="20"/>
      <c r="Q34" s="20"/>
      <c r="R34" s="20"/>
      <c r="S34" s="5"/>
    </row>
    <row r="35" spans="1:19" ht="12.75">
      <c r="A35" s="22"/>
      <c r="B35" s="20"/>
      <c r="C35" s="20"/>
      <c r="D35" s="21"/>
      <c r="E35" s="21"/>
      <c r="F35" s="20"/>
      <c r="G35" s="20"/>
      <c r="H35" s="20"/>
      <c r="I35" s="20"/>
      <c r="J35" s="20"/>
      <c r="K35" s="20"/>
      <c r="L35" s="20"/>
      <c r="M35" s="20"/>
      <c r="N35" s="20"/>
      <c r="O35" s="20"/>
      <c r="P35" s="20"/>
      <c r="Q35" s="20"/>
      <c r="R35" s="20"/>
      <c r="S35" s="5"/>
    </row>
    <row r="36" spans="1:19" s="6" customFormat="1" ht="25.5">
      <c r="A36" s="90" t="s">
        <v>17</v>
      </c>
      <c r="B36" s="90"/>
      <c r="C36" s="90"/>
      <c r="D36" s="91" t="s">
        <v>78</v>
      </c>
      <c r="E36" s="92" t="s">
        <v>18</v>
      </c>
      <c r="F36" s="93"/>
      <c r="G36" s="93"/>
      <c r="H36" s="94"/>
      <c r="I36" s="303" t="s">
        <v>86</v>
      </c>
      <c r="J36" s="303"/>
      <c r="K36" s="303"/>
      <c r="L36" s="303"/>
      <c r="M36" s="303"/>
      <c r="N36" s="303"/>
      <c r="O36" s="303"/>
      <c r="P36" s="303"/>
      <c r="Q36" s="303"/>
      <c r="R36" s="23"/>
    </row>
    <row r="37" spans="1:19" ht="12.75">
      <c r="A37" s="88">
        <v>1</v>
      </c>
      <c r="B37" s="87"/>
      <c r="C37" s="87"/>
      <c r="D37" s="86" t="s">
        <v>19</v>
      </c>
      <c r="E37" s="95" t="s">
        <v>20</v>
      </c>
      <c r="F37" s="96"/>
      <c r="G37" s="96"/>
      <c r="H37" s="97"/>
      <c r="I37" s="284" t="s">
        <v>319</v>
      </c>
      <c r="J37" s="285"/>
      <c r="K37" s="285"/>
      <c r="L37" s="285"/>
      <c r="M37" s="285"/>
      <c r="N37" s="285"/>
      <c r="O37" s="285"/>
      <c r="P37" s="285"/>
      <c r="Q37" s="286"/>
      <c r="R37" s="21"/>
      <c r="S37" s="5"/>
    </row>
    <row r="38" spans="1:19" ht="12.75">
      <c r="A38" s="88"/>
      <c r="B38" s="87"/>
      <c r="C38" s="87"/>
      <c r="D38" s="86"/>
      <c r="E38" s="95" t="s">
        <v>21</v>
      </c>
      <c r="F38" s="96"/>
      <c r="G38" s="96"/>
      <c r="H38" s="97"/>
      <c r="I38" s="287"/>
      <c r="J38" s="288"/>
      <c r="K38" s="288"/>
      <c r="L38" s="288"/>
      <c r="M38" s="288"/>
      <c r="N38" s="288"/>
      <c r="O38" s="288"/>
      <c r="P38" s="288"/>
      <c r="Q38" s="289"/>
      <c r="R38" s="21"/>
      <c r="S38" s="5"/>
    </row>
    <row r="39" spans="1:19" ht="12.75">
      <c r="A39" s="88"/>
      <c r="B39" s="87"/>
      <c r="C39" s="87"/>
      <c r="D39" s="86"/>
      <c r="E39" s="95" t="s">
        <v>22</v>
      </c>
      <c r="F39" s="96"/>
      <c r="G39" s="96"/>
      <c r="H39" s="97"/>
      <c r="I39" s="287"/>
      <c r="J39" s="288"/>
      <c r="K39" s="288"/>
      <c r="L39" s="288"/>
      <c r="M39" s="288"/>
      <c r="N39" s="288"/>
      <c r="O39" s="288"/>
      <c r="P39" s="288"/>
      <c r="Q39" s="289"/>
      <c r="R39" s="21"/>
      <c r="S39" s="5"/>
    </row>
    <row r="40" spans="1:19" ht="12.75">
      <c r="A40" s="88">
        <v>2</v>
      </c>
      <c r="B40" s="87"/>
      <c r="C40" s="87"/>
      <c r="D40" s="86" t="s">
        <v>23</v>
      </c>
      <c r="E40" s="95"/>
      <c r="F40" s="96"/>
      <c r="G40" s="96"/>
      <c r="H40" s="97"/>
      <c r="I40" s="287"/>
      <c r="J40" s="288"/>
      <c r="K40" s="288"/>
      <c r="L40" s="288"/>
      <c r="M40" s="288"/>
      <c r="N40" s="288"/>
      <c r="O40" s="288"/>
      <c r="P40" s="288"/>
      <c r="Q40" s="289"/>
      <c r="R40" s="21"/>
      <c r="S40" s="5"/>
    </row>
    <row r="41" spans="1:19" ht="12.75">
      <c r="A41" s="88"/>
      <c r="B41" s="87"/>
      <c r="C41" s="87"/>
      <c r="D41" s="86"/>
      <c r="E41" s="95" t="s">
        <v>24</v>
      </c>
      <c r="F41" s="96"/>
      <c r="G41" s="96"/>
      <c r="H41" s="97"/>
      <c r="I41" s="287"/>
      <c r="J41" s="288"/>
      <c r="K41" s="288"/>
      <c r="L41" s="288"/>
      <c r="M41" s="288"/>
      <c r="N41" s="288"/>
      <c r="O41" s="288"/>
      <c r="P41" s="288"/>
      <c r="Q41" s="289"/>
      <c r="R41" s="21"/>
      <c r="S41" s="5"/>
    </row>
    <row r="42" spans="1:19" ht="12.75">
      <c r="A42" s="88"/>
      <c r="B42" s="87"/>
      <c r="C42" s="87"/>
      <c r="D42" s="86"/>
      <c r="E42" s="95" t="s">
        <v>25</v>
      </c>
      <c r="F42" s="96"/>
      <c r="G42" s="96"/>
      <c r="H42" s="97"/>
      <c r="I42" s="287"/>
      <c r="J42" s="288"/>
      <c r="K42" s="288"/>
      <c r="L42" s="288"/>
      <c r="M42" s="288"/>
      <c r="N42" s="288"/>
      <c r="O42" s="288"/>
      <c r="P42" s="288"/>
      <c r="Q42" s="289"/>
      <c r="R42" s="21"/>
      <c r="S42" s="5"/>
    </row>
    <row r="43" spans="1:19" ht="12.75">
      <c r="A43" s="88"/>
      <c r="B43" s="87"/>
      <c r="C43" s="87"/>
      <c r="D43" s="86"/>
      <c r="E43" s="95" t="s">
        <v>26</v>
      </c>
      <c r="F43" s="96"/>
      <c r="G43" s="96"/>
      <c r="H43" s="97"/>
      <c r="I43" s="287"/>
      <c r="J43" s="288"/>
      <c r="K43" s="288"/>
      <c r="L43" s="288"/>
      <c r="M43" s="288"/>
      <c r="N43" s="288"/>
      <c r="O43" s="288"/>
      <c r="P43" s="288"/>
      <c r="Q43" s="289"/>
      <c r="R43" s="21"/>
      <c r="S43" s="5"/>
    </row>
    <row r="44" spans="1:19" ht="12.75">
      <c r="A44" s="88"/>
      <c r="B44" s="87"/>
      <c r="C44" s="87"/>
      <c r="D44" s="86"/>
      <c r="E44" s="95" t="s">
        <v>27</v>
      </c>
      <c r="F44" s="96"/>
      <c r="G44" s="96"/>
      <c r="H44" s="97"/>
      <c r="I44" s="287"/>
      <c r="J44" s="288"/>
      <c r="K44" s="288"/>
      <c r="L44" s="288"/>
      <c r="M44" s="288"/>
      <c r="N44" s="288"/>
      <c r="O44" s="288"/>
      <c r="P44" s="288"/>
      <c r="Q44" s="289"/>
      <c r="R44" s="21"/>
      <c r="S44" s="5"/>
    </row>
    <row r="45" spans="1:19" ht="12.75">
      <c r="A45" s="88"/>
      <c r="B45" s="87"/>
      <c r="C45" s="87"/>
      <c r="D45" s="86"/>
      <c r="E45" s="95" t="s">
        <v>28</v>
      </c>
      <c r="F45" s="96"/>
      <c r="G45" s="96"/>
      <c r="H45" s="97"/>
      <c r="I45" s="287"/>
      <c r="J45" s="288"/>
      <c r="K45" s="288"/>
      <c r="L45" s="288"/>
      <c r="M45" s="288"/>
      <c r="N45" s="288"/>
      <c r="O45" s="288"/>
      <c r="P45" s="288"/>
      <c r="Q45" s="289"/>
      <c r="R45" s="21"/>
      <c r="S45" s="5"/>
    </row>
    <row r="46" spans="1:19" ht="12.75">
      <c r="A46" s="88"/>
      <c r="B46" s="87"/>
      <c r="C46" s="87"/>
      <c r="D46" s="86"/>
      <c r="E46" s="95" t="s">
        <v>29</v>
      </c>
      <c r="F46" s="96"/>
      <c r="G46" s="96"/>
      <c r="H46" s="97"/>
      <c r="I46" s="287"/>
      <c r="J46" s="288"/>
      <c r="K46" s="288"/>
      <c r="L46" s="288"/>
      <c r="M46" s="288"/>
      <c r="N46" s="288"/>
      <c r="O46" s="288"/>
      <c r="P46" s="288"/>
      <c r="Q46" s="289"/>
      <c r="R46" s="21"/>
      <c r="S46" s="5"/>
    </row>
    <row r="47" spans="1:19" ht="12.75">
      <c r="A47" s="88">
        <v>3</v>
      </c>
      <c r="B47" s="87"/>
      <c r="C47" s="87"/>
      <c r="D47" s="86" t="s">
        <v>30</v>
      </c>
      <c r="E47" s="95" t="s">
        <v>31</v>
      </c>
      <c r="F47" s="96"/>
      <c r="G47" s="96"/>
      <c r="H47" s="97"/>
      <c r="I47" s="287"/>
      <c r="J47" s="288"/>
      <c r="K47" s="288"/>
      <c r="L47" s="288"/>
      <c r="M47" s="288"/>
      <c r="N47" s="288"/>
      <c r="O47" s="288"/>
      <c r="P47" s="288"/>
      <c r="Q47" s="289"/>
      <c r="R47" s="21"/>
      <c r="S47" s="5"/>
    </row>
    <row r="48" spans="1:19" ht="12.75">
      <c r="A48" s="88">
        <v>4</v>
      </c>
      <c r="B48" s="87"/>
      <c r="C48" s="87"/>
      <c r="D48" s="86" t="s">
        <v>32</v>
      </c>
      <c r="E48" s="95" t="s">
        <v>33</v>
      </c>
      <c r="F48" s="96"/>
      <c r="G48" s="96"/>
      <c r="H48" s="97"/>
      <c r="I48" s="287"/>
      <c r="J48" s="288"/>
      <c r="K48" s="288"/>
      <c r="L48" s="288"/>
      <c r="M48" s="288"/>
      <c r="N48" s="288"/>
      <c r="O48" s="288"/>
      <c r="P48" s="288"/>
      <c r="Q48" s="289"/>
      <c r="R48" s="21"/>
      <c r="S48" s="5"/>
    </row>
    <row r="49" spans="1:19" ht="51">
      <c r="A49" s="88">
        <v>5</v>
      </c>
      <c r="B49" s="87"/>
      <c r="C49" s="87"/>
      <c r="D49" s="86" t="s">
        <v>74</v>
      </c>
      <c r="E49" s="95" t="s">
        <v>34</v>
      </c>
      <c r="F49" s="96"/>
      <c r="G49" s="96"/>
      <c r="H49" s="97"/>
      <c r="I49" s="287"/>
      <c r="J49" s="288"/>
      <c r="K49" s="288"/>
      <c r="L49" s="288"/>
      <c r="M49" s="288"/>
      <c r="N49" s="288"/>
      <c r="O49" s="288"/>
      <c r="P49" s="288"/>
      <c r="Q49" s="289"/>
      <c r="R49" s="21"/>
      <c r="S49" s="5"/>
    </row>
    <row r="50" spans="1:19" ht="25.5">
      <c r="A50" s="98">
        <v>6</v>
      </c>
      <c r="B50" s="99"/>
      <c r="C50" s="99"/>
      <c r="D50" s="100" t="s">
        <v>84</v>
      </c>
      <c r="E50" s="293"/>
      <c r="F50" s="294"/>
      <c r="G50" s="294"/>
      <c r="H50" s="295"/>
      <c r="I50" s="290"/>
      <c r="J50" s="291"/>
      <c r="K50" s="291"/>
      <c r="L50" s="291"/>
      <c r="M50" s="291"/>
      <c r="N50" s="291"/>
      <c r="O50" s="291"/>
      <c r="P50" s="291"/>
      <c r="Q50" s="292"/>
      <c r="R50" s="8"/>
      <c r="S50" s="5"/>
    </row>
    <row r="51" spans="1:19" ht="12.75">
      <c r="A51" s="18"/>
    </row>
    <row r="52" spans="1:19" ht="12.75">
      <c r="A52" s="24"/>
      <c r="B52" s="27"/>
      <c r="C52" s="25" t="s">
        <v>79</v>
      </c>
      <c r="D52" s="26"/>
    </row>
  </sheetData>
  <mergeCells count="9">
    <mergeCell ref="I37:Q50"/>
    <mergeCell ref="E50:H50"/>
    <mergeCell ref="A2:S2"/>
    <mergeCell ref="A8:S8"/>
    <mergeCell ref="A13:O13"/>
    <mergeCell ref="A32:G32"/>
    <mergeCell ref="A33:H33"/>
    <mergeCell ref="A34:H34"/>
    <mergeCell ref="I36:Q36"/>
  </mergeCells>
  <phoneticPr fontId="9" type="noConversion"/>
  <pageMargins left="0.70000000000000007" right="0.70000000000000007" top="1.045275590551181" bottom="1.045275590551181" header="0.75000000000000011" footer="0.75000000000000011"/>
  <pageSetup scale="70" fitToHeight="0" pageOrder="overThenDown"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P57"/>
  <sheetViews>
    <sheetView topLeftCell="A7" zoomScale="80" zoomScaleNormal="80" workbookViewId="0">
      <selection activeCell="D65" sqref="D65"/>
    </sheetView>
  </sheetViews>
  <sheetFormatPr defaultColWidth="9" defaultRowHeight="11.25"/>
  <cols>
    <col min="1" max="1" width="7.25" style="80" customWidth="1"/>
    <col min="2" max="2" width="11.625" style="80" customWidth="1"/>
    <col min="3" max="3" width="7.75" style="80" customWidth="1"/>
    <col min="4" max="4" width="37.625" style="80" customWidth="1"/>
    <col min="5" max="9" width="9" style="80"/>
    <col min="10" max="10" width="11.125" style="80" customWidth="1"/>
    <col min="11" max="13" width="9" style="80"/>
    <col min="14" max="14" width="18.25" style="80" customWidth="1"/>
    <col min="15" max="16384" width="9" style="80"/>
  </cols>
  <sheetData>
    <row r="1" spans="1:16" ht="12.75">
      <c r="A1" s="178"/>
      <c r="B1" s="178"/>
      <c r="C1" s="178"/>
      <c r="D1" s="178"/>
      <c r="E1" s="178"/>
      <c r="F1" s="178"/>
      <c r="G1" s="178"/>
      <c r="H1" s="178"/>
      <c r="I1" s="178"/>
      <c r="J1" s="178"/>
      <c r="K1" s="178"/>
      <c r="L1" s="178"/>
      <c r="M1" s="178"/>
      <c r="N1" s="178"/>
      <c r="O1" s="178"/>
      <c r="P1" s="178"/>
    </row>
    <row r="2" spans="1:16" ht="12.75">
      <c r="A2" s="304" t="s">
        <v>318</v>
      </c>
      <c r="B2" s="304"/>
      <c r="C2" s="304"/>
      <c r="D2" s="304"/>
      <c r="E2" s="304"/>
      <c r="F2" s="304"/>
      <c r="G2" s="304"/>
      <c r="H2" s="304"/>
      <c r="I2" s="304"/>
      <c r="J2" s="304"/>
      <c r="K2" s="178"/>
      <c r="L2" s="178"/>
      <c r="M2" s="178"/>
      <c r="N2" s="178"/>
      <c r="O2" s="178"/>
      <c r="P2" s="178"/>
    </row>
    <row r="3" spans="1:16" ht="12.75">
      <c r="A3" s="179"/>
      <c r="B3" s="179"/>
      <c r="C3" s="179"/>
      <c r="D3" s="179"/>
      <c r="E3" s="179"/>
      <c r="F3" s="179"/>
      <c r="G3" s="179"/>
      <c r="H3" s="179"/>
      <c r="I3" s="179"/>
      <c r="J3" s="179"/>
      <c r="K3" s="178"/>
      <c r="L3" s="178"/>
      <c r="M3" s="178"/>
      <c r="N3" s="178"/>
      <c r="O3" s="178"/>
      <c r="P3" s="178"/>
    </row>
    <row r="4" spans="1:16" s="3" customFormat="1" ht="12.75">
      <c r="A4" s="180" t="s">
        <v>94</v>
      </c>
      <c r="B4" s="181"/>
      <c r="C4" s="180"/>
      <c r="D4" s="182"/>
      <c r="E4" s="182"/>
      <c r="F4" s="183"/>
      <c r="G4" s="103"/>
      <c r="H4" s="184"/>
      <c r="I4" s="184"/>
      <c r="J4" s="184"/>
      <c r="K4" s="184"/>
      <c r="L4" s="184"/>
      <c r="M4" s="184"/>
      <c r="N4" s="184"/>
      <c r="O4" s="180"/>
      <c r="P4" s="180"/>
    </row>
    <row r="5" spans="1:16" s="3" customFormat="1" ht="12.75">
      <c r="A5" s="180" t="s">
        <v>391</v>
      </c>
      <c r="B5" s="181"/>
      <c r="C5" s="180"/>
      <c r="D5" s="182"/>
      <c r="E5" s="182"/>
      <c r="F5" s="183"/>
      <c r="G5" s="103"/>
      <c r="H5" s="184"/>
      <c r="I5" s="184"/>
      <c r="J5" s="184"/>
      <c r="K5" s="184"/>
      <c r="L5" s="184"/>
      <c r="M5" s="184"/>
      <c r="N5" s="184"/>
      <c r="O5" s="180"/>
      <c r="P5" s="180"/>
    </row>
    <row r="6" spans="1:16" s="3" customFormat="1" ht="12.75">
      <c r="A6" s="180" t="s">
        <v>37</v>
      </c>
      <c r="B6" s="181"/>
      <c r="C6" s="180"/>
      <c r="D6" s="182"/>
      <c r="E6" s="182"/>
      <c r="F6" s="183"/>
      <c r="G6" s="103"/>
      <c r="H6" s="184"/>
      <c r="I6" s="184"/>
      <c r="J6" s="184"/>
      <c r="K6" s="184"/>
      <c r="L6" s="184"/>
      <c r="M6" s="184"/>
      <c r="N6" s="184"/>
      <c r="O6" s="180"/>
      <c r="P6" s="180"/>
    </row>
    <row r="7" spans="1:16" s="3" customFormat="1" ht="12.75">
      <c r="A7" s="301" t="s">
        <v>392</v>
      </c>
      <c r="B7" s="301"/>
      <c r="C7" s="301"/>
      <c r="D7" s="301"/>
      <c r="E7" s="301"/>
      <c r="F7" s="301"/>
      <c r="G7" s="301"/>
      <c r="H7" s="301"/>
      <c r="I7" s="301"/>
      <c r="J7" s="301"/>
      <c r="K7" s="301"/>
      <c r="L7" s="301"/>
      <c r="M7" s="301"/>
      <c r="N7" s="301"/>
      <c r="O7" s="301"/>
      <c r="P7" s="180"/>
    </row>
    <row r="8" spans="1:16" s="3" customFormat="1" ht="12.75">
      <c r="A8" s="180" t="s">
        <v>60</v>
      </c>
      <c r="B8" s="181"/>
      <c r="C8" s="180"/>
      <c r="D8" s="182"/>
      <c r="E8" s="182"/>
      <c r="F8" s="183"/>
      <c r="G8" s="103"/>
      <c r="H8" s="184"/>
      <c r="I8" s="184"/>
      <c r="J8" s="184"/>
      <c r="K8" s="184"/>
      <c r="L8" s="184"/>
      <c r="M8" s="184"/>
      <c r="N8" s="184"/>
      <c r="O8" s="180"/>
      <c r="P8" s="180"/>
    </row>
    <row r="9" spans="1:16" s="3" customFormat="1" ht="12.75">
      <c r="A9" s="180" t="s">
        <v>290</v>
      </c>
      <c r="B9" s="185"/>
      <c r="C9" s="180"/>
      <c r="D9" s="182"/>
      <c r="E9" s="182"/>
      <c r="F9" s="180"/>
      <c r="G9" s="180"/>
      <c r="H9" s="180"/>
      <c r="I9" s="180"/>
      <c r="J9" s="180"/>
      <c r="K9" s="180"/>
      <c r="L9" s="180"/>
      <c r="M9" s="180"/>
      <c r="N9" s="180"/>
      <c r="O9" s="180"/>
      <c r="P9" s="180"/>
    </row>
    <row r="10" spans="1:16" s="3" customFormat="1" ht="12.75">
      <c r="A10" s="180" t="s">
        <v>72</v>
      </c>
      <c r="B10" s="181"/>
      <c r="C10" s="180"/>
      <c r="D10" s="182"/>
      <c r="E10" s="182"/>
      <c r="F10" s="183"/>
      <c r="G10" s="103"/>
      <c r="H10" s="184"/>
      <c r="I10" s="184"/>
      <c r="J10" s="184"/>
      <c r="K10" s="184"/>
      <c r="L10" s="184"/>
      <c r="M10" s="184"/>
      <c r="N10" s="184"/>
      <c r="O10" s="180"/>
      <c r="P10" s="180"/>
    </row>
    <row r="11" spans="1:16" s="3" customFormat="1" ht="12.75">
      <c r="A11" s="180" t="s">
        <v>76</v>
      </c>
      <c r="B11" s="181"/>
      <c r="C11" s="180"/>
      <c r="D11" s="182"/>
      <c r="E11" s="182"/>
      <c r="F11" s="183"/>
      <c r="G11" s="103"/>
      <c r="H11" s="184"/>
      <c r="I11" s="184"/>
      <c r="J11" s="184"/>
      <c r="K11" s="184"/>
      <c r="L11" s="184"/>
      <c r="M11" s="184"/>
      <c r="N11" s="184"/>
      <c r="O11" s="180"/>
      <c r="P11" s="180"/>
    </row>
    <row r="12" spans="1:16" s="3" customFormat="1" ht="12.75">
      <c r="A12" s="307" t="s">
        <v>204</v>
      </c>
      <c r="B12" s="307"/>
      <c r="C12" s="307"/>
      <c r="D12" s="307"/>
      <c r="E12" s="307"/>
      <c r="F12" s="307"/>
      <c r="G12" s="307"/>
      <c r="H12" s="307"/>
      <c r="I12" s="307"/>
      <c r="J12" s="307"/>
      <c r="K12" s="307"/>
      <c r="L12" s="307"/>
      <c r="M12" s="307"/>
      <c r="N12" s="307"/>
      <c r="O12" s="180"/>
      <c r="P12" s="180"/>
    </row>
    <row r="13" spans="1:16" s="3" customFormat="1" ht="12.75">
      <c r="A13" s="182"/>
      <c r="B13" s="182"/>
      <c r="C13" s="182"/>
      <c r="D13" s="182"/>
      <c r="E13" s="182"/>
      <c r="F13" s="182"/>
      <c r="G13" s="182"/>
      <c r="H13" s="182"/>
      <c r="I13" s="182"/>
      <c r="J13" s="182"/>
      <c r="K13" s="182"/>
      <c r="L13" s="182"/>
      <c r="M13" s="182"/>
      <c r="N13" s="182"/>
      <c r="O13" s="180"/>
      <c r="P13" s="180"/>
    </row>
    <row r="14" spans="1:16" s="3" customFormat="1" ht="89.25">
      <c r="A14" s="199" t="s">
        <v>38</v>
      </c>
      <c r="B14" s="200" t="s">
        <v>39</v>
      </c>
      <c r="C14" s="201" t="s">
        <v>40</v>
      </c>
      <c r="D14" s="205" t="s">
        <v>66</v>
      </c>
      <c r="E14" s="202" t="s">
        <v>203</v>
      </c>
      <c r="F14" s="203" t="s">
        <v>63</v>
      </c>
      <c r="G14" s="204" t="s">
        <v>45</v>
      </c>
      <c r="H14" s="204" t="s">
        <v>46</v>
      </c>
      <c r="I14" s="201" t="s">
        <v>64</v>
      </c>
      <c r="J14" s="201" t="s">
        <v>51</v>
      </c>
      <c r="K14" s="201" t="s">
        <v>65</v>
      </c>
      <c r="L14" s="201" t="s">
        <v>53</v>
      </c>
      <c r="M14" s="201" t="s">
        <v>54</v>
      </c>
      <c r="N14" s="206" t="s">
        <v>88</v>
      </c>
      <c r="O14" s="204" t="s">
        <v>47</v>
      </c>
      <c r="P14" s="204" t="s">
        <v>48</v>
      </c>
    </row>
    <row r="15" spans="1:16" s="3" customFormat="1" ht="38.25">
      <c r="A15" s="207">
        <v>153</v>
      </c>
      <c r="B15" s="207"/>
      <c r="C15" s="211" t="s">
        <v>56</v>
      </c>
      <c r="D15" s="215" t="s">
        <v>393</v>
      </c>
      <c r="E15" s="308" t="s">
        <v>277</v>
      </c>
      <c r="F15" s="309"/>
      <c r="G15" s="309"/>
      <c r="H15" s="309"/>
      <c r="I15" s="309"/>
      <c r="J15" s="309"/>
      <c r="K15" s="310"/>
      <c r="L15" s="226">
        <f>SUM(L16:L26)</f>
        <v>7998.2</v>
      </c>
      <c r="M15" s="212">
        <f>SUM(M16:M26)</f>
        <v>8614.11</v>
      </c>
      <c r="N15" s="208"/>
      <c r="O15" s="211"/>
      <c r="P15" s="207"/>
    </row>
    <row r="16" spans="1:16" s="3" customFormat="1" ht="63.75">
      <c r="A16" s="207"/>
      <c r="B16" s="208" t="s">
        <v>291</v>
      </c>
      <c r="C16" s="211"/>
      <c r="D16" s="216" t="s">
        <v>206</v>
      </c>
      <c r="E16" s="207">
        <v>225</v>
      </c>
      <c r="F16" s="218"/>
      <c r="G16" s="211"/>
      <c r="H16" s="211"/>
      <c r="I16" s="219" t="s">
        <v>57</v>
      </c>
      <c r="J16" s="219" t="s">
        <v>57</v>
      </c>
      <c r="K16" s="219" t="s">
        <v>57</v>
      </c>
      <c r="L16" s="219" t="s">
        <v>57</v>
      </c>
      <c r="M16" s="219" t="s">
        <v>57</v>
      </c>
      <c r="N16" s="219" t="s">
        <v>57</v>
      </c>
      <c r="O16" s="220" t="s">
        <v>57</v>
      </c>
      <c r="P16" s="220" t="s">
        <v>57</v>
      </c>
    </row>
    <row r="17" spans="1:16" s="3" customFormat="1" ht="25.5">
      <c r="A17" s="207"/>
      <c r="B17" s="207"/>
      <c r="C17" s="211" t="s">
        <v>297</v>
      </c>
      <c r="D17" s="214" t="s">
        <v>352</v>
      </c>
      <c r="E17" s="207"/>
      <c r="F17" s="207">
        <f>E16</f>
        <v>225</v>
      </c>
      <c r="G17" s="207" t="s">
        <v>355</v>
      </c>
      <c r="H17" s="207">
        <f>F17</f>
        <v>225</v>
      </c>
      <c r="I17" s="223">
        <v>8.1999999999999993</v>
      </c>
      <c r="J17" s="221">
        <v>0.05</v>
      </c>
      <c r="K17" s="208">
        <f>I17+I17*J17</f>
        <v>8.61</v>
      </c>
      <c r="L17" s="224">
        <f>H17*I17</f>
        <v>1844.9999999999998</v>
      </c>
      <c r="M17" s="207">
        <f>H17*K17</f>
        <v>1937.2499999999998</v>
      </c>
      <c r="N17" s="207" t="s">
        <v>352</v>
      </c>
      <c r="O17" s="207"/>
      <c r="P17" s="207"/>
    </row>
    <row r="18" spans="1:16" s="3" customFormat="1" ht="51">
      <c r="A18" s="207"/>
      <c r="B18" s="207" t="s">
        <v>292</v>
      </c>
      <c r="C18" s="211"/>
      <c r="D18" s="217" t="s">
        <v>208</v>
      </c>
      <c r="E18" s="207">
        <v>150</v>
      </c>
      <c r="F18" s="207"/>
      <c r="G18" s="207"/>
      <c r="H18" s="207"/>
      <c r="I18" s="219" t="s">
        <v>57</v>
      </c>
      <c r="J18" s="219" t="s">
        <v>57</v>
      </c>
      <c r="K18" s="219" t="s">
        <v>57</v>
      </c>
      <c r="L18" s="219" t="s">
        <v>57</v>
      </c>
      <c r="M18" s="219" t="s">
        <v>57</v>
      </c>
      <c r="N18" s="219" t="s">
        <v>57</v>
      </c>
      <c r="O18" s="220" t="s">
        <v>57</v>
      </c>
      <c r="P18" s="220" t="s">
        <v>57</v>
      </c>
    </row>
    <row r="19" spans="1:16" s="3" customFormat="1" ht="25.5">
      <c r="A19" s="212"/>
      <c r="B19" s="210"/>
      <c r="C19" s="211" t="s">
        <v>298</v>
      </c>
      <c r="D19" s="214" t="s">
        <v>353</v>
      </c>
      <c r="E19" s="213"/>
      <c r="F19" s="207">
        <f>E18</f>
        <v>150</v>
      </c>
      <c r="G19" s="207" t="s">
        <v>355</v>
      </c>
      <c r="H19" s="207">
        <f>F19</f>
        <v>150</v>
      </c>
      <c r="I19" s="223">
        <v>8.1999999999999993</v>
      </c>
      <c r="J19" s="221">
        <v>0.05</v>
      </c>
      <c r="K19" s="223">
        <f>I19+I19*J19</f>
        <v>8.61</v>
      </c>
      <c r="L19" s="224">
        <f>H19*I19</f>
        <v>1230</v>
      </c>
      <c r="M19" s="224">
        <f>H19*K19</f>
        <v>1291.5</v>
      </c>
      <c r="N19" s="207" t="s">
        <v>353</v>
      </c>
      <c r="O19" s="207"/>
      <c r="P19" s="207"/>
    </row>
    <row r="20" spans="1:16" s="3" customFormat="1" ht="63.75">
      <c r="A20" s="212"/>
      <c r="B20" s="210" t="s">
        <v>293</v>
      </c>
      <c r="C20" s="211"/>
      <c r="D20" s="217" t="s">
        <v>210</v>
      </c>
      <c r="E20" s="222">
        <v>350</v>
      </c>
      <c r="F20" s="207"/>
      <c r="G20" s="207"/>
      <c r="H20" s="207"/>
      <c r="I20" s="219" t="s">
        <v>57</v>
      </c>
      <c r="J20" s="219" t="s">
        <v>57</v>
      </c>
      <c r="K20" s="219" t="s">
        <v>57</v>
      </c>
      <c r="L20" s="219" t="s">
        <v>57</v>
      </c>
      <c r="M20" s="219" t="s">
        <v>57</v>
      </c>
      <c r="N20" s="219" t="s">
        <v>57</v>
      </c>
      <c r="O20" s="220" t="s">
        <v>57</v>
      </c>
      <c r="P20" s="220" t="s">
        <v>57</v>
      </c>
    </row>
    <row r="21" spans="1:16" s="3" customFormat="1" ht="25.5">
      <c r="A21" s="212"/>
      <c r="B21" s="210"/>
      <c r="C21" s="211" t="s">
        <v>299</v>
      </c>
      <c r="D21" s="214" t="s">
        <v>354</v>
      </c>
      <c r="E21" s="207"/>
      <c r="F21" s="207">
        <f>E20</f>
        <v>350</v>
      </c>
      <c r="G21" s="207" t="s">
        <v>355</v>
      </c>
      <c r="H21" s="207">
        <f>F21</f>
        <v>350</v>
      </c>
      <c r="I21" s="223">
        <v>8.1999999999999993</v>
      </c>
      <c r="J21" s="221">
        <v>0.05</v>
      </c>
      <c r="K21" s="208">
        <f>I21+I21*J21</f>
        <v>8.61</v>
      </c>
      <c r="L21" s="224">
        <f>H21*I21</f>
        <v>2869.9999999999995</v>
      </c>
      <c r="M21" s="224">
        <f>H21*K21</f>
        <v>3013.5</v>
      </c>
      <c r="N21" s="207" t="s">
        <v>354</v>
      </c>
      <c r="O21" s="207"/>
      <c r="P21" s="207"/>
    </row>
    <row r="22" spans="1:16" s="3" customFormat="1" ht="12.75">
      <c r="A22" s="213"/>
      <c r="B22" s="212"/>
      <c r="C22" s="212"/>
      <c r="D22" s="209" t="s">
        <v>83</v>
      </c>
      <c r="E22" s="207"/>
      <c r="F22" s="207"/>
      <c r="G22" s="207"/>
      <c r="H22" s="207"/>
      <c r="I22" s="207"/>
      <c r="J22" s="207"/>
      <c r="K22" s="207"/>
      <c r="L22" s="207"/>
      <c r="M22" s="207"/>
      <c r="N22" s="207"/>
      <c r="O22" s="207"/>
      <c r="P22" s="207"/>
    </row>
    <row r="23" spans="1:16" s="3" customFormat="1" ht="63.75">
      <c r="A23" s="212"/>
      <c r="B23" s="210" t="s">
        <v>294</v>
      </c>
      <c r="C23" s="211"/>
      <c r="D23" s="214" t="s">
        <v>359</v>
      </c>
      <c r="E23" s="207">
        <f>24*24</f>
        <v>576</v>
      </c>
      <c r="F23" s="207">
        <f>E23</f>
        <v>576</v>
      </c>
      <c r="G23" s="207">
        <v>1</v>
      </c>
      <c r="H23" s="207">
        <f>F23</f>
        <v>576</v>
      </c>
      <c r="I23" s="224">
        <v>0.7</v>
      </c>
      <c r="J23" s="221">
        <v>0.05</v>
      </c>
      <c r="K23" s="225">
        <f t="shared" ref="K23:K26" si="0">I23+I23*J23</f>
        <v>0.73499999999999999</v>
      </c>
      <c r="L23" s="224">
        <f t="shared" ref="L23:L26" si="1">H23*I23</f>
        <v>403.2</v>
      </c>
      <c r="M23" s="224">
        <f t="shared" ref="M23:M26" si="2">H23*K23</f>
        <v>423.36</v>
      </c>
      <c r="N23" s="207" t="s">
        <v>359</v>
      </c>
      <c r="O23" s="207"/>
      <c r="P23" s="207"/>
    </row>
    <row r="24" spans="1:16" s="3" customFormat="1" ht="25.5">
      <c r="A24" s="212"/>
      <c r="B24" s="210" t="s">
        <v>295</v>
      </c>
      <c r="C24" s="211"/>
      <c r="D24" s="214" t="s">
        <v>356</v>
      </c>
      <c r="E24" s="207">
        <v>200</v>
      </c>
      <c r="F24" s="207">
        <v>200</v>
      </c>
      <c r="G24" s="207">
        <v>100</v>
      </c>
      <c r="H24" s="207">
        <v>2</v>
      </c>
      <c r="I24" s="224">
        <v>150</v>
      </c>
      <c r="J24" s="221">
        <v>0.05</v>
      </c>
      <c r="K24" s="223">
        <f t="shared" si="0"/>
        <v>157.5</v>
      </c>
      <c r="L24" s="224">
        <f t="shared" si="1"/>
        <v>300</v>
      </c>
      <c r="M24" s="224">
        <f t="shared" si="2"/>
        <v>315</v>
      </c>
      <c r="N24" s="207" t="s">
        <v>356</v>
      </c>
      <c r="O24" s="207"/>
      <c r="P24" s="207"/>
    </row>
    <row r="25" spans="1:16" s="3" customFormat="1" ht="38.25">
      <c r="A25" s="212"/>
      <c r="B25" s="210" t="s">
        <v>296</v>
      </c>
      <c r="C25" s="211"/>
      <c r="D25" s="214" t="s">
        <v>357</v>
      </c>
      <c r="E25" s="207">
        <v>3</v>
      </c>
      <c r="F25" s="207">
        <f>E25</f>
        <v>3</v>
      </c>
      <c r="G25" s="207">
        <v>1</v>
      </c>
      <c r="H25" s="207">
        <v>3</v>
      </c>
      <c r="I25" s="224">
        <v>300</v>
      </c>
      <c r="J25" s="221">
        <v>0.21</v>
      </c>
      <c r="K25" s="223">
        <f t="shared" si="0"/>
        <v>363</v>
      </c>
      <c r="L25" s="224">
        <f t="shared" si="1"/>
        <v>900</v>
      </c>
      <c r="M25" s="224">
        <f t="shared" si="2"/>
        <v>1089</v>
      </c>
      <c r="N25" s="207" t="s">
        <v>357</v>
      </c>
      <c r="O25" s="207"/>
      <c r="P25" s="207"/>
    </row>
    <row r="26" spans="1:16" s="3" customFormat="1" ht="51">
      <c r="A26" s="212"/>
      <c r="B26" s="210" t="s">
        <v>300</v>
      </c>
      <c r="C26" s="211"/>
      <c r="D26" s="214" t="s">
        <v>358</v>
      </c>
      <c r="E26" s="207">
        <v>3</v>
      </c>
      <c r="F26" s="207">
        <f>E26</f>
        <v>3</v>
      </c>
      <c r="G26" s="207">
        <v>1</v>
      </c>
      <c r="H26" s="207">
        <v>3</v>
      </c>
      <c r="I26" s="224">
        <v>150</v>
      </c>
      <c r="J26" s="221">
        <v>0.21</v>
      </c>
      <c r="K26" s="223">
        <f t="shared" si="0"/>
        <v>181.5</v>
      </c>
      <c r="L26" s="224">
        <f t="shared" si="1"/>
        <v>450</v>
      </c>
      <c r="M26" s="224">
        <f t="shared" si="2"/>
        <v>544.5</v>
      </c>
      <c r="N26" s="207" t="s">
        <v>358</v>
      </c>
      <c r="O26" s="207"/>
      <c r="P26" s="207"/>
    </row>
    <row r="27" spans="1:16" s="3" customFormat="1" ht="12.75">
      <c r="A27" s="104"/>
      <c r="B27" s="187"/>
      <c r="C27" s="188"/>
      <c r="D27" s="189"/>
      <c r="E27" s="183"/>
      <c r="F27" s="104"/>
      <c r="G27" s="104"/>
      <c r="H27" s="104"/>
      <c r="I27" s="104"/>
      <c r="J27" s="104"/>
      <c r="K27" s="104"/>
      <c r="L27" s="104"/>
      <c r="M27" s="104"/>
      <c r="N27" s="104"/>
      <c r="O27" s="104"/>
      <c r="P27" s="104"/>
    </row>
    <row r="28" spans="1:16" s="3" customFormat="1" ht="12.75">
      <c r="A28" s="190" t="s">
        <v>301</v>
      </c>
      <c r="B28" s="191"/>
      <c r="C28" s="192"/>
      <c r="D28" s="192"/>
      <c r="E28" s="192"/>
      <c r="F28" s="192"/>
      <c r="G28" s="192"/>
      <c r="H28" s="104"/>
      <c r="I28" s="104"/>
      <c r="J28" s="104"/>
      <c r="K28" s="104"/>
      <c r="L28" s="104"/>
      <c r="M28" s="104"/>
      <c r="N28" s="104"/>
      <c r="O28" s="104"/>
      <c r="P28" s="104"/>
    </row>
    <row r="29" spans="1:16" s="3" customFormat="1" ht="12.75">
      <c r="A29" s="192" t="s">
        <v>75</v>
      </c>
      <c r="B29" s="193"/>
      <c r="C29" s="192"/>
      <c r="D29" s="192"/>
      <c r="E29" s="192"/>
      <c r="F29" s="192"/>
      <c r="G29" s="192"/>
      <c r="H29" s="104"/>
      <c r="I29" s="104"/>
      <c r="J29" s="104"/>
      <c r="K29" s="104"/>
      <c r="L29" s="104"/>
      <c r="M29" s="104"/>
      <c r="N29" s="104"/>
      <c r="O29" s="104"/>
      <c r="P29" s="104"/>
    </row>
    <row r="30" spans="1:16" ht="12.75">
      <c r="A30" s="194"/>
      <c r="B30" s="194"/>
      <c r="C30" s="194"/>
      <c r="D30" s="194"/>
      <c r="E30" s="194"/>
      <c r="F30" s="194"/>
      <c r="G30" s="194"/>
      <c r="H30" s="194"/>
      <c r="I30" s="194"/>
      <c r="J30" s="194"/>
      <c r="K30" s="178"/>
      <c r="L30" s="178"/>
      <c r="M30" s="178"/>
      <c r="N30" s="178"/>
      <c r="O30" s="178"/>
      <c r="P30" s="178"/>
    </row>
    <row r="31" spans="1:16" ht="12.75">
      <c r="A31" s="195">
        <v>1</v>
      </c>
      <c r="B31" s="196" t="s">
        <v>212</v>
      </c>
      <c r="C31" s="178"/>
      <c r="D31" s="178"/>
      <c r="E31" s="178"/>
      <c r="F31" s="178"/>
      <c r="G31" s="178"/>
      <c r="H31" s="178"/>
      <c r="I31" s="178"/>
      <c r="J31" s="178"/>
      <c r="K31" s="178"/>
      <c r="L31" s="178"/>
      <c r="M31" s="178"/>
      <c r="N31" s="178"/>
      <c r="O31" s="178"/>
      <c r="P31" s="178"/>
    </row>
    <row r="32" spans="1:16" ht="12.75">
      <c r="A32" s="197" t="s">
        <v>213</v>
      </c>
      <c r="B32" s="194" t="s">
        <v>214</v>
      </c>
      <c r="C32" s="194"/>
      <c r="D32" s="194"/>
      <c r="E32" s="194"/>
      <c r="F32" s="194"/>
      <c r="G32" s="194"/>
      <c r="H32" s="194"/>
      <c r="I32" s="194"/>
      <c r="J32" s="194"/>
      <c r="K32" s="178"/>
      <c r="L32" s="178"/>
      <c r="M32" s="178"/>
      <c r="N32" s="178"/>
      <c r="O32" s="178"/>
      <c r="P32" s="178"/>
    </row>
    <row r="33" spans="1:16" ht="12.75">
      <c r="A33" s="197" t="s">
        <v>215</v>
      </c>
      <c r="B33" s="178" t="s">
        <v>216</v>
      </c>
      <c r="C33" s="178"/>
      <c r="D33" s="178"/>
      <c r="E33" s="178"/>
      <c r="F33" s="178"/>
      <c r="G33" s="178"/>
      <c r="H33" s="178"/>
      <c r="I33" s="178"/>
      <c r="J33" s="178"/>
      <c r="K33" s="178"/>
      <c r="L33" s="178"/>
      <c r="M33" s="178"/>
      <c r="N33" s="178"/>
      <c r="O33" s="178"/>
      <c r="P33" s="178"/>
    </row>
    <row r="34" spans="1:16" ht="12.75">
      <c r="A34" s="197" t="s">
        <v>217</v>
      </c>
      <c r="B34" s="178" t="s">
        <v>218</v>
      </c>
      <c r="C34" s="178"/>
      <c r="D34" s="178"/>
      <c r="E34" s="178"/>
      <c r="F34" s="178"/>
      <c r="G34" s="178"/>
      <c r="H34" s="178"/>
      <c r="I34" s="178"/>
      <c r="J34" s="178"/>
      <c r="K34" s="178"/>
      <c r="L34" s="178"/>
      <c r="M34" s="178"/>
      <c r="N34" s="178"/>
      <c r="O34" s="178"/>
      <c r="P34" s="178"/>
    </row>
    <row r="35" spans="1:16" ht="12.75">
      <c r="A35" s="197" t="s">
        <v>219</v>
      </c>
      <c r="B35" s="178" t="s">
        <v>220</v>
      </c>
      <c r="C35" s="178"/>
      <c r="D35" s="178"/>
      <c r="E35" s="178"/>
      <c r="F35" s="178"/>
      <c r="G35" s="178"/>
      <c r="H35" s="178"/>
      <c r="I35" s="178"/>
      <c r="J35" s="178"/>
      <c r="K35" s="178"/>
      <c r="L35" s="178"/>
      <c r="M35" s="178"/>
      <c r="N35" s="178"/>
      <c r="O35" s="178"/>
      <c r="P35" s="178"/>
    </row>
    <row r="36" spans="1:16" ht="12.75">
      <c r="A36" s="198" t="s">
        <v>221</v>
      </c>
      <c r="B36" s="194" t="s">
        <v>302</v>
      </c>
      <c r="C36" s="194"/>
      <c r="D36" s="194"/>
      <c r="E36" s="194"/>
      <c r="F36" s="194"/>
      <c r="G36" s="194"/>
      <c r="H36" s="194"/>
      <c r="I36" s="194"/>
      <c r="J36" s="194"/>
      <c r="K36" s="178"/>
      <c r="L36" s="178"/>
      <c r="M36" s="178"/>
      <c r="N36" s="178"/>
      <c r="O36" s="178"/>
      <c r="P36" s="178"/>
    </row>
    <row r="37" spans="1:16" ht="12.75">
      <c r="A37" s="198" t="s">
        <v>222</v>
      </c>
      <c r="B37" s="194" t="s">
        <v>223</v>
      </c>
      <c r="C37" s="194"/>
      <c r="D37" s="194"/>
      <c r="E37" s="194"/>
      <c r="F37" s="194"/>
      <c r="G37" s="194"/>
      <c r="H37" s="194"/>
      <c r="I37" s="194"/>
      <c r="J37" s="194"/>
      <c r="K37" s="178"/>
      <c r="L37" s="178"/>
      <c r="M37" s="178"/>
      <c r="N37" s="178"/>
      <c r="O37" s="178"/>
      <c r="P37" s="178"/>
    </row>
    <row r="38" spans="1:16" ht="12.75">
      <c r="A38" s="178" t="s">
        <v>224</v>
      </c>
      <c r="B38" s="196" t="s">
        <v>225</v>
      </c>
      <c r="C38" s="178"/>
      <c r="D38" s="178"/>
      <c r="E38" s="178"/>
      <c r="F38" s="178"/>
      <c r="G38" s="178"/>
      <c r="H38" s="178"/>
      <c r="I38" s="178"/>
      <c r="J38" s="178"/>
      <c r="K38" s="178"/>
      <c r="L38" s="178"/>
      <c r="M38" s="178"/>
      <c r="N38" s="178"/>
      <c r="O38" s="178"/>
      <c r="P38" s="178"/>
    </row>
    <row r="39" spans="1:16" ht="12.75">
      <c r="A39" s="197" t="s">
        <v>226</v>
      </c>
      <c r="B39" s="178" t="s">
        <v>227</v>
      </c>
      <c r="C39" s="178"/>
      <c r="D39" s="178"/>
      <c r="E39" s="178"/>
      <c r="F39" s="178"/>
      <c r="G39" s="178"/>
      <c r="H39" s="178"/>
      <c r="I39" s="178"/>
      <c r="J39" s="178"/>
      <c r="K39" s="178"/>
      <c r="L39" s="178"/>
      <c r="M39" s="178"/>
      <c r="N39" s="178"/>
      <c r="O39" s="178"/>
      <c r="P39" s="178"/>
    </row>
    <row r="40" spans="1:16" ht="12.75">
      <c r="A40" s="197" t="s">
        <v>228</v>
      </c>
      <c r="B40" s="178" t="s">
        <v>229</v>
      </c>
      <c r="C40" s="178"/>
      <c r="D40" s="178"/>
      <c r="E40" s="178"/>
      <c r="F40" s="178"/>
      <c r="G40" s="178"/>
      <c r="H40" s="178"/>
      <c r="I40" s="178"/>
      <c r="J40" s="178"/>
      <c r="K40" s="178"/>
      <c r="L40" s="178"/>
      <c r="M40" s="178"/>
      <c r="N40" s="178"/>
      <c r="O40" s="178"/>
      <c r="P40" s="178"/>
    </row>
    <row r="41" spans="1:16" ht="12.75">
      <c r="A41" s="197" t="s">
        <v>230</v>
      </c>
      <c r="B41" s="178" t="s">
        <v>231</v>
      </c>
      <c r="C41" s="178"/>
      <c r="D41" s="178"/>
      <c r="E41" s="178"/>
      <c r="F41" s="178"/>
      <c r="G41" s="178"/>
      <c r="H41" s="178"/>
      <c r="I41" s="178"/>
      <c r="J41" s="178"/>
      <c r="K41" s="178"/>
      <c r="L41" s="178"/>
      <c r="M41" s="178"/>
      <c r="N41" s="178"/>
      <c r="O41" s="178"/>
      <c r="P41" s="178"/>
    </row>
    <row r="42" spans="1:16" ht="12.75">
      <c r="A42" s="197" t="s">
        <v>232</v>
      </c>
      <c r="B42" s="178" t="s">
        <v>233</v>
      </c>
      <c r="C42" s="178"/>
      <c r="D42" s="178"/>
      <c r="E42" s="178"/>
      <c r="F42" s="178"/>
      <c r="G42" s="178"/>
      <c r="H42" s="178"/>
      <c r="I42" s="178"/>
      <c r="J42" s="178"/>
      <c r="K42" s="178"/>
      <c r="L42" s="178"/>
      <c r="M42" s="178"/>
      <c r="N42" s="178"/>
      <c r="O42" s="178"/>
      <c r="P42" s="178"/>
    </row>
    <row r="43" spans="1:16" ht="12.75">
      <c r="A43" s="305"/>
      <c r="B43" s="305"/>
      <c r="C43" s="305"/>
      <c r="D43" s="305"/>
      <c r="E43" s="305"/>
      <c r="F43" s="305"/>
      <c r="G43" s="305"/>
      <c r="H43" s="305"/>
      <c r="I43" s="305"/>
      <c r="J43" s="305"/>
      <c r="K43" s="178"/>
      <c r="L43" s="178"/>
      <c r="M43" s="178"/>
      <c r="N43" s="178"/>
      <c r="O43" s="178"/>
      <c r="P43" s="178"/>
    </row>
    <row r="44" spans="1:16" ht="63" customHeight="1">
      <c r="A44" s="227" t="s">
        <v>39</v>
      </c>
      <c r="B44" s="227" t="s">
        <v>234</v>
      </c>
      <c r="C44" s="306" t="s">
        <v>18</v>
      </c>
      <c r="D44" s="306"/>
      <c r="E44" s="306" t="s">
        <v>235</v>
      </c>
      <c r="F44" s="306"/>
      <c r="G44" s="306"/>
      <c r="H44" s="306" t="s">
        <v>236</v>
      </c>
      <c r="I44" s="306"/>
      <c r="J44" s="306"/>
      <c r="K44" s="178"/>
      <c r="L44" s="178"/>
      <c r="M44" s="178"/>
      <c r="N44" s="178"/>
      <c r="O44" s="178"/>
      <c r="P44" s="178"/>
    </row>
    <row r="45" spans="1:16" ht="25.5">
      <c r="A45" s="227" t="s">
        <v>205</v>
      </c>
      <c r="B45" s="227" t="s">
        <v>237</v>
      </c>
      <c r="C45" s="311" t="s">
        <v>238</v>
      </c>
      <c r="D45" s="311"/>
      <c r="E45" s="311" t="s">
        <v>360</v>
      </c>
      <c r="F45" s="311"/>
      <c r="G45" s="311"/>
      <c r="H45" s="311"/>
      <c r="I45" s="311"/>
      <c r="J45" s="311"/>
      <c r="K45" s="178"/>
      <c r="L45" s="178"/>
      <c r="M45" s="178"/>
      <c r="N45" s="178"/>
      <c r="O45" s="178"/>
      <c r="P45" s="178"/>
    </row>
    <row r="46" spans="1:16" ht="64.5" customHeight="1">
      <c r="A46" s="227" t="s">
        <v>207</v>
      </c>
      <c r="B46" s="227" t="s">
        <v>194</v>
      </c>
      <c r="C46" s="311" t="s">
        <v>239</v>
      </c>
      <c r="D46" s="311"/>
      <c r="E46" s="311" t="s">
        <v>239</v>
      </c>
      <c r="F46" s="311"/>
      <c r="G46" s="311"/>
      <c r="H46" s="311" t="s">
        <v>397</v>
      </c>
      <c r="I46" s="311"/>
      <c r="J46" s="311"/>
      <c r="K46" s="178"/>
      <c r="L46" s="178"/>
      <c r="M46" s="178"/>
      <c r="N46" s="178"/>
      <c r="O46" s="178"/>
      <c r="P46" s="178"/>
    </row>
    <row r="47" spans="1:16" ht="66.75" customHeight="1">
      <c r="A47" s="227" t="s">
        <v>209</v>
      </c>
      <c r="B47" s="228" t="s">
        <v>240</v>
      </c>
      <c r="C47" s="311" t="s">
        <v>241</v>
      </c>
      <c r="D47" s="311"/>
      <c r="E47" s="311" t="s">
        <v>241</v>
      </c>
      <c r="F47" s="311"/>
      <c r="G47" s="311"/>
      <c r="H47" s="311" t="s">
        <v>398</v>
      </c>
      <c r="I47" s="311"/>
      <c r="J47" s="311"/>
      <c r="K47" s="178"/>
      <c r="L47" s="178"/>
      <c r="M47" s="178"/>
      <c r="N47" s="178"/>
      <c r="O47" s="178"/>
      <c r="P47" s="178"/>
    </row>
    <row r="48" spans="1:16" ht="49.5" customHeight="1">
      <c r="A48" s="227" t="s">
        <v>211</v>
      </c>
      <c r="B48" s="229" t="s">
        <v>242</v>
      </c>
      <c r="C48" s="311" t="s">
        <v>243</v>
      </c>
      <c r="D48" s="311"/>
      <c r="E48" s="311" t="s">
        <v>243</v>
      </c>
      <c r="F48" s="311"/>
      <c r="G48" s="311"/>
      <c r="H48" s="311" t="s">
        <v>399</v>
      </c>
      <c r="I48" s="311"/>
      <c r="J48" s="311"/>
      <c r="K48" s="178"/>
      <c r="L48" s="178"/>
      <c r="M48" s="178"/>
      <c r="N48" s="178"/>
      <c r="O48" s="178"/>
      <c r="P48" s="178"/>
    </row>
    <row r="49" spans="1:16" ht="76.5">
      <c r="A49" s="227" t="s">
        <v>244</v>
      </c>
      <c r="B49" s="227" t="s">
        <v>245</v>
      </c>
      <c r="C49" s="311" t="s">
        <v>67</v>
      </c>
      <c r="D49" s="311"/>
      <c r="E49" s="311" t="s">
        <v>361</v>
      </c>
      <c r="F49" s="311"/>
      <c r="G49" s="311"/>
      <c r="H49" s="311" t="s">
        <v>400</v>
      </c>
      <c r="I49" s="311"/>
      <c r="J49" s="311"/>
      <c r="K49" s="178"/>
      <c r="L49" s="178"/>
      <c r="M49" s="178"/>
      <c r="N49" s="178"/>
      <c r="O49" s="178"/>
      <c r="P49" s="178"/>
    </row>
    <row r="50" spans="1:16" ht="64.5" customHeight="1">
      <c r="A50" s="227" t="s">
        <v>246</v>
      </c>
      <c r="B50" s="227" t="s">
        <v>247</v>
      </c>
      <c r="C50" s="311" t="s">
        <v>248</v>
      </c>
      <c r="D50" s="311"/>
      <c r="E50" s="311" t="s">
        <v>362</v>
      </c>
      <c r="F50" s="311"/>
      <c r="G50" s="311"/>
      <c r="H50" s="311" t="s">
        <v>402</v>
      </c>
      <c r="I50" s="311"/>
      <c r="J50" s="311"/>
      <c r="K50" s="178"/>
      <c r="L50" s="178"/>
      <c r="M50" s="178"/>
      <c r="N50" s="178"/>
      <c r="O50" s="178"/>
      <c r="P50" s="178"/>
    </row>
    <row r="51" spans="1:16" ht="54" customHeight="1">
      <c r="A51" s="227" t="s">
        <v>249</v>
      </c>
      <c r="B51" s="227" t="s">
        <v>250</v>
      </c>
      <c r="C51" s="311" t="s">
        <v>251</v>
      </c>
      <c r="D51" s="311"/>
      <c r="E51" s="311" t="s">
        <v>365</v>
      </c>
      <c r="F51" s="311"/>
      <c r="G51" s="311"/>
      <c r="H51" s="311" t="s">
        <v>401</v>
      </c>
      <c r="I51" s="311"/>
      <c r="J51" s="311"/>
      <c r="K51" s="178"/>
      <c r="L51" s="178"/>
      <c r="M51" s="178"/>
      <c r="N51" s="178"/>
      <c r="O51" s="178"/>
      <c r="P51" s="178"/>
    </row>
    <row r="52" spans="1:16" ht="52.5" customHeight="1">
      <c r="A52" s="227" t="s">
        <v>252</v>
      </c>
      <c r="B52" s="227" t="s">
        <v>253</v>
      </c>
      <c r="C52" s="311" t="s">
        <v>254</v>
      </c>
      <c r="D52" s="311"/>
      <c r="E52" s="311" t="s">
        <v>363</v>
      </c>
      <c r="F52" s="311"/>
      <c r="G52" s="311"/>
      <c r="H52" s="311"/>
      <c r="I52" s="311"/>
      <c r="J52" s="311"/>
      <c r="K52" s="178"/>
      <c r="L52" s="178"/>
      <c r="M52" s="178"/>
      <c r="N52" s="178"/>
      <c r="O52" s="178"/>
      <c r="P52" s="178"/>
    </row>
    <row r="53" spans="1:16" ht="12.75">
      <c r="A53" s="227" t="s">
        <v>255</v>
      </c>
      <c r="B53" s="227" t="s">
        <v>256</v>
      </c>
      <c r="C53" s="311" t="s">
        <v>67</v>
      </c>
      <c r="D53" s="311"/>
      <c r="E53" s="311" t="s">
        <v>364</v>
      </c>
      <c r="F53" s="311"/>
      <c r="G53" s="311"/>
      <c r="H53" s="311" t="s">
        <v>396</v>
      </c>
      <c r="I53" s="311"/>
      <c r="J53" s="311"/>
      <c r="K53" s="178"/>
      <c r="L53" s="178"/>
      <c r="M53" s="178"/>
      <c r="N53" s="178"/>
      <c r="O53" s="178"/>
      <c r="P53" s="178"/>
    </row>
    <row r="54" spans="1:16" ht="64.5" customHeight="1">
      <c r="A54" s="227" t="s">
        <v>257</v>
      </c>
      <c r="B54" s="228" t="s">
        <v>258</v>
      </c>
      <c r="C54" s="311" t="s">
        <v>259</v>
      </c>
      <c r="D54" s="311"/>
      <c r="E54" s="311" t="s">
        <v>366</v>
      </c>
      <c r="F54" s="311"/>
      <c r="G54" s="311"/>
      <c r="H54" s="311" t="s">
        <v>401</v>
      </c>
      <c r="I54" s="311"/>
      <c r="J54" s="311"/>
      <c r="K54" s="178"/>
      <c r="L54" s="178"/>
      <c r="M54" s="178"/>
      <c r="N54" s="178"/>
      <c r="O54" s="178"/>
      <c r="P54" s="178"/>
    </row>
    <row r="57" spans="1:16">
      <c r="B57" s="101" t="s">
        <v>79</v>
      </c>
    </row>
  </sheetData>
  <mergeCells count="38">
    <mergeCell ref="C49:D49"/>
    <mergeCell ref="E49:G49"/>
    <mergeCell ref="H49:J49"/>
    <mergeCell ref="C50:D50"/>
    <mergeCell ref="E50:G50"/>
    <mergeCell ref="H50:J50"/>
    <mergeCell ref="C54:D54"/>
    <mergeCell ref="E54:G54"/>
    <mergeCell ref="H54:J54"/>
    <mergeCell ref="C51:D51"/>
    <mergeCell ref="E51:G51"/>
    <mergeCell ref="H51:J51"/>
    <mergeCell ref="C52:D52"/>
    <mergeCell ref="E52:G52"/>
    <mergeCell ref="H52:J52"/>
    <mergeCell ref="C53:D53"/>
    <mergeCell ref="E53:G53"/>
    <mergeCell ref="H53:J53"/>
    <mergeCell ref="H48:J48"/>
    <mergeCell ref="E44:G44"/>
    <mergeCell ref="H44:J44"/>
    <mergeCell ref="C45:D45"/>
    <mergeCell ref="E45:G45"/>
    <mergeCell ref="H45:J45"/>
    <mergeCell ref="C46:D46"/>
    <mergeCell ref="E46:G46"/>
    <mergeCell ref="H46:J46"/>
    <mergeCell ref="C47:D47"/>
    <mergeCell ref="E47:G47"/>
    <mergeCell ref="H47:J47"/>
    <mergeCell ref="C48:D48"/>
    <mergeCell ref="E48:G48"/>
    <mergeCell ref="A2:J2"/>
    <mergeCell ref="A43:J43"/>
    <mergeCell ref="C44:D44"/>
    <mergeCell ref="A7:O7"/>
    <mergeCell ref="A12:N12"/>
    <mergeCell ref="E15:K15"/>
  </mergeCells>
  <pageMargins left="0.7" right="0.7"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workbookViewId="0">
      <selection activeCell="I6" sqref="I6"/>
    </sheetView>
  </sheetViews>
  <sheetFormatPr defaultRowHeight="14.25"/>
  <cols>
    <col min="1" max="1" width="5.75" customWidth="1"/>
    <col min="2" max="2" width="5.875" customWidth="1"/>
    <col min="3" max="3" width="7.625" customWidth="1"/>
    <col min="4" max="4" width="19.375" customWidth="1"/>
    <col min="8" max="8" width="9" style="76"/>
  </cols>
  <sheetData>
    <row r="1" spans="1:19">
      <c r="A1" s="33"/>
    </row>
    <row r="2" spans="1:19" ht="14.25" customHeight="1">
      <c r="A2" s="300"/>
      <c r="B2" s="300"/>
      <c r="C2" s="300"/>
      <c r="D2" s="300"/>
      <c r="E2" s="300"/>
      <c r="F2" s="300"/>
      <c r="G2" s="300"/>
      <c r="H2" s="300"/>
      <c r="I2" s="300"/>
      <c r="J2" s="300"/>
      <c r="K2" s="300"/>
      <c r="L2" s="300"/>
      <c r="M2" s="1"/>
      <c r="N2" s="1"/>
      <c r="O2" s="1"/>
      <c r="P2" s="1"/>
      <c r="S2" s="32"/>
    </row>
    <row r="3" spans="1:19">
      <c r="A3" s="34"/>
      <c r="B3" s="1"/>
      <c r="F3" s="35"/>
      <c r="G3" s="2"/>
      <c r="H3" s="77"/>
      <c r="I3" s="4"/>
      <c r="J3" s="1"/>
      <c r="K3" s="1"/>
      <c r="L3" s="1"/>
      <c r="M3" s="1"/>
      <c r="N3" s="1"/>
      <c r="O3" s="1"/>
      <c r="P3" s="1"/>
      <c r="S3" s="32"/>
    </row>
    <row r="4" spans="1:19">
      <c r="A4" s="34"/>
      <c r="B4" s="1"/>
      <c r="F4" s="35"/>
      <c r="G4" s="2"/>
      <c r="H4" s="77"/>
      <c r="I4" s="4"/>
      <c r="J4" s="1"/>
      <c r="K4" s="1"/>
      <c r="L4" s="1"/>
      <c r="M4" s="1"/>
      <c r="N4" s="1"/>
      <c r="O4" s="1"/>
      <c r="P4" s="1"/>
      <c r="S4" s="32"/>
    </row>
    <row r="5" spans="1:19">
      <c r="A5" s="33"/>
      <c r="B5" s="1"/>
      <c r="F5" s="35"/>
      <c r="G5" s="2"/>
      <c r="H5" s="77"/>
      <c r="I5" s="4"/>
      <c r="J5" s="1"/>
      <c r="K5" s="1"/>
      <c r="L5" s="1"/>
      <c r="M5" s="1"/>
      <c r="N5" s="1"/>
      <c r="O5" s="1"/>
      <c r="P5" s="1"/>
      <c r="S5" s="32"/>
    </row>
    <row r="6" spans="1:19">
      <c r="A6" s="33"/>
      <c r="B6" s="36"/>
      <c r="C6" s="33"/>
      <c r="D6" s="33"/>
      <c r="E6" s="33"/>
      <c r="F6" s="37"/>
      <c r="G6" s="38"/>
      <c r="H6" s="78"/>
      <c r="I6" s="39"/>
      <c r="J6" s="36"/>
      <c r="K6" s="36"/>
      <c r="L6" s="36"/>
      <c r="M6" s="36"/>
      <c r="N6" s="36"/>
      <c r="O6" s="36"/>
      <c r="P6" s="36"/>
      <c r="Q6" s="33"/>
      <c r="R6" s="33"/>
      <c r="S6" s="40"/>
    </row>
    <row r="7" spans="1:19">
      <c r="A7" s="33"/>
      <c r="B7" s="36"/>
      <c r="C7" s="33"/>
      <c r="D7" s="33"/>
      <c r="E7" s="33"/>
      <c r="F7" s="37"/>
      <c r="G7" s="38"/>
      <c r="H7" s="78"/>
      <c r="I7" s="39"/>
      <c r="J7" s="36"/>
      <c r="K7" s="36"/>
      <c r="L7" s="36"/>
      <c r="M7" s="36"/>
      <c r="N7" s="36"/>
      <c r="O7" s="36"/>
      <c r="P7" s="36"/>
      <c r="Q7" s="33"/>
      <c r="R7" s="33"/>
      <c r="S7" s="40"/>
    </row>
    <row r="8" spans="1:19">
      <c r="A8" s="33"/>
      <c r="B8" s="36"/>
      <c r="C8" s="33"/>
      <c r="D8" s="33"/>
      <c r="E8" s="33"/>
      <c r="F8" s="37"/>
      <c r="G8" s="38"/>
      <c r="H8" s="78"/>
      <c r="I8" s="39"/>
      <c r="J8" s="36"/>
      <c r="K8" s="36"/>
      <c r="L8" s="36"/>
      <c r="M8" s="36"/>
      <c r="N8" s="36"/>
      <c r="O8" s="36"/>
      <c r="P8" s="36"/>
      <c r="Q8" s="33"/>
      <c r="R8" s="33"/>
      <c r="S8" s="40"/>
    </row>
    <row r="9" spans="1:19">
      <c r="A9" s="33"/>
      <c r="B9" s="36"/>
      <c r="C9" s="33"/>
      <c r="D9" s="33"/>
      <c r="E9" s="33"/>
      <c r="F9" s="37"/>
      <c r="G9" s="38"/>
      <c r="H9" s="78"/>
      <c r="I9" s="39"/>
      <c r="J9" s="36"/>
      <c r="K9" s="36"/>
      <c r="L9" s="36"/>
      <c r="M9" s="36"/>
      <c r="N9" s="36"/>
      <c r="O9" s="36"/>
      <c r="P9" s="36"/>
      <c r="Q9" s="33"/>
      <c r="R9" s="33"/>
      <c r="S9" s="40"/>
    </row>
    <row r="10" spans="1:19">
      <c r="A10" s="33"/>
    </row>
    <row r="11" spans="1:19">
      <c r="A11" s="33"/>
    </row>
    <row r="12" spans="1:19">
      <c r="A12" s="41"/>
      <c r="B12" s="33"/>
      <c r="C12" s="33"/>
      <c r="D12" s="33"/>
      <c r="E12" s="33"/>
      <c r="F12" s="33"/>
      <c r="G12" s="33"/>
      <c r="H12" s="79"/>
    </row>
  </sheetData>
  <mergeCells count="1">
    <mergeCell ref="A2:L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S47"/>
  <sheetViews>
    <sheetView topLeftCell="A42" workbookViewId="0">
      <selection activeCell="H55" sqref="H55"/>
    </sheetView>
  </sheetViews>
  <sheetFormatPr defaultRowHeight="14.25"/>
  <sheetData>
    <row r="14" spans="1:19" ht="127.5">
      <c r="A14" s="42" t="s">
        <v>38</v>
      </c>
      <c r="B14" s="12" t="s">
        <v>39</v>
      </c>
      <c r="C14" s="11" t="s">
        <v>40</v>
      </c>
      <c r="D14" s="43" t="s">
        <v>95</v>
      </c>
      <c r="E14" s="43" t="s">
        <v>41</v>
      </c>
      <c r="F14" s="12" t="s">
        <v>195</v>
      </c>
      <c r="G14" s="44" t="s">
        <v>42</v>
      </c>
      <c r="H14" s="45" t="s">
        <v>96</v>
      </c>
      <c r="I14" s="45" t="s">
        <v>97</v>
      </c>
      <c r="J14" s="46" t="s">
        <v>98</v>
      </c>
      <c r="K14" s="47" t="s">
        <v>99</v>
      </c>
      <c r="L14" s="47" t="s">
        <v>100</v>
      </c>
      <c r="M14" s="48" t="s">
        <v>49</v>
      </c>
      <c r="N14" s="48" t="s">
        <v>101</v>
      </c>
      <c r="O14" s="48" t="s">
        <v>51</v>
      </c>
      <c r="P14" s="48" t="s">
        <v>102</v>
      </c>
      <c r="Q14" s="49" t="s">
        <v>103</v>
      </c>
      <c r="R14" s="49" t="s">
        <v>104</v>
      </c>
      <c r="S14" s="50" t="s">
        <v>55</v>
      </c>
    </row>
    <row r="15" spans="1:19" ht="409.5">
      <c r="A15" s="51">
        <v>200</v>
      </c>
      <c r="B15" s="61"/>
      <c r="C15" s="13" t="s">
        <v>56</v>
      </c>
      <c r="D15" s="62" t="s">
        <v>105</v>
      </c>
      <c r="E15" s="63" t="s">
        <v>106</v>
      </c>
      <c r="F15" s="51"/>
      <c r="G15" s="52"/>
      <c r="H15" s="52" t="s">
        <v>57</v>
      </c>
      <c r="I15" s="52" t="s">
        <v>57</v>
      </c>
      <c r="J15" s="60" t="s">
        <v>57</v>
      </c>
      <c r="K15" s="53" t="s">
        <v>57</v>
      </c>
      <c r="L15" s="53" t="s">
        <v>57</v>
      </c>
      <c r="M15" s="51" t="s">
        <v>57</v>
      </c>
      <c r="N15" s="53" t="s">
        <v>57</v>
      </c>
      <c r="O15" s="51" t="s">
        <v>57</v>
      </c>
      <c r="P15" s="51" t="s">
        <v>57</v>
      </c>
      <c r="Q15" s="54" t="s">
        <v>196</v>
      </c>
      <c r="R15" s="54" t="s">
        <v>196</v>
      </c>
      <c r="S15" s="64"/>
    </row>
    <row r="16" spans="1:19" ht="76.5">
      <c r="A16" s="51"/>
      <c r="B16" s="61" t="s">
        <v>107</v>
      </c>
      <c r="C16" s="13" t="s">
        <v>56</v>
      </c>
      <c r="D16" s="55" t="s">
        <v>108</v>
      </c>
      <c r="E16" s="65"/>
      <c r="F16" s="51">
        <v>22401</v>
      </c>
      <c r="G16" s="52" t="s">
        <v>109</v>
      </c>
      <c r="H16" s="52"/>
      <c r="I16" s="52" t="s">
        <v>110</v>
      </c>
      <c r="J16" s="61">
        <v>15</v>
      </c>
      <c r="K16" s="51"/>
      <c r="L16" s="51"/>
      <c r="M16" s="51"/>
      <c r="N16" s="51"/>
      <c r="O16" s="51"/>
      <c r="P16" s="56"/>
      <c r="Q16" s="57"/>
      <c r="R16" s="57"/>
      <c r="S16" s="30"/>
    </row>
    <row r="17" spans="1:19" ht="76.5">
      <c r="A17" s="51"/>
      <c r="B17" s="61" t="s">
        <v>111</v>
      </c>
      <c r="C17" s="13" t="s">
        <v>56</v>
      </c>
      <c r="D17" s="55" t="s">
        <v>108</v>
      </c>
      <c r="E17" s="65"/>
      <c r="F17" s="51">
        <v>22402</v>
      </c>
      <c r="G17" s="52" t="s">
        <v>112</v>
      </c>
      <c r="H17" s="52"/>
      <c r="I17" s="52" t="s">
        <v>113</v>
      </c>
      <c r="J17" s="61">
        <v>25</v>
      </c>
      <c r="K17" s="51"/>
      <c r="L17" s="51"/>
      <c r="M17" s="51"/>
      <c r="N17" s="51"/>
      <c r="O17" s="51"/>
      <c r="P17" s="51"/>
      <c r="Q17" s="55"/>
      <c r="R17" s="55"/>
      <c r="S17" s="30"/>
    </row>
    <row r="18" spans="1:19" ht="89.25">
      <c r="A18" s="51"/>
      <c r="B18" s="61" t="s">
        <v>114</v>
      </c>
      <c r="C18" s="13" t="s">
        <v>56</v>
      </c>
      <c r="D18" s="55" t="s">
        <v>115</v>
      </c>
      <c r="E18" s="65"/>
      <c r="F18" s="51">
        <v>22403</v>
      </c>
      <c r="G18" s="52" t="s">
        <v>116</v>
      </c>
      <c r="H18" s="52"/>
      <c r="I18" s="52" t="s">
        <v>117</v>
      </c>
      <c r="J18" s="61">
        <v>25</v>
      </c>
      <c r="K18" s="51"/>
      <c r="L18" s="51"/>
      <c r="M18" s="51"/>
      <c r="N18" s="51"/>
      <c r="O18" s="51"/>
      <c r="P18" s="51"/>
      <c r="Q18" s="55"/>
      <c r="R18" s="55"/>
      <c r="S18" s="30"/>
    </row>
    <row r="19" spans="1:19" ht="191.25">
      <c r="A19" s="51"/>
      <c r="B19" s="61" t="s">
        <v>118</v>
      </c>
      <c r="C19" s="13" t="s">
        <v>56</v>
      </c>
      <c r="D19" s="55" t="s">
        <v>119</v>
      </c>
      <c r="E19" s="65"/>
      <c r="F19" s="51">
        <v>22404</v>
      </c>
      <c r="G19" s="52" t="s">
        <v>120</v>
      </c>
      <c r="H19" s="52"/>
      <c r="I19" s="52" t="s">
        <v>113</v>
      </c>
      <c r="J19" s="61">
        <v>13</v>
      </c>
      <c r="K19" s="51"/>
      <c r="L19" s="51"/>
      <c r="M19" s="51"/>
      <c r="N19" s="51"/>
      <c r="O19" s="51"/>
      <c r="P19" s="51"/>
      <c r="Q19" s="55"/>
      <c r="R19" s="55"/>
      <c r="S19" s="30"/>
    </row>
    <row r="20" spans="1:19">
      <c r="A20" s="51"/>
      <c r="B20" s="61" t="s">
        <v>121</v>
      </c>
      <c r="C20" s="13" t="s">
        <v>56</v>
      </c>
      <c r="D20" s="55" t="s">
        <v>122</v>
      </c>
      <c r="E20" s="65"/>
      <c r="F20" s="51">
        <v>22405</v>
      </c>
      <c r="G20" s="52"/>
      <c r="H20" s="52"/>
      <c r="I20" s="52" t="s">
        <v>123</v>
      </c>
      <c r="J20" s="61">
        <v>15</v>
      </c>
      <c r="K20" s="51"/>
      <c r="L20" s="51"/>
      <c r="M20" s="51"/>
      <c r="N20" s="51"/>
      <c r="O20" s="51"/>
      <c r="P20" s="51"/>
      <c r="Q20" s="55"/>
      <c r="R20" s="55"/>
      <c r="S20" s="30"/>
    </row>
    <row r="21" spans="1:19" ht="38.25">
      <c r="A21" s="51"/>
      <c r="B21" s="61" t="s">
        <v>124</v>
      </c>
      <c r="C21" s="13" t="s">
        <v>56</v>
      </c>
      <c r="D21" s="55" t="s">
        <v>125</v>
      </c>
      <c r="E21" s="65"/>
      <c r="F21" s="51">
        <v>22406</v>
      </c>
      <c r="G21" s="52"/>
      <c r="H21" s="52"/>
      <c r="I21" s="52" t="s">
        <v>126</v>
      </c>
      <c r="J21" s="61">
        <v>7</v>
      </c>
      <c r="K21" s="51"/>
      <c r="L21" s="51"/>
      <c r="M21" s="51"/>
      <c r="N21" s="51"/>
      <c r="O21" s="53"/>
      <c r="P21" s="53"/>
      <c r="Q21" s="55"/>
      <c r="R21" s="55"/>
      <c r="S21" s="30"/>
    </row>
    <row r="22" spans="1:19" ht="127.5">
      <c r="A22" s="51"/>
      <c r="B22" s="61" t="s">
        <v>127</v>
      </c>
      <c r="C22" s="13" t="s">
        <v>56</v>
      </c>
      <c r="D22" s="55" t="s">
        <v>128</v>
      </c>
      <c r="E22" s="65"/>
      <c r="F22" s="51">
        <v>22407</v>
      </c>
      <c r="G22" s="52" t="s">
        <v>129</v>
      </c>
      <c r="H22" s="52"/>
      <c r="I22" s="52" t="s">
        <v>130</v>
      </c>
      <c r="J22" s="61">
        <v>9</v>
      </c>
      <c r="K22" s="51"/>
      <c r="L22" s="51"/>
      <c r="M22" s="51"/>
      <c r="N22" s="51"/>
      <c r="O22" s="51"/>
      <c r="P22" s="51"/>
      <c r="Q22" s="55"/>
      <c r="R22" s="55"/>
      <c r="S22" s="30"/>
    </row>
    <row r="23" spans="1:19" ht="38.25">
      <c r="A23" s="51"/>
      <c r="B23" s="61" t="s">
        <v>131</v>
      </c>
      <c r="C23" s="13" t="s">
        <v>56</v>
      </c>
      <c r="D23" s="55" t="s">
        <v>132</v>
      </c>
      <c r="E23" s="65"/>
      <c r="F23" s="51"/>
      <c r="G23" s="66"/>
      <c r="H23" s="66"/>
      <c r="I23" s="52" t="s">
        <v>133</v>
      </c>
      <c r="J23" s="61">
        <v>3</v>
      </c>
      <c r="K23" s="51"/>
      <c r="L23" s="51"/>
      <c r="M23" s="51"/>
      <c r="N23" s="51"/>
      <c r="O23" s="51"/>
      <c r="P23" s="51"/>
      <c r="Q23" s="55"/>
      <c r="R23" s="55"/>
      <c r="S23" s="30"/>
    </row>
    <row r="24" spans="1:19" ht="25.5">
      <c r="A24" s="51"/>
      <c r="B24" s="61" t="s">
        <v>134</v>
      </c>
      <c r="C24" s="13" t="s">
        <v>56</v>
      </c>
      <c r="D24" s="55" t="s">
        <v>135</v>
      </c>
      <c r="E24" s="65"/>
      <c r="F24" s="51">
        <v>22408</v>
      </c>
      <c r="G24" s="52"/>
      <c r="H24" s="52"/>
      <c r="I24" s="52" t="s">
        <v>117</v>
      </c>
      <c r="J24" s="61">
        <v>45</v>
      </c>
      <c r="K24" s="51"/>
      <c r="L24" s="51"/>
      <c r="M24" s="51"/>
      <c r="N24" s="51"/>
      <c r="O24" s="51"/>
      <c r="P24" s="51"/>
      <c r="Q24" s="55"/>
      <c r="R24" s="55"/>
      <c r="S24" s="30"/>
    </row>
    <row r="25" spans="1:19" ht="25.5">
      <c r="A25" s="51"/>
      <c r="B25" s="61" t="s">
        <v>136</v>
      </c>
      <c r="C25" s="13" t="s">
        <v>56</v>
      </c>
      <c r="D25" s="55" t="s">
        <v>137</v>
      </c>
      <c r="E25" s="65"/>
      <c r="F25" s="51">
        <v>22410</v>
      </c>
      <c r="G25" s="52" t="s">
        <v>138</v>
      </c>
      <c r="H25" s="52"/>
      <c r="I25" s="52" t="s">
        <v>139</v>
      </c>
      <c r="J25" s="61">
        <v>10</v>
      </c>
      <c r="K25" s="51"/>
      <c r="L25" s="51"/>
      <c r="M25" s="51"/>
      <c r="N25" s="51"/>
      <c r="O25" s="51"/>
      <c r="P25" s="51"/>
      <c r="Q25" s="55"/>
      <c r="R25" s="55"/>
      <c r="S25" s="30"/>
    </row>
    <row r="26" spans="1:19">
      <c r="A26" s="51"/>
      <c r="B26" s="61" t="s">
        <v>140</v>
      </c>
      <c r="C26" s="13" t="s">
        <v>56</v>
      </c>
      <c r="D26" s="55" t="s">
        <v>141</v>
      </c>
      <c r="E26" s="65"/>
      <c r="F26" s="51"/>
      <c r="G26" s="52"/>
      <c r="H26" s="52"/>
      <c r="I26" s="52" t="s">
        <v>142</v>
      </c>
      <c r="J26" s="61">
        <v>1</v>
      </c>
      <c r="K26" s="51"/>
      <c r="L26" s="51"/>
      <c r="M26" s="51"/>
      <c r="N26" s="51"/>
      <c r="O26" s="51"/>
      <c r="P26" s="51"/>
      <c r="Q26" s="55"/>
      <c r="R26" s="55"/>
      <c r="S26" s="30"/>
    </row>
    <row r="27" spans="1:19">
      <c r="A27" s="51"/>
      <c r="B27" s="61" t="s">
        <v>143</v>
      </c>
      <c r="C27" s="13" t="s">
        <v>56</v>
      </c>
      <c r="D27" s="55" t="s">
        <v>144</v>
      </c>
      <c r="E27" s="65"/>
      <c r="F27" s="51"/>
      <c r="G27" s="52"/>
      <c r="H27" s="52"/>
      <c r="I27" s="52" t="s">
        <v>145</v>
      </c>
      <c r="J27" s="61">
        <v>1</v>
      </c>
      <c r="K27" s="51"/>
      <c r="L27" s="51"/>
      <c r="M27" s="51"/>
      <c r="N27" s="51"/>
      <c r="O27" s="51"/>
      <c r="P27" s="51"/>
      <c r="Q27" s="55"/>
      <c r="R27" s="55"/>
      <c r="S27" s="30"/>
    </row>
    <row r="28" spans="1:19" ht="25.5">
      <c r="A28" s="51"/>
      <c r="B28" s="61" t="s">
        <v>146</v>
      </c>
      <c r="C28" s="13" t="s">
        <v>56</v>
      </c>
      <c r="D28" s="55" t="s">
        <v>147</v>
      </c>
      <c r="E28" s="65"/>
      <c r="F28" s="51"/>
      <c r="G28" s="52"/>
      <c r="H28" s="52"/>
      <c r="I28" s="52" t="s">
        <v>148</v>
      </c>
      <c r="J28" s="61">
        <v>1</v>
      </c>
      <c r="K28" s="51"/>
      <c r="L28" s="51"/>
      <c r="M28" s="51"/>
      <c r="N28" s="51"/>
      <c r="O28" s="51"/>
      <c r="P28" s="51"/>
      <c r="Q28" s="55"/>
      <c r="R28" s="55"/>
      <c r="S28" s="30"/>
    </row>
    <row r="29" spans="1:19" ht="25.5">
      <c r="A29" s="51"/>
      <c r="B29" s="61" t="s">
        <v>149</v>
      </c>
      <c r="C29" s="13" t="s">
        <v>56</v>
      </c>
      <c r="D29" s="55" t="s">
        <v>150</v>
      </c>
      <c r="E29" s="65"/>
      <c r="F29" s="51"/>
      <c r="G29" s="52" t="s">
        <v>151</v>
      </c>
      <c r="H29" s="52"/>
      <c r="I29" s="52" t="s">
        <v>152</v>
      </c>
      <c r="J29" s="61">
        <v>9</v>
      </c>
      <c r="K29" s="51"/>
      <c r="L29" s="51"/>
      <c r="M29" s="51"/>
      <c r="N29" s="51"/>
      <c r="O29" s="51"/>
      <c r="P29" s="51"/>
      <c r="Q29" s="55"/>
      <c r="R29" s="55"/>
      <c r="S29" s="30"/>
    </row>
    <row r="30" spans="1:19" ht="51">
      <c r="A30" s="51"/>
      <c r="B30" s="61" t="s">
        <v>153</v>
      </c>
      <c r="C30" s="13" t="s">
        <v>56</v>
      </c>
      <c r="D30" s="55" t="s">
        <v>154</v>
      </c>
      <c r="E30" s="65"/>
      <c r="F30" s="51">
        <v>22412</v>
      </c>
      <c r="G30" s="52" t="s">
        <v>155</v>
      </c>
      <c r="H30" s="52"/>
      <c r="I30" s="52" t="s">
        <v>148</v>
      </c>
      <c r="J30" s="61">
        <v>12</v>
      </c>
      <c r="K30" s="51"/>
      <c r="L30" s="51"/>
      <c r="M30" s="51"/>
      <c r="N30" s="51"/>
      <c r="O30" s="51"/>
      <c r="P30" s="51"/>
      <c r="Q30" s="55"/>
      <c r="R30" s="55"/>
      <c r="S30" s="30"/>
    </row>
    <row r="31" spans="1:19" ht="51">
      <c r="A31" s="51"/>
      <c r="B31" s="61" t="s">
        <v>156</v>
      </c>
      <c r="C31" s="13" t="s">
        <v>56</v>
      </c>
      <c r="D31" s="55" t="s">
        <v>157</v>
      </c>
      <c r="E31" s="65"/>
      <c r="F31" s="51">
        <v>22414</v>
      </c>
      <c r="G31" s="52" t="s">
        <v>158</v>
      </c>
      <c r="H31" s="52"/>
      <c r="I31" s="52" t="s">
        <v>159</v>
      </c>
      <c r="J31" s="61">
        <v>7</v>
      </c>
      <c r="K31" s="51"/>
      <c r="L31" s="51"/>
      <c r="M31" s="51"/>
      <c r="N31" s="51"/>
      <c r="O31" s="51"/>
      <c r="P31" s="51"/>
      <c r="Q31" s="55"/>
      <c r="R31" s="55"/>
      <c r="S31" s="30"/>
    </row>
    <row r="32" spans="1:19" ht="51">
      <c r="A32" s="51"/>
      <c r="B32" s="61" t="s">
        <v>160</v>
      </c>
      <c r="C32" s="13" t="s">
        <v>56</v>
      </c>
      <c r="D32" s="14" t="s">
        <v>161</v>
      </c>
      <c r="E32" s="65"/>
      <c r="F32" s="51">
        <v>22415</v>
      </c>
      <c r="G32" s="31" t="s">
        <v>162</v>
      </c>
      <c r="H32" s="31"/>
      <c r="I32" s="52" t="s">
        <v>163</v>
      </c>
      <c r="J32" s="61">
        <v>20</v>
      </c>
      <c r="K32" s="51"/>
      <c r="L32" s="51"/>
      <c r="M32" s="51"/>
      <c r="N32" s="51"/>
      <c r="O32" s="51"/>
      <c r="P32" s="51"/>
      <c r="Q32" s="55"/>
      <c r="R32" s="55"/>
      <c r="S32" s="30"/>
    </row>
    <row r="33" spans="1:19" ht="51">
      <c r="A33" s="16"/>
      <c r="B33" s="19" t="s">
        <v>39</v>
      </c>
      <c r="C33" s="16"/>
      <c r="D33" s="67" t="s">
        <v>4</v>
      </c>
      <c r="E33" s="67" t="s">
        <v>164</v>
      </c>
      <c r="F33" s="16"/>
      <c r="G33" s="67" t="s">
        <v>165</v>
      </c>
      <c r="H33" s="67"/>
      <c r="I33" s="68" t="s">
        <v>166</v>
      </c>
      <c r="J33" s="51"/>
      <c r="K33" s="51"/>
      <c r="L33" s="51"/>
      <c r="M33" s="42" t="s">
        <v>49</v>
      </c>
      <c r="N33" s="51"/>
      <c r="O33" s="51"/>
      <c r="P33" s="51"/>
      <c r="Q33" s="55"/>
      <c r="R33" s="55"/>
      <c r="S33" s="30"/>
    </row>
    <row r="34" spans="1:19" ht="63.75">
      <c r="A34" s="51"/>
      <c r="B34" s="61">
        <v>1</v>
      </c>
      <c r="C34" s="13"/>
      <c r="D34" s="55" t="s">
        <v>3</v>
      </c>
      <c r="E34" s="55" t="s">
        <v>167</v>
      </c>
      <c r="F34" s="51"/>
      <c r="G34" s="31"/>
      <c r="H34" s="31"/>
      <c r="I34" s="52"/>
      <c r="J34" s="51"/>
      <c r="K34" s="51"/>
      <c r="L34" s="51"/>
      <c r="M34" s="51"/>
      <c r="N34" s="51"/>
      <c r="O34" s="51"/>
      <c r="P34" s="51"/>
      <c r="Q34" s="55"/>
      <c r="R34" s="55"/>
      <c r="S34" s="30"/>
    </row>
    <row r="35" spans="1:19" ht="140.25">
      <c r="A35" s="51"/>
      <c r="B35" s="61">
        <v>2</v>
      </c>
      <c r="C35" s="13"/>
      <c r="D35" s="59" t="s">
        <v>168</v>
      </c>
      <c r="E35" s="59" t="s">
        <v>197</v>
      </c>
      <c r="F35" s="51"/>
      <c r="G35" s="31"/>
      <c r="H35" s="31"/>
      <c r="I35" s="52"/>
      <c r="J35" s="60"/>
      <c r="K35" s="51"/>
      <c r="L35" s="51"/>
      <c r="M35" s="51"/>
      <c r="N35" s="51"/>
      <c r="O35" s="58"/>
      <c r="P35" s="58"/>
      <c r="Q35" s="59"/>
      <c r="R35" s="59"/>
      <c r="S35" s="30"/>
    </row>
    <row r="36" spans="1:19" ht="63.75">
      <c r="A36" s="51"/>
      <c r="B36" s="61">
        <v>3</v>
      </c>
      <c r="C36" s="13"/>
      <c r="D36" s="55" t="s">
        <v>169</v>
      </c>
      <c r="E36" s="55" t="s">
        <v>170</v>
      </c>
      <c r="F36" s="51"/>
      <c r="G36" s="31"/>
      <c r="H36" s="31"/>
      <c r="I36" s="52"/>
      <c r="J36" s="60"/>
      <c r="K36" s="51"/>
      <c r="L36" s="51"/>
      <c r="M36" s="51"/>
      <c r="N36" s="51"/>
      <c r="O36" s="69"/>
      <c r="P36" s="15"/>
      <c r="Q36" s="15"/>
      <c r="R36" s="15"/>
      <c r="S36" s="15"/>
    </row>
    <row r="37" spans="1:19" ht="114.75">
      <c r="A37" s="51"/>
      <c r="B37" s="61">
        <v>4</v>
      </c>
      <c r="C37" s="13"/>
      <c r="D37" s="55" t="s">
        <v>171</v>
      </c>
      <c r="E37" s="55" t="s">
        <v>172</v>
      </c>
      <c r="F37" s="51"/>
      <c r="G37" s="31"/>
      <c r="H37" s="31"/>
      <c r="I37" s="52"/>
      <c r="J37" s="60"/>
      <c r="K37" s="51"/>
      <c r="L37" s="51"/>
      <c r="M37" s="51"/>
      <c r="N37" s="51"/>
      <c r="O37" s="17"/>
      <c r="P37" s="70"/>
      <c r="Q37" s="70"/>
      <c r="R37" s="70"/>
      <c r="S37" s="15"/>
    </row>
    <row r="38" spans="1:19" ht="191.25">
      <c r="A38" s="51"/>
      <c r="B38" s="61">
        <v>5</v>
      </c>
      <c r="C38" s="13"/>
      <c r="D38" s="55" t="s">
        <v>173</v>
      </c>
      <c r="E38" s="55" t="s">
        <v>174</v>
      </c>
      <c r="F38" s="51"/>
      <c r="G38" s="31"/>
      <c r="H38" s="31"/>
      <c r="I38" s="52"/>
      <c r="J38" s="60"/>
      <c r="K38" s="51"/>
      <c r="L38" s="51"/>
      <c r="M38" s="51"/>
      <c r="N38" s="51"/>
      <c r="O38" s="16"/>
      <c r="P38" s="15"/>
      <c r="Q38" s="15"/>
      <c r="R38" s="15"/>
      <c r="S38" s="15"/>
    </row>
    <row r="39" spans="1:19" ht="51">
      <c r="A39" s="51"/>
      <c r="B39" s="61">
        <v>6</v>
      </c>
      <c r="C39" s="13"/>
      <c r="D39" s="55" t="s">
        <v>175</v>
      </c>
      <c r="E39" s="71" t="s">
        <v>176</v>
      </c>
      <c r="F39" s="51"/>
      <c r="G39" s="31"/>
      <c r="H39" s="31"/>
      <c r="I39" s="52"/>
      <c r="J39" s="60"/>
      <c r="K39" s="51"/>
      <c r="L39" s="51"/>
      <c r="M39" s="51"/>
      <c r="N39" s="51"/>
      <c r="O39" s="16"/>
      <c r="P39" s="15"/>
      <c r="Q39" s="15"/>
      <c r="R39" s="15"/>
      <c r="S39" s="15"/>
    </row>
    <row r="40" spans="1:19" ht="51">
      <c r="A40" s="51"/>
      <c r="B40" s="61">
        <v>7</v>
      </c>
      <c r="C40" s="13"/>
      <c r="D40" s="55" t="s">
        <v>177</v>
      </c>
      <c r="E40" s="72" t="s">
        <v>5</v>
      </c>
      <c r="F40" s="51"/>
      <c r="G40" s="31"/>
      <c r="H40" s="31"/>
      <c r="I40" s="52"/>
      <c r="J40" s="60"/>
      <c r="K40" s="51"/>
      <c r="L40" s="51"/>
      <c r="M40" s="51"/>
      <c r="N40" s="51"/>
      <c r="O40" s="16"/>
      <c r="P40" s="15"/>
      <c r="Q40" s="15"/>
      <c r="R40" s="15"/>
      <c r="S40" s="15"/>
    </row>
    <row r="41" spans="1:19" ht="51">
      <c r="A41" s="51"/>
      <c r="B41" s="61">
        <v>8</v>
      </c>
      <c r="C41" s="13"/>
      <c r="D41" s="72" t="s">
        <v>178</v>
      </c>
      <c r="E41" s="72" t="s">
        <v>5</v>
      </c>
      <c r="F41" s="51"/>
      <c r="G41" s="31"/>
      <c r="H41" s="31"/>
      <c r="I41" s="52"/>
      <c r="J41" s="60"/>
      <c r="K41" s="51"/>
      <c r="L41" s="51"/>
      <c r="M41" s="51"/>
      <c r="N41" s="51"/>
      <c r="O41" s="16"/>
      <c r="P41" s="73"/>
      <c r="Q41" s="73"/>
      <c r="R41" s="73"/>
      <c r="S41" s="15"/>
    </row>
    <row r="42" spans="1:19" ht="267.75">
      <c r="A42" s="51">
        <v>201</v>
      </c>
      <c r="B42" s="61"/>
      <c r="C42" s="13" t="s">
        <v>56</v>
      </c>
      <c r="D42" s="50" t="s">
        <v>179</v>
      </c>
      <c r="E42" s="63" t="s">
        <v>180</v>
      </c>
      <c r="F42" s="51"/>
      <c r="G42" s="52"/>
      <c r="H42" s="52" t="s">
        <v>57</v>
      </c>
      <c r="I42" s="52" t="s">
        <v>57</v>
      </c>
      <c r="J42" s="60" t="s">
        <v>57</v>
      </c>
      <c r="K42" s="53" t="s">
        <v>57</v>
      </c>
      <c r="L42" s="53" t="s">
        <v>57</v>
      </c>
      <c r="M42" s="51" t="s">
        <v>57</v>
      </c>
      <c r="N42" s="53" t="s">
        <v>57</v>
      </c>
      <c r="O42" s="16" t="s">
        <v>57</v>
      </c>
      <c r="P42" s="61" t="s">
        <v>57</v>
      </c>
      <c r="Q42" s="54" t="s">
        <v>198</v>
      </c>
      <c r="R42" s="54" t="s">
        <v>198</v>
      </c>
      <c r="S42" s="74"/>
    </row>
    <row r="43" spans="1:19" ht="25.5">
      <c r="A43" s="51"/>
      <c r="B43" s="61" t="s">
        <v>181</v>
      </c>
      <c r="C43" s="13" t="s">
        <v>56</v>
      </c>
      <c r="D43" s="55" t="s">
        <v>182</v>
      </c>
      <c r="E43" s="65"/>
      <c r="F43" s="51" t="s">
        <v>199</v>
      </c>
      <c r="G43" s="52"/>
      <c r="H43" s="52"/>
      <c r="I43" s="52" t="s">
        <v>183</v>
      </c>
      <c r="J43" s="60">
        <v>18</v>
      </c>
      <c r="K43" s="51"/>
      <c r="L43" s="51"/>
      <c r="M43" s="51"/>
      <c r="N43" s="51"/>
      <c r="O43" s="16"/>
      <c r="P43" s="70"/>
      <c r="Q43" s="70"/>
      <c r="R43" s="70"/>
      <c r="S43" s="15"/>
    </row>
    <row r="44" spans="1:19" ht="25.5">
      <c r="A44" s="51"/>
      <c r="B44" s="61" t="s">
        <v>184</v>
      </c>
      <c r="C44" s="13" t="s">
        <v>56</v>
      </c>
      <c r="D44" s="55" t="s">
        <v>185</v>
      </c>
      <c r="E44" s="65"/>
      <c r="F44" s="51" t="s">
        <v>200</v>
      </c>
      <c r="G44" s="52"/>
      <c r="H44" s="52"/>
      <c r="I44" s="52" t="s">
        <v>186</v>
      </c>
      <c r="J44" s="60">
        <v>20</v>
      </c>
      <c r="K44" s="51"/>
      <c r="L44" s="51"/>
      <c r="M44" s="51"/>
      <c r="N44" s="51"/>
      <c r="O44" s="16"/>
      <c r="P44" s="15"/>
      <c r="Q44" s="15"/>
      <c r="R44" s="15"/>
      <c r="S44" s="15"/>
    </row>
    <row r="45" spans="1:19" ht="25.5">
      <c r="A45" s="51"/>
      <c r="B45" s="61" t="s">
        <v>187</v>
      </c>
      <c r="C45" s="13" t="s">
        <v>56</v>
      </c>
      <c r="D45" s="55" t="s">
        <v>188</v>
      </c>
      <c r="E45" s="65"/>
      <c r="F45" s="51"/>
      <c r="G45" s="52"/>
      <c r="H45" s="52"/>
      <c r="I45" s="52" t="s">
        <v>183</v>
      </c>
      <c r="J45" s="60">
        <v>66</v>
      </c>
      <c r="K45" s="51"/>
      <c r="L45" s="51"/>
      <c r="M45" s="51"/>
      <c r="N45" s="51"/>
      <c r="O45" s="16"/>
      <c r="P45" s="15"/>
      <c r="Q45" s="15"/>
      <c r="R45" s="15"/>
      <c r="S45" s="15"/>
    </row>
    <row r="46" spans="1:19" ht="51">
      <c r="A46" s="51"/>
      <c r="B46" s="61" t="s">
        <v>189</v>
      </c>
      <c r="C46" s="61" t="s">
        <v>190</v>
      </c>
      <c r="D46" s="55" t="s">
        <v>191</v>
      </c>
      <c r="E46" s="65"/>
      <c r="F46" s="51" t="s">
        <v>201</v>
      </c>
      <c r="G46" s="52"/>
      <c r="H46" s="52"/>
      <c r="I46" s="52" t="s">
        <v>58</v>
      </c>
      <c r="J46" s="60">
        <v>40</v>
      </c>
      <c r="K46" s="51"/>
      <c r="L46" s="51"/>
      <c r="M46" s="51"/>
      <c r="N46" s="51"/>
      <c r="O46" s="16"/>
      <c r="P46" s="15"/>
      <c r="Q46" s="15"/>
      <c r="R46" s="15"/>
      <c r="S46" s="15"/>
    </row>
    <row r="47" spans="1:19" ht="38.25">
      <c r="A47" s="51"/>
      <c r="B47" s="61" t="s">
        <v>192</v>
      </c>
      <c r="C47" s="61" t="s">
        <v>190</v>
      </c>
      <c r="D47" s="55" t="s">
        <v>193</v>
      </c>
      <c r="E47" s="65"/>
      <c r="F47" s="51" t="s">
        <v>202</v>
      </c>
      <c r="G47" s="52"/>
      <c r="H47" s="52"/>
      <c r="I47" s="52" t="s">
        <v>58</v>
      </c>
      <c r="J47" s="60">
        <v>3</v>
      </c>
      <c r="K47" s="51"/>
      <c r="L47" s="51"/>
      <c r="M47" s="51"/>
      <c r="N47" s="51"/>
      <c r="O47" s="16"/>
      <c r="P47" s="73"/>
      <c r="Q47" s="73"/>
      <c r="R47" s="73"/>
      <c r="S47" s="1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Q47"/>
  <sheetViews>
    <sheetView zoomScale="90" zoomScaleNormal="90" workbookViewId="0">
      <selection activeCell="J14" sqref="J14"/>
    </sheetView>
  </sheetViews>
  <sheetFormatPr defaultRowHeight="14.25"/>
  <cols>
    <col min="2" max="2" width="7.5" customWidth="1"/>
    <col min="3" max="3" width="8.375" customWidth="1"/>
    <col min="4" max="4" width="12.5" customWidth="1"/>
    <col min="5" max="5" width="12" customWidth="1"/>
    <col min="6" max="6" width="10.5" customWidth="1"/>
    <col min="7" max="7" width="8.625" customWidth="1"/>
    <col min="10" max="10" width="11.5" customWidth="1"/>
  </cols>
  <sheetData>
    <row r="1" spans="1:16">
      <c r="A1" s="235"/>
      <c r="B1" s="235"/>
      <c r="C1" s="235"/>
      <c r="D1" s="235"/>
      <c r="E1" s="235"/>
      <c r="F1" s="235"/>
      <c r="G1" s="235"/>
      <c r="H1" s="235"/>
      <c r="I1" s="235"/>
      <c r="J1" s="235"/>
      <c r="K1" s="235"/>
      <c r="L1" s="235"/>
      <c r="M1" s="235"/>
      <c r="N1" s="235"/>
      <c r="O1" s="235"/>
      <c r="P1" s="235"/>
    </row>
    <row r="2" spans="1:16" s="3" customFormat="1" ht="24.75" customHeight="1">
      <c r="A2" s="329" t="s">
        <v>303</v>
      </c>
      <c r="B2" s="330"/>
      <c r="C2" s="330"/>
      <c r="D2" s="330"/>
      <c r="E2" s="330"/>
      <c r="F2" s="330"/>
      <c r="G2" s="330"/>
      <c r="H2" s="330"/>
      <c r="I2" s="330"/>
      <c r="J2" s="330"/>
      <c r="K2" s="330"/>
      <c r="L2" s="330"/>
      <c r="M2" s="330"/>
      <c r="N2" s="330"/>
      <c r="O2" s="235"/>
      <c r="P2" s="180"/>
    </row>
    <row r="3" spans="1:16" s="3" customFormat="1" ht="12.75">
      <c r="A3" s="236"/>
      <c r="B3" s="184"/>
      <c r="C3" s="180"/>
      <c r="D3" s="186"/>
      <c r="E3" s="183"/>
      <c r="F3" s="184"/>
      <c r="G3" s="184"/>
      <c r="H3" s="184"/>
      <c r="I3" s="180"/>
      <c r="J3" s="180"/>
      <c r="K3" s="184"/>
      <c r="L3" s="184"/>
      <c r="M3" s="180"/>
      <c r="N3" s="180"/>
      <c r="O3" s="186"/>
      <c r="P3" s="180"/>
    </row>
    <row r="4" spans="1:16" s="3" customFormat="1" ht="12.75">
      <c r="A4" s="180" t="s">
        <v>94</v>
      </c>
      <c r="B4" s="184"/>
      <c r="C4" s="180"/>
      <c r="D4" s="186"/>
      <c r="E4" s="186"/>
      <c r="F4" s="183"/>
      <c r="G4" s="177"/>
      <c r="H4" s="184"/>
      <c r="I4" s="184"/>
      <c r="J4" s="184"/>
      <c r="K4" s="184"/>
      <c r="L4" s="184"/>
      <c r="M4" s="184"/>
      <c r="N4" s="184"/>
      <c r="O4" s="184"/>
      <c r="P4" s="180"/>
    </row>
    <row r="5" spans="1:16" s="3" customFormat="1" ht="12.75">
      <c r="A5" s="180" t="s">
        <v>394</v>
      </c>
      <c r="B5" s="184"/>
      <c r="C5" s="180"/>
      <c r="D5" s="186"/>
      <c r="E5" s="186"/>
      <c r="F5" s="183"/>
      <c r="G5" s="177"/>
      <c r="H5" s="184"/>
      <c r="I5" s="184"/>
      <c r="J5" s="184"/>
      <c r="K5" s="184"/>
      <c r="L5" s="184"/>
      <c r="M5" s="184"/>
      <c r="N5" s="184"/>
      <c r="O5" s="184"/>
      <c r="P5" s="180"/>
    </row>
    <row r="6" spans="1:16" s="3" customFormat="1" ht="11.25" customHeight="1">
      <c r="A6" s="180" t="s">
        <v>37</v>
      </c>
      <c r="B6" s="184"/>
      <c r="C6" s="180"/>
      <c r="D6" s="186"/>
      <c r="E6" s="186"/>
      <c r="F6" s="183"/>
      <c r="G6" s="177"/>
      <c r="H6" s="184"/>
      <c r="I6" s="184"/>
      <c r="J6" s="184"/>
      <c r="K6" s="184"/>
      <c r="L6" s="184"/>
      <c r="M6" s="184"/>
      <c r="N6" s="184"/>
      <c r="O6" s="184"/>
      <c r="P6" s="180"/>
    </row>
    <row r="7" spans="1:16" s="3" customFormat="1" ht="12.75">
      <c r="A7" s="301" t="s">
        <v>395</v>
      </c>
      <c r="B7" s="301"/>
      <c r="C7" s="301"/>
      <c r="D7" s="301"/>
      <c r="E7" s="301"/>
      <c r="F7" s="301"/>
      <c r="G7" s="301"/>
      <c r="H7" s="301"/>
      <c r="I7" s="301"/>
      <c r="J7" s="301"/>
      <c r="K7" s="301"/>
      <c r="L7" s="301"/>
      <c r="M7" s="301"/>
      <c r="N7" s="301"/>
      <c r="O7" s="301"/>
      <c r="P7" s="180"/>
    </row>
    <row r="8" spans="1:16" s="3" customFormat="1" ht="12.75">
      <c r="A8" s="180" t="s">
        <v>60</v>
      </c>
      <c r="B8" s="184"/>
      <c r="C8" s="180"/>
      <c r="D8" s="186"/>
      <c r="E8" s="186"/>
      <c r="F8" s="183"/>
      <c r="G8" s="177"/>
      <c r="H8" s="184"/>
      <c r="I8" s="184"/>
      <c r="J8" s="184"/>
      <c r="K8" s="184"/>
      <c r="L8" s="184"/>
      <c r="M8" s="184"/>
      <c r="N8" s="184"/>
      <c r="O8" s="184"/>
      <c r="P8" s="180"/>
    </row>
    <row r="9" spans="1:16" s="3" customFormat="1" ht="12.75">
      <c r="A9" s="180" t="s">
        <v>289</v>
      </c>
      <c r="B9" s="180"/>
      <c r="C9" s="180"/>
      <c r="D9" s="186"/>
      <c r="E9" s="186"/>
      <c r="F9" s="180"/>
      <c r="G9" s="180"/>
      <c r="H9" s="180"/>
      <c r="I9" s="180"/>
      <c r="J9" s="180"/>
      <c r="K9" s="180"/>
      <c r="L9" s="180"/>
      <c r="M9" s="180"/>
      <c r="N9" s="180"/>
      <c r="O9" s="180"/>
      <c r="P9" s="180"/>
    </row>
    <row r="10" spans="1:16" s="3" customFormat="1" ht="12.75">
      <c r="A10" s="180" t="s">
        <v>72</v>
      </c>
      <c r="B10" s="184"/>
      <c r="C10" s="180"/>
      <c r="D10" s="186"/>
      <c r="E10" s="186"/>
      <c r="F10" s="183"/>
      <c r="G10" s="177"/>
      <c r="H10" s="184"/>
      <c r="I10" s="184"/>
      <c r="J10" s="184"/>
      <c r="K10" s="184"/>
      <c r="L10" s="184"/>
      <c r="M10" s="184"/>
      <c r="N10" s="184"/>
      <c r="O10" s="184"/>
      <c r="P10" s="180"/>
    </row>
    <row r="11" spans="1:16" s="3" customFormat="1" ht="13.5" customHeight="1">
      <c r="A11" s="180" t="s">
        <v>76</v>
      </c>
      <c r="B11" s="184"/>
      <c r="C11" s="180"/>
      <c r="D11" s="186"/>
      <c r="E11" s="186"/>
      <c r="F11" s="183"/>
      <c r="G11" s="177"/>
      <c r="H11" s="184"/>
      <c r="I11" s="184"/>
      <c r="J11" s="184"/>
      <c r="K11" s="184"/>
      <c r="L11" s="184"/>
      <c r="M11" s="184"/>
      <c r="N11" s="184"/>
      <c r="O11" s="184"/>
      <c r="P11" s="180"/>
    </row>
    <row r="12" spans="1:16" s="3" customFormat="1" ht="39" customHeight="1">
      <c r="A12" s="307" t="s">
        <v>204</v>
      </c>
      <c r="B12" s="330"/>
      <c r="C12" s="330"/>
      <c r="D12" s="330"/>
      <c r="E12" s="330"/>
      <c r="F12" s="330"/>
      <c r="G12" s="330"/>
      <c r="H12" s="330"/>
      <c r="I12" s="330"/>
      <c r="J12" s="330"/>
      <c r="K12" s="330"/>
      <c r="L12" s="330"/>
      <c r="M12" s="330"/>
      <c r="N12" s="330"/>
      <c r="O12" s="330"/>
      <c r="P12" s="180"/>
    </row>
    <row r="13" spans="1:16" s="3" customFormat="1" ht="12.75">
      <c r="A13" s="186"/>
      <c r="B13" s="237"/>
      <c r="C13" s="237"/>
      <c r="D13" s="237"/>
      <c r="E13" s="237"/>
      <c r="F13" s="237"/>
      <c r="G13" s="237"/>
      <c r="H13" s="237"/>
      <c r="I13" s="237"/>
      <c r="J13" s="237"/>
      <c r="K13" s="237"/>
      <c r="L13" s="237"/>
      <c r="M13" s="237"/>
      <c r="N13" s="237"/>
      <c r="O13" s="237"/>
      <c r="P13" s="180"/>
    </row>
    <row r="14" spans="1:16" ht="15" customHeight="1">
      <c r="A14" s="28"/>
      <c r="B14" s="28"/>
      <c r="C14" s="28"/>
      <c r="D14" s="28"/>
      <c r="E14" s="28"/>
      <c r="F14" s="28"/>
      <c r="G14" s="28"/>
      <c r="H14" s="28"/>
      <c r="I14" s="28"/>
      <c r="J14" s="28"/>
      <c r="K14" s="28"/>
      <c r="L14" s="28"/>
      <c r="M14" s="28"/>
      <c r="N14" s="28"/>
      <c r="O14" s="235"/>
      <c r="P14" s="235"/>
    </row>
    <row r="15" spans="1:16" ht="83.25" customHeight="1">
      <c r="A15" s="242" t="s">
        <v>38</v>
      </c>
      <c r="B15" s="202" t="s">
        <v>39</v>
      </c>
      <c r="C15" s="243" t="s">
        <v>40</v>
      </c>
      <c r="D15" s="202" t="s">
        <v>89</v>
      </c>
      <c r="E15" s="202" t="s">
        <v>203</v>
      </c>
      <c r="F15" s="243" t="s">
        <v>63</v>
      </c>
      <c r="G15" s="244" t="s">
        <v>45</v>
      </c>
      <c r="H15" s="244" t="s">
        <v>46</v>
      </c>
      <c r="I15" s="243" t="s">
        <v>64</v>
      </c>
      <c r="J15" s="243" t="s">
        <v>51</v>
      </c>
      <c r="K15" s="243" t="s">
        <v>65</v>
      </c>
      <c r="L15" s="243" t="s">
        <v>53</v>
      </c>
      <c r="M15" s="243" t="s">
        <v>54</v>
      </c>
      <c r="N15" s="245" t="s">
        <v>88</v>
      </c>
      <c r="O15" s="244" t="s">
        <v>47</v>
      </c>
      <c r="P15" s="244" t="s">
        <v>48</v>
      </c>
    </row>
    <row r="16" spans="1:16" ht="225" customHeight="1">
      <c r="A16" s="246">
        <v>155</v>
      </c>
      <c r="B16" s="247"/>
      <c r="C16" s="248" t="s">
        <v>56</v>
      </c>
      <c r="D16" s="249" t="s">
        <v>276</v>
      </c>
      <c r="E16" s="250" t="s">
        <v>280</v>
      </c>
      <c r="F16" s="251"/>
      <c r="G16" s="248"/>
      <c r="H16" s="252"/>
      <c r="I16" s="253"/>
      <c r="J16" s="254"/>
      <c r="K16" s="255"/>
      <c r="L16" s="256">
        <f>SUM(L18:L24)</f>
        <v>66192</v>
      </c>
      <c r="M16" s="256">
        <f>SUM(M18:M24)</f>
        <v>69839.520000000004</v>
      </c>
      <c r="N16" s="257"/>
      <c r="O16" s="258"/>
      <c r="P16" s="259"/>
    </row>
    <row r="17" spans="1:17" ht="26.25" customHeight="1">
      <c r="A17" s="260"/>
      <c r="B17" s="261" t="s">
        <v>304</v>
      </c>
      <c r="C17" s="262"/>
      <c r="D17" s="263" t="s">
        <v>278</v>
      </c>
      <c r="E17" s="259">
        <v>8500</v>
      </c>
      <c r="F17" s="262"/>
      <c r="G17" s="262"/>
      <c r="H17" s="262"/>
      <c r="I17" s="264" t="s">
        <v>57</v>
      </c>
      <c r="J17" s="264" t="s">
        <v>57</v>
      </c>
      <c r="K17" s="264" t="s">
        <v>57</v>
      </c>
      <c r="L17" s="264" t="s">
        <v>57</v>
      </c>
      <c r="M17" s="264" t="s">
        <v>57</v>
      </c>
      <c r="N17" s="264" t="s">
        <v>57</v>
      </c>
      <c r="O17" s="265" t="s">
        <v>57</v>
      </c>
      <c r="P17" s="265" t="s">
        <v>57</v>
      </c>
    </row>
    <row r="18" spans="1:17" ht="24.75" customHeight="1">
      <c r="A18" s="266"/>
      <c r="B18" s="267"/>
      <c r="C18" s="268" t="s">
        <v>305</v>
      </c>
      <c r="D18" s="269" t="s">
        <v>379</v>
      </c>
      <c r="E18" s="270"/>
      <c r="F18" s="270">
        <v>142</v>
      </c>
      <c r="G18" s="270" t="s">
        <v>371</v>
      </c>
      <c r="H18" s="270">
        <v>144</v>
      </c>
      <c r="I18" s="271">
        <v>230</v>
      </c>
      <c r="J18" s="272">
        <v>0.05</v>
      </c>
      <c r="K18" s="271">
        <f>I18+I18*J18</f>
        <v>241.5</v>
      </c>
      <c r="L18" s="271">
        <f>I18*H18</f>
        <v>33120</v>
      </c>
      <c r="M18" s="271">
        <f>K18*H18</f>
        <v>34776</v>
      </c>
      <c r="N18" s="264" t="s">
        <v>381</v>
      </c>
      <c r="O18" s="264"/>
      <c r="P18" s="264"/>
    </row>
    <row r="19" spans="1:17" ht="13.5" customHeight="1">
      <c r="A19" s="242"/>
      <c r="B19" s="259" t="s">
        <v>306</v>
      </c>
      <c r="C19" s="262"/>
      <c r="D19" s="263" t="s">
        <v>279</v>
      </c>
      <c r="E19" s="259">
        <v>1700</v>
      </c>
      <c r="F19" s="259"/>
      <c r="G19" s="259"/>
      <c r="H19" s="242"/>
      <c r="I19" s="264" t="s">
        <v>57</v>
      </c>
      <c r="J19" s="272" t="s">
        <v>57</v>
      </c>
      <c r="K19" s="271" t="s">
        <v>57</v>
      </c>
      <c r="L19" s="264" t="s">
        <v>57</v>
      </c>
      <c r="M19" s="264" t="s">
        <v>57</v>
      </c>
      <c r="N19" s="264" t="s">
        <v>57</v>
      </c>
      <c r="O19" s="265" t="s">
        <v>57</v>
      </c>
      <c r="P19" s="265" t="s">
        <v>57</v>
      </c>
    </row>
    <row r="20" spans="1:17" ht="25.5" customHeight="1">
      <c r="A20" s="242"/>
      <c r="B20" s="273"/>
      <c r="C20" s="262" t="s">
        <v>307</v>
      </c>
      <c r="D20" s="263" t="s">
        <v>380</v>
      </c>
      <c r="E20" s="259"/>
      <c r="F20" s="259">
        <v>29</v>
      </c>
      <c r="G20" s="270" t="s">
        <v>371</v>
      </c>
      <c r="H20" s="259">
        <v>33</v>
      </c>
      <c r="I20" s="271">
        <v>900</v>
      </c>
      <c r="J20" s="272">
        <v>0.05</v>
      </c>
      <c r="K20" s="271">
        <f>I20+I20*J20</f>
        <v>945</v>
      </c>
      <c r="L20" s="271">
        <f>I20*H20</f>
        <v>29700</v>
      </c>
      <c r="M20" s="271">
        <f>K20*H20</f>
        <v>31185</v>
      </c>
      <c r="N20" s="264" t="s">
        <v>382</v>
      </c>
      <c r="O20" s="264"/>
      <c r="P20" s="264"/>
    </row>
    <row r="21" spans="1:17" ht="53.25" customHeight="1">
      <c r="A21" s="261"/>
      <c r="B21" s="242"/>
      <c r="C21" s="242"/>
      <c r="D21" s="274" t="s">
        <v>85</v>
      </c>
      <c r="E21" s="242"/>
      <c r="F21" s="242"/>
      <c r="G21" s="259"/>
      <c r="H21" s="242"/>
      <c r="I21" s="264" t="s">
        <v>57</v>
      </c>
      <c r="J21" s="272" t="s">
        <v>57</v>
      </c>
      <c r="K21" s="271" t="s">
        <v>57</v>
      </c>
      <c r="L21" s="264" t="s">
        <v>57</v>
      </c>
      <c r="M21" s="264" t="s">
        <v>57</v>
      </c>
      <c r="N21" s="264" t="s">
        <v>57</v>
      </c>
      <c r="O21" s="264" t="s">
        <v>57</v>
      </c>
      <c r="P21" s="264" t="s">
        <v>57</v>
      </c>
    </row>
    <row r="22" spans="1:17" ht="38.25">
      <c r="A22" s="259"/>
      <c r="B22" s="259" t="s">
        <v>375</v>
      </c>
      <c r="C22" s="259"/>
      <c r="D22" s="275" t="s">
        <v>372</v>
      </c>
      <c r="E22" s="259" t="s">
        <v>80</v>
      </c>
      <c r="F22" s="259">
        <f>H22</f>
        <v>6</v>
      </c>
      <c r="G22" s="259" t="s">
        <v>58</v>
      </c>
      <c r="H22" s="259">
        <v>6</v>
      </c>
      <c r="I22" s="276">
        <v>2</v>
      </c>
      <c r="J22" s="277">
        <v>0.21</v>
      </c>
      <c r="K22" s="276">
        <f>I22+I22*J22</f>
        <v>2.42</v>
      </c>
      <c r="L22" s="278">
        <f>I22*H22</f>
        <v>12</v>
      </c>
      <c r="M22" s="278">
        <f>K22*H22</f>
        <v>14.52</v>
      </c>
      <c r="N22" s="259" t="s">
        <v>383</v>
      </c>
      <c r="O22" s="259"/>
      <c r="P22" s="259"/>
      <c r="Q22" s="102"/>
    </row>
    <row r="23" spans="1:17" ht="25.5">
      <c r="A23" s="259"/>
      <c r="B23" s="259" t="s">
        <v>376</v>
      </c>
      <c r="C23" s="259"/>
      <c r="D23" s="275" t="s">
        <v>373</v>
      </c>
      <c r="E23" s="259"/>
      <c r="F23" s="259">
        <f t="shared" ref="F23:F24" si="0">H23</f>
        <v>9</v>
      </c>
      <c r="G23" s="270" t="s">
        <v>371</v>
      </c>
      <c r="H23" s="259">
        <v>9</v>
      </c>
      <c r="I23" s="276">
        <v>140</v>
      </c>
      <c r="J23" s="277">
        <v>0.05</v>
      </c>
      <c r="K23" s="276">
        <f t="shared" ref="K23:K24" si="1">I23+I23*J23</f>
        <v>147</v>
      </c>
      <c r="L23" s="278">
        <f t="shared" ref="L23:L24" si="2">I23*H23</f>
        <v>1260</v>
      </c>
      <c r="M23" s="278">
        <f t="shared" ref="M23:M24" si="3">K23*H23</f>
        <v>1323</v>
      </c>
      <c r="N23" s="259" t="s">
        <v>384</v>
      </c>
      <c r="O23" s="259"/>
      <c r="P23" s="259"/>
      <c r="Q23" s="102"/>
    </row>
    <row r="24" spans="1:17" ht="25.5">
      <c r="A24" s="259"/>
      <c r="B24" s="259" t="s">
        <v>377</v>
      </c>
      <c r="C24" s="259"/>
      <c r="D24" s="275" t="s">
        <v>374</v>
      </c>
      <c r="E24" s="259"/>
      <c r="F24" s="259">
        <f t="shared" si="0"/>
        <v>3</v>
      </c>
      <c r="G24" s="259" t="s">
        <v>378</v>
      </c>
      <c r="H24" s="259">
        <v>3</v>
      </c>
      <c r="I24" s="276">
        <v>700</v>
      </c>
      <c r="J24" s="277">
        <v>0.21</v>
      </c>
      <c r="K24" s="276">
        <f t="shared" si="1"/>
        <v>847</v>
      </c>
      <c r="L24" s="278">
        <f t="shared" si="2"/>
        <v>2100</v>
      </c>
      <c r="M24" s="278">
        <f t="shared" si="3"/>
        <v>2541</v>
      </c>
      <c r="N24" s="259" t="s">
        <v>385</v>
      </c>
      <c r="O24" s="259"/>
      <c r="P24" s="259"/>
      <c r="Q24" s="102"/>
    </row>
    <row r="25" spans="1:17" s="81" customFormat="1" ht="15">
      <c r="A25" s="230"/>
      <c r="B25" s="230"/>
      <c r="C25" s="230"/>
      <c r="D25" s="230"/>
      <c r="E25" s="230"/>
      <c r="F25" s="230"/>
      <c r="G25" s="231"/>
      <c r="H25" s="232"/>
      <c r="I25" s="232"/>
      <c r="J25" s="233"/>
      <c r="K25" s="233"/>
      <c r="L25" s="233"/>
      <c r="M25" s="233"/>
      <c r="N25" s="233"/>
      <c r="O25" s="233"/>
      <c r="P25" s="233"/>
    </row>
    <row r="26" spans="1:17" s="81" customFormat="1" ht="15">
      <c r="A26" s="234"/>
      <c r="B26" s="233"/>
      <c r="C26" s="233"/>
      <c r="D26" s="238"/>
      <c r="E26" s="239"/>
      <c r="F26" s="240"/>
      <c r="G26" s="231"/>
      <c r="H26" s="233"/>
      <c r="I26" s="241"/>
      <c r="J26" s="233"/>
      <c r="K26" s="233"/>
      <c r="L26" s="233"/>
      <c r="M26" s="233"/>
      <c r="N26" s="233"/>
      <c r="O26" s="233"/>
      <c r="P26" s="233"/>
    </row>
    <row r="27" spans="1:17" s="81" customFormat="1" ht="15">
      <c r="A27" s="312" t="s">
        <v>260</v>
      </c>
      <c r="B27" s="312"/>
      <c r="C27" s="312"/>
      <c r="D27" s="312"/>
      <c r="E27" s="312"/>
      <c r="F27" s="312"/>
      <c r="G27" s="312"/>
      <c r="H27" s="312"/>
      <c r="I27" s="312"/>
      <c r="J27" s="312"/>
      <c r="K27" s="233"/>
      <c r="L27" s="233"/>
      <c r="M27" s="233"/>
      <c r="N27" s="233"/>
      <c r="O27" s="233"/>
      <c r="P27" s="233"/>
    </row>
    <row r="28" spans="1:17" s="81" customFormat="1" ht="15">
      <c r="A28" s="326" t="s">
        <v>386</v>
      </c>
      <c r="B28" s="326"/>
      <c r="C28" s="326"/>
      <c r="D28" s="326"/>
      <c r="E28" s="326"/>
      <c r="F28" s="326"/>
      <c r="G28" s="326"/>
      <c r="H28" s="326"/>
      <c r="I28" s="326"/>
      <c r="J28" s="326"/>
      <c r="K28" s="233"/>
      <c r="L28" s="233"/>
      <c r="M28" s="233"/>
      <c r="N28" s="233"/>
      <c r="O28" s="233"/>
      <c r="P28" s="233"/>
    </row>
    <row r="29" spans="1:17" s="81" customFormat="1" ht="39.75" customHeight="1">
      <c r="A29" s="279" t="s">
        <v>261</v>
      </c>
      <c r="B29" s="313" t="s">
        <v>262</v>
      </c>
      <c r="C29" s="314"/>
      <c r="D29" s="314"/>
      <c r="E29" s="315"/>
      <c r="F29" s="313" t="s">
        <v>18</v>
      </c>
      <c r="G29" s="315"/>
      <c r="H29" s="316" t="s">
        <v>236</v>
      </c>
      <c r="I29" s="317"/>
      <c r="J29" s="318"/>
      <c r="K29" s="233"/>
      <c r="L29" s="233"/>
      <c r="M29" s="233"/>
      <c r="N29" s="233"/>
      <c r="O29" s="233"/>
      <c r="P29" s="233"/>
    </row>
    <row r="30" spans="1:17" s="81" customFormat="1" ht="40.5" customHeight="1">
      <c r="A30" s="280">
        <v>1</v>
      </c>
      <c r="B30" s="319" t="s">
        <v>263</v>
      </c>
      <c r="C30" s="320"/>
      <c r="D30" s="320"/>
      <c r="E30" s="321"/>
      <c r="F30" s="322" t="s">
        <v>5</v>
      </c>
      <c r="G30" s="322"/>
      <c r="H30" s="323" t="s">
        <v>405</v>
      </c>
      <c r="I30" s="324"/>
      <c r="J30" s="325"/>
      <c r="K30" s="233"/>
      <c r="L30" s="233"/>
      <c r="M30" s="233"/>
      <c r="N30" s="233"/>
      <c r="O30" s="233"/>
      <c r="P30" s="233"/>
    </row>
    <row r="31" spans="1:17" s="81" customFormat="1" ht="24.95" customHeight="1">
      <c r="A31" s="280">
        <v>2</v>
      </c>
      <c r="B31" s="319" t="s">
        <v>264</v>
      </c>
      <c r="C31" s="320"/>
      <c r="D31" s="320"/>
      <c r="E31" s="321"/>
      <c r="F31" s="322" t="s">
        <v>5</v>
      </c>
      <c r="G31" s="322"/>
      <c r="H31" s="323" t="s">
        <v>387</v>
      </c>
      <c r="I31" s="324"/>
      <c r="J31" s="325"/>
      <c r="K31" s="233"/>
      <c r="L31" s="233"/>
      <c r="M31" s="233"/>
      <c r="N31" s="233"/>
      <c r="O31" s="233"/>
      <c r="P31" s="233"/>
    </row>
    <row r="32" spans="1:17" s="81" customFormat="1" ht="57" customHeight="1">
      <c r="A32" s="280">
        <v>3</v>
      </c>
      <c r="B32" s="319" t="s">
        <v>265</v>
      </c>
      <c r="C32" s="320"/>
      <c r="D32" s="320"/>
      <c r="E32" s="321"/>
      <c r="F32" s="322" t="s">
        <v>5</v>
      </c>
      <c r="G32" s="322"/>
      <c r="H32" s="323" t="s">
        <v>407</v>
      </c>
      <c r="I32" s="324"/>
      <c r="J32" s="325"/>
      <c r="K32" s="233"/>
      <c r="L32" s="233"/>
      <c r="M32" s="233"/>
      <c r="N32" s="233"/>
      <c r="O32" s="233"/>
      <c r="P32" s="233"/>
    </row>
    <row r="33" spans="1:16" s="81" customFormat="1" ht="77.25" customHeight="1">
      <c r="A33" s="280">
        <v>4</v>
      </c>
      <c r="B33" s="319" t="s">
        <v>266</v>
      </c>
      <c r="C33" s="320"/>
      <c r="D33" s="320"/>
      <c r="E33" s="321"/>
      <c r="F33" s="319" t="s">
        <v>267</v>
      </c>
      <c r="G33" s="321"/>
      <c r="H33" s="323" t="s">
        <v>408</v>
      </c>
      <c r="I33" s="324"/>
      <c r="J33" s="325"/>
      <c r="K33" s="233"/>
      <c r="L33" s="233"/>
      <c r="M33" s="233"/>
      <c r="N33" s="233"/>
      <c r="O33" s="233"/>
      <c r="P33" s="233"/>
    </row>
    <row r="34" spans="1:16" s="81" customFormat="1" ht="24.95" customHeight="1">
      <c r="A34" s="280">
        <v>5</v>
      </c>
      <c r="B34" s="319" t="s">
        <v>268</v>
      </c>
      <c r="C34" s="320"/>
      <c r="D34" s="320"/>
      <c r="E34" s="321"/>
      <c r="F34" s="322" t="s">
        <v>5</v>
      </c>
      <c r="G34" s="322"/>
      <c r="H34" s="323" t="s">
        <v>403</v>
      </c>
      <c r="I34" s="324"/>
      <c r="J34" s="325"/>
      <c r="K34" s="233"/>
      <c r="L34" s="233"/>
      <c r="M34" s="233"/>
      <c r="N34" s="233"/>
      <c r="O34" s="233"/>
      <c r="P34" s="233"/>
    </row>
    <row r="35" spans="1:16" s="81" customFormat="1" ht="39.75" customHeight="1">
      <c r="A35" s="280">
        <v>6</v>
      </c>
      <c r="B35" s="319" t="s">
        <v>269</v>
      </c>
      <c r="C35" s="320"/>
      <c r="D35" s="320"/>
      <c r="E35" s="321"/>
      <c r="F35" s="322" t="s">
        <v>5</v>
      </c>
      <c r="G35" s="322"/>
      <c r="H35" s="323" t="s">
        <v>409</v>
      </c>
      <c r="I35" s="324"/>
      <c r="J35" s="325"/>
      <c r="K35" s="233"/>
      <c r="L35" s="233"/>
      <c r="M35" s="233"/>
      <c r="N35" s="233"/>
      <c r="O35" s="233"/>
      <c r="P35" s="233"/>
    </row>
    <row r="36" spans="1:16" s="81" customFormat="1" ht="45.75" customHeight="1">
      <c r="A36" s="280">
        <v>7</v>
      </c>
      <c r="B36" s="319" t="s">
        <v>270</v>
      </c>
      <c r="C36" s="320"/>
      <c r="D36" s="320"/>
      <c r="E36" s="321"/>
      <c r="F36" s="322" t="s">
        <v>5</v>
      </c>
      <c r="G36" s="322"/>
      <c r="H36" s="323" t="s">
        <v>404</v>
      </c>
      <c r="I36" s="324"/>
      <c r="J36" s="325"/>
      <c r="K36" s="233"/>
      <c r="L36" s="233"/>
      <c r="M36" s="233"/>
      <c r="N36" s="233"/>
      <c r="O36" s="233"/>
      <c r="P36" s="233"/>
    </row>
    <row r="37" spans="1:16" s="81" customFormat="1" ht="24.95" customHeight="1">
      <c r="A37" s="280">
        <v>8</v>
      </c>
      <c r="B37" s="319" t="s">
        <v>271</v>
      </c>
      <c r="C37" s="320"/>
      <c r="D37" s="320"/>
      <c r="E37" s="321"/>
      <c r="F37" s="322" t="s">
        <v>5</v>
      </c>
      <c r="G37" s="322"/>
      <c r="H37" s="323" t="s">
        <v>410</v>
      </c>
      <c r="I37" s="324"/>
      <c r="J37" s="325"/>
      <c r="K37" s="233"/>
      <c r="L37" s="233"/>
      <c r="M37" s="233"/>
      <c r="N37" s="233"/>
      <c r="O37" s="233"/>
      <c r="P37" s="233"/>
    </row>
    <row r="38" spans="1:16" s="81" customFormat="1" ht="24.95" customHeight="1">
      <c r="A38" s="280">
        <v>9</v>
      </c>
      <c r="B38" s="319" t="s">
        <v>272</v>
      </c>
      <c r="C38" s="320"/>
      <c r="D38" s="320"/>
      <c r="E38" s="321"/>
      <c r="F38" s="322" t="s">
        <v>5</v>
      </c>
      <c r="G38" s="322"/>
      <c r="H38" s="323" t="s">
        <v>411</v>
      </c>
      <c r="I38" s="327"/>
      <c r="J38" s="328"/>
      <c r="K38" s="233"/>
      <c r="L38" s="233"/>
      <c r="M38" s="233"/>
      <c r="N38" s="233"/>
      <c r="O38" s="233"/>
      <c r="P38" s="233"/>
    </row>
    <row r="39" spans="1:16" s="81" customFormat="1" ht="24.95" customHeight="1">
      <c r="A39" s="280">
        <v>10</v>
      </c>
      <c r="B39" s="319" t="s">
        <v>273</v>
      </c>
      <c r="C39" s="320"/>
      <c r="D39" s="320"/>
      <c r="E39" s="321"/>
      <c r="F39" s="322" t="s">
        <v>5</v>
      </c>
      <c r="G39" s="322"/>
      <c r="H39" s="323" t="s">
        <v>412</v>
      </c>
      <c r="I39" s="327"/>
      <c r="J39" s="328"/>
      <c r="K39" s="233"/>
      <c r="L39" s="233"/>
      <c r="M39" s="233"/>
      <c r="N39" s="233"/>
      <c r="O39" s="233"/>
      <c r="P39" s="233"/>
    </row>
    <row r="40" spans="1:16" s="81" customFormat="1" ht="24.95" customHeight="1">
      <c r="A40" s="280">
        <v>11</v>
      </c>
      <c r="B40" s="319" t="s">
        <v>274</v>
      </c>
      <c r="C40" s="320"/>
      <c r="D40" s="320"/>
      <c r="E40" s="321"/>
      <c r="F40" s="322" t="s">
        <v>5</v>
      </c>
      <c r="G40" s="322"/>
      <c r="H40" s="323" t="s">
        <v>406</v>
      </c>
      <c r="I40" s="324"/>
      <c r="J40" s="325"/>
      <c r="K40" s="233"/>
      <c r="L40" s="233"/>
      <c r="M40" s="233"/>
      <c r="N40" s="233"/>
      <c r="O40" s="233"/>
      <c r="P40" s="233"/>
    </row>
    <row r="41" spans="1:16" s="81" customFormat="1" ht="40.5" customHeight="1">
      <c r="A41" s="280">
        <v>12</v>
      </c>
      <c r="B41" s="319" t="s">
        <v>275</v>
      </c>
      <c r="C41" s="320"/>
      <c r="D41" s="320"/>
      <c r="E41" s="321"/>
      <c r="F41" s="322" t="s">
        <v>5</v>
      </c>
      <c r="G41" s="322"/>
      <c r="H41" s="323" t="s">
        <v>413</v>
      </c>
      <c r="I41" s="324"/>
      <c r="J41" s="325"/>
      <c r="K41" s="233"/>
      <c r="L41" s="233"/>
      <c r="M41" s="233"/>
      <c r="N41" s="233"/>
      <c r="O41" s="233"/>
      <c r="P41" s="233"/>
    </row>
    <row r="42" spans="1:16" s="81" customFormat="1" ht="15">
      <c r="A42"/>
      <c r="B42"/>
      <c r="C42"/>
      <c r="D42"/>
      <c r="E42"/>
      <c r="F42"/>
      <c r="G42"/>
      <c r="H42"/>
      <c r="I42"/>
      <c r="J42"/>
      <c r="K42"/>
    </row>
    <row r="43" spans="1:16" s="81" customFormat="1" ht="15">
      <c r="A43"/>
      <c r="B43"/>
      <c r="C43"/>
      <c r="D43"/>
      <c r="E43"/>
      <c r="F43"/>
      <c r="G43"/>
      <c r="H43"/>
      <c r="I43"/>
      <c r="J43"/>
      <c r="K43"/>
    </row>
    <row r="44" spans="1:16" s="81" customFormat="1" ht="15">
      <c r="A44"/>
      <c r="B44"/>
      <c r="C44"/>
      <c r="D44"/>
      <c r="E44" s="83"/>
      <c r="F44" s="83"/>
      <c r="G44" s="83"/>
      <c r="H44" s="83"/>
      <c r="I44"/>
      <c r="J44"/>
      <c r="K44"/>
      <c r="L44"/>
      <c r="M44"/>
      <c r="N44"/>
      <c r="O44"/>
      <c r="P44"/>
    </row>
    <row r="45" spans="1:16" s="81" customFormat="1" ht="15">
      <c r="A45"/>
      <c r="B45"/>
      <c r="C45"/>
      <c r="D45"/>
      <c r="E45"/>
      <c r="F45"/>
      <c r="G45"/>
      <c r="H45"/>
      <c r="I45"/>
      <c r="J45"/>
      <c r="K45"/>
      <c r="L45"/>
      <c r="M45"/>
      <c r="N45"/>
      <c r="O45"/>
      <c r="P45"/>
    </row>
    <row r="46" spans="1:16" s="81" customFormat="1" ht="15">
      <c r="A46"/>
      <c r="B46"/>
      <c r="C46"/>
      <c r="D46"/>
      <c r="E46"/>
      <c r="F46"/>
      <c r="G46"/>
      <c r="H46"/>
      <c r="I46"/>
      <c r="J46"/>
      <c r="K46"/>
      <c r="L46"/>
      <c r="M46"/>
      <c r="N46"/>
      <c r="O46"/>
      <c r="P46"/>
    </row>
    <row r="47" spans="1:16" s="81" customFormat="1" ht="15">
      <c r="A47"/>
      <c r="B47"/>
      <c r="C47"/>
      <c r="D47"/>
      <c r="E47"/>
      <c r="F47"/>
      <c r="G47"/>
      <c r="H47"/>
      <c r="I47"/>
      <c r="J47"/>
      <c r="K47"/>
      <c r="L47"/>
      <c r="M47"/>
      <c r="N47"/>
      <c r="O47"/>
      <c r="P47"/>
    </row>
  </sheetData>
  <mergeCells count="44">
    <mergeCell ref="A2:N2"/>
    <mergeCell ref="A7:O7"/>
    <mergeCell ref="A12:O12"/>
    <mergeCell ref="B40:E40"/>
    <mergeCell ref="F40:G40"/>
    <mergeCell ref="H40:J40"/>
    <mergeCell ref="B36:E36"/>
    <mergeCell ref="F36:G36"/>
    <mergeCell ref="H36:J36"/>
    <mergeCell ref="B37:E37"/>
    <mergeCell ref="F37:G37"/>
    <mergeCell ref="H37:J37"/>
    <mergeCell ref="B34:E34"/>
    <mergeCell ref="F34:G34"/>
    <mergeCell ref="H34:J34"/>
    <mergeCell ref="B35:E35"/>
    <mergeCell ref="B41:E41"/>
    <mergeCell ref="F41:G41"/>
    <mergeCell ref="H41:J41"/>
    <mergeCell ref="B38:E38"/>
    <mergeCell ref="F38:G38"/>
    <mergeCell ref="H38:J38"/>
    <mergeCell ref="B39:E39"/>
    <mergeCell ref="F39:G39"/>
    <mergeCell ref="H39:J39"/>
    <mergeCell ref="B31:E31"/>
    <mergeCell ref="F31:G31"/>
    <mergeCell ref="H31:J31"/>
    <mergeCell ref="F35:G35"/>
    <mergeCell ref="H35:J35"/>
    <mergeCell ref="B32:E32"/>
    <mergeCell ref="F32:G32"/>
    <mergeCell ref="H32:J32"/>
    <mergeCell ref="B33:E33"/>
    <mergeCell ref="F33:G33"/>
    <mergeCell ref="H33:J33"/>
    <mergeCell ref="A27:J27"/>
    <mergeCell ref="B29:E29"/>
    <mergeCell ref="F29:G29"/>
    <mergeCell ref="H29:J29"/>
    <mergeCell ref="B30:E30"/>
    <mergeCell ref="F30:G30"/>
    <mergeCell ref="H30:J30"/>
    <mergeCell ref="A28:J28"/>
  </mergeCells>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2" baseType="variant">
      <vt:variant>
        <vt:lpstr>Darbalapiai</vt:lpstr>
      </vt:variant>
      <vt:variant>
        <vt:i4>7</vt:i4>
      </vt:variant>
    </vt:vector>
  </HeadingPairs>
  <TitlesOfParts>
    <vt:vector size="7" baseType="lpstr">
      <vt:lpstr>1-140</vt:lpstr>
      <vt:lpstr>141</vt:lpstr>
      <vt:lpstr>153</vt:lpstr>
      <vt:lpstr>49</vt:lpstr>
      <vt:lpstr>Krešėjimo</vt:lpstr>
      <vt:lpstr>Lapas2</vt:lpstr>
      <vt:lpstr>155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Angelė</cp:lastModifiedBy>
  <cp:revision>2</cp:revision>
  <cp:lastPrinted>2019-04-24T12:51:53Z</cp:lastPrinted>
  <dcterms:created xsi:type="dcterms:W3CDTF">2010-02-02T17:05:05Z</dcterms:created>
  <dcterms:modified xsi:type="dcterms:W3CDTF">2019-06-25T13:34:19Z</dcterms:modified>
</cp:coreProperties>
</file>