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defaultThemeVersion="124226"/>
  <mc:AlternateContent xmlns:mc="http://schemas.openxmlformats.org/markup-compatibility/2006">
    <mc:Choice Requires="x15">
      <x15ac:absPath xmlns:x15ac="http://schemas.microsoft.com/office/spreadsheetml/2010/11/ac" url="C:\Users\User\Desktop\PIRKIMAI\2018\P238 AK Pastatatu ir inz sist prieziura\viesinimui\Pasiulymas Caverion\"/>
    </mc:Choice>
  </mc:AlternateContent>
  <xr:revisionPtr revIDLastSave="0" documentId="8_{11EB714E-C086-4756-BEBE-EBF77F9330EE}" xr6:coauthVersionLast="43" xr6:coauthVersionMax="43" xr10:uidLastSave="{00000000-0000-0000-0000-000000000000}"/>
  <bookViews>
    <workbookView xWindow="-120" yWindow="-120" windowWidth="29040" windowHeight="15840" xr2:uid="{00000000-000D-0000-FFFF-FFFF00000000}"/>
  </bookViews>
  <sheets>
    <sheet name="Pasiulymas" sheetId="1" r:id="rId1"/>
    <sheet name="Derybines salygos" sheetId="2" r:id="rId2"/>
    <sheet name="Sheet3" sheetId="3" r:id="rId3"/>
  </sheets>
  <definedNames>
    <definedName name="_xlnm.Print_Area" localSheetId="0">Pasiulymas!$A$1:$E$91</definedName>
  </definedNames>
  <calcPr calcId="181029"/>
</workbook>
</file>

<file path=xl/calcChain.xml><?xml version="1.0" encoding="utf-8"?>
<calcChain xmlns="http://schemas.openxmlformats.org/spreadsheetml/2006/main">
  <c r="C75" i="1" l="1"/>
  <c r="E75" i="1"/>
  <c r="C74" i="1" l="1"/>
  <c r="E77" i="1" l="1"/>
  <c r="E78" i="1"/>
  <c r="E74" i="1"/>
  <c r="E72" i="1"/>
  <c r="F72" i="1" s="1"/>
  <c r="E84" i="1" l="1"/>
  <c r="E79" i="1"/>
  <c r="E80" i="1" s="1"/>
  <c r="E70" i="1"/>
  <c r="F70" i="1" s="1"/>
  <c r="E71" i="1"/>
  <c r="F71" i="1" s="1"/>
  <c r="E69" i="1"/>
  <c r="F69" i="1" s="1"/>
  <c r="E65" i="1"/>
  <c r="F65" i="1" s="1"/>
  <c r="E66" i="1"/>
  <c r="F66" i="1" s="1"/>
  <c r="E67" i="1"/>
  <c r="F67" i="1" s="1"/>
  <c r="E64" i="1"/>
  <c r="F64" i="1" s="1"/>
  <c r="E62" i="1"/>
  <c r="F62" i="1" s="1"/>
  <c r="E61" i="1"/>
  <c r="F61" i="1" s="1"/>
  <c r="E34" i="1"/>
  <c r="F34" i="1" s="1"/>
  <c r="E35" i="1"/>
  <c r="F35" i="1" s="1"/>
  <c r="E36" i="1"/>
  <c r="F36" i="1" s="1"/>
  <c r="E37" i="1"/>
  <c r="F37" i="1" s="1"/>
  <c r="E38" i="1"/>
  <c r="F38" i="1" s="1"/>
  <c r="E39" i="1"/>
  <c r="F39" i="1" s="1"/>
  <c r="E40" i="1"/>
  <c r="F40" i="1" s="1"/>
  <c r="E41" i="1"/>
  <c r="F41" i="1" s="1"/>
  <c r="E42" i="1"/>
  <c r="F42" i="1" s="1"/>
  <c r="E43" i="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E58" i="1"/>
  <c r="F58" i="1" s="1"/>
  <c r="E59" i="1"/>
  <c r="F59" i="1" s="1"/>
  <c r="E33" i="1"/>
  <c r="F33" i="1" s="1"/>
  <c r="E28" i="1"/>
  <c r="F28" i="1" s="1"/>
  <c r="E29" i="1"/>
  <c r="F29" i="1" s="1"/>
  <c r="E30" i="1"/>
  <c r="F30" i="1" s="1"/>
  <c r="E31" i="1"/>
  <c r="F31" i="1" s="1"/>
  <c r="E27" i="1"/>
  <c r="F27" i="1" s="1"/>
  <c r="C70" i="1"/>
  <c r="C71" i="1"/>
  <c r="C72" i="1"/>
  <c r="C69" i="1"/>
  <c r="C65" i="1"/>
  <c r="C66" i="1"/>
  <c r="C67" i="1"/>
  <c r="C64" i="1"/>
  <c r="C62" i="1"/>
  <c r="C61" i="1"/>
  <c r="C34" i="1"/>
  <c r="C35" i="1"/>
  <c r="C36" i="1"/>
  <c r="C37" i="1"/>
  <c r="C38" i="1"/>
  <c r="C39" i="1"/>
  <c r="C40" i="1"/>
  <c r="C41" i="1"/>
  <c r="C42" i="1"/>
  <c r="C43" i="1"/>
  <c r="C44" i="1"/>
  <c r="C45" i="1"/>
  <c r="C46" i="1"/>
  <c r="C47" i="1"/>
  <c r="C48" i="1"/>
  <c r="C49" i="1"/>
  <c r="C50" i="1"/>
  <c r="C51" i="1"/>
  <c r="C52" i="1"/>
  <c r="C53" i="1"/>
  <c r="C54" i="1"/>
  <c r="C55" i="1"/>
  <c r="C56" i="1"/>
  <c r="C57" i="1"/>
  <c r="C58" i="1"/>
  <c r="C59" i="1"/>
  <c r="C33" i="1"/>
  <c r="C28" i="1"/>
  <c r="C29" i="1"/>
  <c r="C30" i="1"/>
  <c r="C31" i="1"/>
  <c r="C27" i="1"/>
  <c r="E23" i="1"/>
  <c r="F23" i="1" s="1"/>
  <c r="E24" i="1"/>
  <c r="E25" i="1"/>
  <c r="F25" i="1" s="1"/>
  <c r="E22" i="1"/>
  <c r="F22" i="1" s="1"/>
  <c r="C23" i="1"/>
  <c r="C24" i="1"/>
  <c r="C25" i="1"/>
  <c r="C22" i="1"/>
  <c r="C6" i="1"/>
  <c r="C7" i="1"/>
  <c r="C8" i="1"/>
  <c r="C9" i="1"/>
  <c r="C10" i="1"/>
  <c r="C11" i="1"/>
  <c r="C12" i="1"/>
  <c r="C13" i="1"/>
  <c r="C14" i="1"/>
  <c r="C15" i="1"/>
  <c r="C16" i="1"/>
  <c r="C17" i="1"/>
  <c r="C18" i="1"/>
  <c r="C19" i="1"/>
  <c r="E19" i="1"/>
  <c r="F19" i="1" s="1"/>
  <c r="E7" i="1"/>
  <c r="F7" i="1" s="1"/>
  <c r="E8" i="1"/>
  <c r="F8" i="1" s="1"/>
  <c r="E9" i="1"/>
  <c r="F9" i="1" s="1"/>
  <c r="E10" i="1"/>
  <c r="F10" i="1" s="1"/>
  <c r="E11" i="1"/>
  <c r="F11" i="1" s="1"/>
  <c r="E12" i="1"/>
  <c r="F12" i="1" s="1"/>
  <c r="E13" i="1"/>
  <c r="F13" i="1" s="1"/>
  <c r="E14" i="1"/>
  <c r="F14" i="1" s="1"/>
  <c r="E15" i="1"/>
  <c r="F15" i="1" s="1"/>
  <c r="E16" i="1"/>
  <c r="F16" i="1" s="1"/>
  <c r="E17" i="1"/>
  <c r="F17" i="1" s="1"/>
  <c r="E18" i="1"/>
  <c r="F18" i="1" s="1"/>
  <c r="E85" i="1" l="1"/>
  <c r="E86" i="1" s="1"/>
  <c r="F24" i="1"/>
  <c r="E81" i="1"/>
  <c r="E82" i="1" s="1"/>
  <c r="E6" i="1"/>
  <c r="E83" i="1" l="1"/>
  <c r="E88" i="1" s="1"/>
  <c r="F6" i="1"/>
  <c r="E89" i="1" l="1"/>
  <c r="E90" i="1"/>
</calcChain>
</file>

<file path=xl/sharedStrings.xml><?xml version="1.0" encoding="utf-8"?>
<sst xmlns="http://schemas.openxmlformats.org/spreadsheetml/2006/main" count="129" uniqueCount="118">
  <si>
    <t>PVM</t>
  </si>
  <si>
    <r>
      <t xml:space="preserve">Tiekėjo pavadinimas </t>
    </r>
    <r>
      <rPr>
        <i/>
        <sz val="11"/>
        <color rgb="FFFF0000"/>
        <rFont val="Calibri"/>
        <family val="2"/>
        <scheme val="minor"/>
      </rPr>
      <t>Užpildoma</t>
    </r>
  </si>
  <si>
    <t>SPS 5 priedas</t>
  </si>
  <si>
    <t>Kiekis, mėn.</t>
  </si>
  <si>
    <t xml:space="preserve">NFTMC Statinių konstrukcijų  techninė priežiūra ir aptarnavimas. </t>
  </si>
  <si>
    <t xml:space="preserve">NFTMC vėdinimo sistemų įskaitant ir traukos spintas techninė priežiūra ir aptarnavimas. </t>
  </si>
  <si>
    <t>Kondicionavimo sistemų techninė priežiūra ir aptarnavimas.</t>
  </si>
  <si>
    <t>NFTMC vandentiekio, buitinių nuotekų, lietaus nuotekų sistemų, įskaitant ir lauko tinklus, techninė priežiūra ir aptarnavimas.</t>
  </si>
  <si>
    <t>NFTMC dejonizuoto vandens tiekimo sistemų techninė priežiūra ir aptarnavimas.</t>
  </si>
  <si>
    <t>NFTMC šiluminės energijos ir karšto vandens tiekimo sistemų, įskaitant ir lauko tinklus, techninė priežiūra ir aptarnavimas.</t>
  </si>
  <si>
    <t>NFTMC gaisro gesinimo priemonių, gaisro aptikimo (signalizacijos) ir dūmų šalinimo sistemų, įskaitant ir lauko gesinimo sistemas bei priešgaisrinį inventorių, techninė priežiūra ir aptarnavimas.</t>
  </si>
  <si>
    <t>NFTMC apsauginės signalizacijos, ieigos kontrolės, įvažiavimo kontrolės ir vaizdo stebėjimo sistemų, techninė priežiūra ir aptarnavimas.</t>
  </si>
  <si>
    <t>NFTMC automatizacijos, pastato valdymo sistemos (PVS) sistemų, techninė priežiūra ir aptarnavimas.</t>
  </si>
  <si>
    <t>NFTMC dujų tiekimo sistemų apimančių technologines dujas ir suspaustą orą techninė priežiūra ir aptarnavimas.</t>
  </si>
  <si>
    <t>NFTMC vidaus ir išorės elektros tinklų, įskaitant žaibosaugos ir įžeminimo tinklus ir įrenginius, sistemos techninė priežiūra ir aptarnavimas.</t>
  </si>
  <si>
    <t>NFTMC liftų, techninė priežiūra ir aptarnavimas.</t>
  </si>
  <si>
    <t>Viso kiekio kaina, €          be PVM</t>
  </si>
  <si>
    <t>Viso kiekio kaina, €           su PVM</t>
  </si>
  <si>
    <t>Personalo budėjimas.</t>
  </si>
  <si>
    <r>
      <t xml:space="preserve">1 vnt. Kaina €        be PVM </t>
    </r>
    <r>
      <rPr>
        <i/>
        <sz val="11"/>
        <color rgb="FFFF0000"/>
        <rFont val="Calibri"/>
        <family val="2"/>
        <scheme val="minor"/>
      </rPr>
      <t>Užpildoma</t>
    </r>
  </si>
  <si>
    <t>Filtravimo intarpas 610x610mm;montavimo gylis 78 mm</t>
  </si>
  <si>
    <t>Filtravimo intarpas 610x610mm;montavimo gylis 90 mm</t>
  </si>
  <si>
    <t>Filtravimo intarpas 472x472mm;montavimo gylis 78 mm</t>
  </si>
  <si>
    <t>Aktyvios anglies fitrai</t>
  </si>
  <si>
    <t>Oro tiektuvas su filtru HFDA/V-208-PD60</t>
  </si>
  <si>
    <t>Oro tiektuvas su filtru HFDA/V-106-PD60</t>
  </si>
  <si>
    <t>Oro tiektuvas su filtru HFDA/V-105-PD60</t>
  </si>
  <si>
    <t>Oro tiektuvas su filtru HFDA/V-209-PD60</t>
  </si>
  <si>
    <t>Oro tiektuvas su filtru HFDA/V-001-PD60</t>
  </si>
  <si>
    <t>287x287x550/3 F7</t>
  </si>
  <si>
    <t xml:space="preserve">287x287x550/3 F9 </t>
  </si>
  <si>
    <t>287x592x550/3 F7</t>
  </si>
  <si>
    <t>287x592x550/3 F9</t>
  </si>
  <si>
    <t>287x592x550/3 KF F9</t>
  </si>
  <si>
    <t xml:space="preserve">305x910x44 KS-w/44 G4 </t>
  </si>
  <si>
    <t xml:space="preserve">367x450x96 G4 </t>
  </si>
  <si>
    <t xml:space="preserve">420x805x600/5 F5 </t>
  </si>
  <si>
    <t xml:space="preserve">420x805x600/5 F7 </t>
  </si>
  <si>
    <t xml:space="preserve">420x805x600/5 F9 </t>
  </si>
  <si>
    <t xml:space="preserve">427x399x96 KS-W/96 </t>
  </si>
  <si>
    <t xml:space="preserve">427x399x96-P G4 </t>
  </si>
  <si>
    <t xml:space="preserve">544x247x94 G4 </t>
  </si>
  <si>
    <t xml:space="preserve">544x492x96 KS-W/96 </t>
  </si>
  <si>
    <t xml:space="preserve">592x287x550/7 F7 </t>
  </si>
  <si>
    <t>592x287x550/7 F9</t>
  </si>
  <si>
    <t>592x450x96 G4</t>
  </si>
  <si>
    <t xml:space="preserve">592x450x96 KS-W/96 </t>
  </si>
  <si>
    <t xml:space="preserve">592x450x96 KS-W/96 G4 </t>
  </si>
  <si>
    <t>592x592x305/6 G4</t>
  </si>
  <si>
    <t xml:space="preserve">592x592x550/6 </t>
  </si>
  <si>
    <t xml:space="preserve">592x592x550/6 F7 </t>
  </si>
  <si>
    <t>592x592x550/7 F7</t>
  </si>
  <si>
    <t>592x592x550/7 F9</t>
  </si>
  <si>
    <t xml:space="preserve">592x592x550/7 KF F9 </t>
  </si>
  <si>
    <t xml:space="preserve">592x592x96 KS-W/96 G4 </t>
  </si>
  <si>
    <t xml:space="preserve">910x305x500/9 F5 </t>
  </si>
  <si>
    <r>
      <t>NFTMC technologinio</t>
    </r>
    <r>
      <rPr>
        <b/>
        <sz val="11"/>
        <color rgb="FFFF0000"/>
        <rFont val="Calibri"/>
        <family val="2"/>
        <scheme val="minor"/>
      </rPr>
      <t xml:space="preserve"> </t>
    </r>
    <r>
      <rPr>
        <sz val="11"/>
        <color theme="1"/>
        <rFont val="Calibri"/>
        <family val="2"/>
        <scheme val="minor"/>
      </rPr>
      <t>šaldymo sistemų techninė priežiūra ir aptarnavimas.</t>
    </r>
  </si>
  <si>
    <t>Progard TLI  C12   (kataloginis Nr. PROGTLCS1)</t>
  </si>
  <si>
    <t>Ventil filter 12FC (kataloginis Nr. ZFREO12FC)</t>
  </si>
  <si>
    <t>TL5 54W/840 G5</t>
  </si>
  <si>
    <t>TL5 28W/840 G5</t>
  </si>
  <si>
    <t>TL5 80W/840 G5</t>
  </si>
  <si>
    <t>G13/T8  36W</t>
  </si>
  <si>
    <t xml:space="preserve">R410A </t>
  </si>
  <si>
    <t xml:space="preserve">R134a </t>
  </si>
  <si>
    <t xml:space="preserve">R404A </t>
  </si>
  <si>
    <t>Liuminisencinių  lempų tipai:</t>
  </si>
  <si>
    <t>Dejonizatorių filtrai:</t>
  </si>
  <si>
    <t>Ventkamerų kišeninų ir paneliniai filtrai:</t>
  </si>
  <si>
    <t>Ventiliacijos kamerų OTIS-1,2,7,12,13,15,18,23 Hepa filtrai:</t>
  </si>
  <si>
    <t>Švarių patalpų Hepa filtrai:</t>
  </si>
  <si>
    <t xml:space="preserve"> Etilenglikolio tirpalas  35%, litrais</t>
  </si>
  <si>
    <t>1 mėnesio kaina, € su PVM</t>
  </si>
  <si>
    <t>1 vnt. Kaina €        su PVM</t>
  </si>
  <si>
    <t>PASIŪLYMO KAINA*</t>
  </si>
  <si>
    <t>* - į siūlomą kainą turi būti įskaityti visi tiekėjo mokami mokesčiai ir visos tiekėjo patiriamos su pasiūlymo rengimu ir su pirkimo sutarties vykdymu susijusios (prekių pristatymo, paslaugų atlikimo, atsiskaitymo dokumentų pateikimo per informacinę sistemą „E. sąskaita“, išlaidos ir visos kitos, reikalingos tinkamam sutarties įvykdymui)</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</si>
  <si>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</si>
  <si>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t xml:space="preserve">Jeigu nei tiekėjui, nei pirkėjui nėra prievolės sumokėti PVM įrašyti "Ne"**  </t>
  </si>
  <si>
    <t>NFTMC pastatų ir inžinerinių sistemų (Saulėtekio 3 ir 3A, Vilniuje) techninės priežiūros ir aptarnavimo paslaugų pirkimas                                                                         (FTMC pirkimo Nr. P238)</t>
  </si>
  <si>
    <r>
      <rPr>
        <b/>
        <sz val="11"/>
        <color theme="1"/>
        <rFont val="Calibri"/>
        <family val="2"/>
        <scheme val="minor"/>
      </rPr>
      <t>P</t>
    </r>
    <r>
      <rPr>
        <b/>
        <u/>
        <sz val="11"/>
        <color theme="1"/>
        <rFont val="Calibri"/>
        <family val="2"/>
        <scheme val="minor"/>
      </rPr>
      <t>apildomos paslaugos/darbai</t>
    </r>
    <r>
      <rPr>
        <sz val="11"/>
        <color theme="1"/>
        <rFont val="Calibri"/>
        <family val="2"/>
        <scheme val="minor"/>
      </rPr>
      <t xml:space="preserve">                                                                                           papildomiems darbams, susijusiems su dalies sistemų įrenginių keitimu, sistemų plėtra, sistemų pertvarka (atlikimas arba organizavimas), jei darbų atlikimui reikia pasitelkti trečių šalių specialistus</t>
    </r>
  </si>
  <si>
    <t xml:space="preserve"> Freonas, kilogramais:</t>
  </si>
  <si>
    <r>
      <t xml:space="preserve">*** - Bendra pasiūlymų palyginamoji kaina yra skirta dalyvių pasiūlymams palyginti ir laimėjusį pasiūlymą nustatyti. Perkančioji organizacija </t>
    </r>
    <r>
      <rPr>
        <i/>
        <sz val="11"/>
        <color theme="1"/>
        <rFont val="Calibri"/>
        <family val="2"/>
        <scheme val="minor"/>
      </rPr>
      <t>dalis ir medžiagas</t>
    </r>
    <r>
      <rPr>
        <sz val="11"/>
        <color theme="1"/>
        <rFont val="Calibri"/>
        <family val="2"/>
        <scheme val="minor"/>
      </rPr>
      <t xml:space="preserve"> ir </t>
    </r>
    <r>
      <rPr>
        <i/>
        <sz val="11"/>
        <color theme="1"/>
        <rFont val="Calibri"/>
        <family val="2"/>
        <scheme val="minor"/>
      </rPr>
      <t>papildomas paslaugas/darbus</t>
    </r>
    <r>
      <rPr>
        <sz val="11"/>
        <color theme="1"/>
        <rFont val="Calibri"/>
        <family val="2"/>
        <scheme val="minor"/>
      </rPr>
      <t xml:space="preserve"> užsakinės pagal iškilsiantį poreikį ir negali numatyti kiek jų gali prireikti per sutarties laikotarpį, tačiau jų gali prireikti ir 30 % daugiau nei numatyta šioje lentelėje.</t>
    </r>
  </si>
  <si>
    <r>
      <t>Dalys ir medžiagos</t>
    </r>
    <r>
      <rPr>
        <sz val="11"/>
        <color theme="1"/>
        <rFont val="Calibri"/>
        <family val="2"/>
        <scheme val="minor"/>
      </rPr>
      <t xml:space="preserve"> (galimos numatyti, bet pirkti neįsipareigojama)        </t>
    </r>
    <r>
      <rPr>
        <b/>
        <sz val="11"/>
        <color theme="1"/>
        <rFont val="Calibri"/>
        <family val="2"/>
        <scheme val="minor"/>
      </rPr>
      <t xml:space="preserve">                                                </t>
    </r>
    <r>
      <rPr>
        <sz val="9"/>
        <color theme="1"/>
        <rFont val="Calibri"/>
        <family val="2"/>
        <scheme val="minor"/>
      </rPr>
      <t>Pastaba: jei techninių specifikacijų reikalavimuose prekių parametrai (ir/ar kita informacija) nurodyti kartu su prekės ženklu, patentu ar tipu (ir/ar kitaip pažeidžia rinkos dalyvių konkurencingumą, lygiateisiškumą), tiekėjas turi teisę siūlyti lygiaverčius parametrus (ir/ar informaciją).</t>
    </r>
  </si>
  <si>
    <t>Numatomas kiekis metams***</t>
  </si>
  <si>
    <t>Nuolatinės paslaugos</t>
  </si>
  <si>
    <r>
      <t xml:space="preserve">1 mėnesio kaina*, € be PVM </t>
    </r>
    <r>
      <rPr>
        <i/>
        <sz val="11"/>
        <color rgb="FFFF0000"/>
        <rFont val="Calibri"/>
        <family val="2"/>
        <scheme val="minor"/>
      </rPr>
      <t>Užpildoma</t>
    </r>
  </si>
  <si>
    <t>1 mėnesio bendra        su PVM</t>
  </si>
  <si>
    <t>1 mėnesio bendra                be PVM</t>
  </si>
  <si>
    <t>12 mėnesių bendra su PVM</t>
  </si>
  <si>
    <t>Viso kiekio metams***  be PVM</t>
  </si>
  <si>
    <t>Viso kiekio metams*** su PVM</t>
  </si>
  <si>
    <t>Viso kiekio metams***             be PVM</t>
  </si>
  <si>
    <r>
      <rPr>
        <b/>
        <sz val="11"/>
        <color theme="1"/>
        <rFont val="Calibri"/>
        <family val="2"/>
        <scheme val="minor"/>
      </rPr>
      <t xml:space="preserve">Dalių ir medžiagų                                               </t>
    </r>
    <r>
      <rPr>
        <sz val="11"/>
        <color theme="1"/>
        <rFont val="Calibri"/>
        <family val="2"/>
        <scheme val="minor"/>
      </rPr>
      <t xml:space="preserve">kaina, €           </t>
    </r>
  </si>
  <si>
    <r>
      <t xml:space="preserve">Nuolatinių paslaugų                   </t>
    </r>
    <r>
      <rPr>
        <sz val="11"/>
        <color theme="1"/>
        <rFont val="Calibri"/>
        <family val="2"/>
        <scheme val="minor"/>
      </rPr>
      <t>kaina, €</t>
    </r>
    <r>
      <rPr>
        <b/>
        <sz val="11"/>
        <color theme="1"/>
        <rFont val="Calibri"/>
        <family val="2"/>
        <scheme val="minor"/>
      </rPr>
      <t xml:space="preserve">                                            </t>
    </r>
  </si>
  <si>
    <r>
      <t xml:space="preserve">Papildomų paslaugų/darbų                                          </t>
    </r>
    <r>
      <rPr>
        <sz val="11"/>
        <color theme="1"/>
        <rFont val="Calibri"/>
        <family val="2"/>
        <scheme val="minor"/>
      </rPr>
      <t>kaina, €</t>
    </r>
  </si>
  <si>
    <t>Sutarties įvykdymo užtikrinimo dydis, €                                                   (5 % nuo 36 mėn. vertės)</t>
  </si>
  <si>
    <t>Pasiūlymo galiojimo užtikrinimo dydis, € (5 % nuo 12 mėn. vertės)</t>
  </si>
  <si>
    <t>Bendra pasiūlymų palyginamoji kaina*** 12 mėn.:</t>
  </si>
  <si>
    <t>Žemesnės kvalifikacijos darbuotojo (techniko) valandinis įkainis</t>
  </si>
  <si>
    <t>Auštesnės kvalifikacijos darbuotojo (inžinieriaus) valandinis įkainis</t>
  </si>
  <si>
    <t>UAB "Caverion Lietuva" ir UAB "Fima" ( pagal jungtinės veiklos sutartį)</t>
  </si>
  <si>
    <t>Sąlygų pakeitimai:</t>
  </si>
  <si>
    <t>SPS TECHNINĖ SPECIFIKACIJA</t>
  </si>
  <si>
    <t>Statinių ir inžinerinių sistemų techninės priežiūros ir aptarnavimo darbų apimtys</t>
  </si>
  <si>
    <t>Eil. Nr.</t>
  </si>
  <si>
    <t>Konkurso sąlygų tekstas</t>
  </si>
  <si>
    <t>Siūlomas pakeitimas</t>
  </si>
  <si>
    <t>Pastabos</t>
  </si>
  <si>
    <t>Tiekėjas per 14 darbo dienų po sutarties pasirašymo pateikia PO visų inžinerinių sistemų mėnesinius, 3 mėnesių, 6 mėnesių, 12 mėnesių techninių patikrinimų planų projektus. Patikrinimų planai įsigalioja kuomet juos patvirtina Paslaugų pirkėjas.</t>
  </si>
  <si>
    <t>Tiekėjas ir PO prieš pasirašant sutartį, siekiant sumažinti paslaugų kainą, derina inžinerinių sistemų techninių patikrinimų planų projektus ir sutaria, kad PO gauna plane numatytas paslaugas už sutartą kainą, pašalinant visus neapibrėžtumus.</t>
  </si>
  <si>
    <t xml:space="preserve">Tiekėjas privalo užtikrinti nepertraukiamą priežiūrą ir operatyvų reagavimą (ilgiausias reakcijos laikas – 2 valandos) į inžinerinių sistemų gedimus ne darbo metu, apie kuriuos yra pranešama SMS žinutėmis. Tiekėjas privalo atlikti visus reikalingus darbus, stebėjimus, profilaktinius veiksmus, užtikrinančius nuolatinį sistemų darbą ir apsaugančius sistemas nuo gedimų. </t>
  </si>
  <si>
    <t>Yra teikiamos tos paslaugos, kurios yra sutartos ir patvirtintos techninių patikrinimų plane, pagal plane numatytas inžinerinių sistemų aptarnavimo darbų apimtis yra pasirašoma aptarnavimo sutartis, apibrėžiant inžinerinių sistemų aptarnavimo darbų kainas.</t>
  </si>
  <si>
    <t>Visi darbai, nors nepaminėti šioje techninėje specifikacijoje, bet numatyti Lietuvos Respublikos įstatymuose, norminiuose dokumentuose, instrukcijose, higienos normose, standartuose ir kituose dokumentuose, geroje darbo praktikoje, privalo būti atliekami. Visi pirkimo sąlygose pateikti dokumentai yra neatskiriama šių sąlygų reikalavimų dalis. Teikdamas savo pasiūlymą dalyvis turi įvertinti visuose pirkimui pateikiamuose dokumentuose nurodomas darbų atlikimo ir vertinimo sąlygas.</t>
  </si>
  <si>
    <t>turi teisę aptarnauti žemos įtampos elektros tinklus ir gali savarankiškai atlikti smulkius pastato interjero, santechninės, šildymo, vėdinimo, elektros įrangos remonto darbus, tokius kaip perdegusių lempučių pakeitimas, santechnikos prietaisų remontas, kanalizacijos vidaus tinklų priežiūra, durų ir langų spynų, apkaustų reguliavimas, pakeitimas ar panašūs darbai.
1.3. pagal PO poreikį gali pakeisti technologinių dujų balionus, padėti atliekant krovimo, perkraustymo darbus, atlikti kitus darbus PO atsakingo personalo pavedimus.</t>
  </si>
  <si>
    <t>Budinčių darbuotojų  darbų prioretiškumas: avarijų lokalizavimo ir likvidavimo darbai, inžinerinių sistemų profilaktika ir smulkūs remonto darbai jų kompetencijų ribose, o tik juos atlikus – PO atsakingo personalo pavedimai;
Smulkūs remonto darbai – tai darbai, trunkantys ne ilgiau nei 1 val. ir atliekami profilaktinių patikrinimų metu.</t>
  </si>
  <si>
    <t>SPS PAGRINDINĖS PIRKIMO SUTARTIES SĄLYGOS:</t>
  </si>
  <si>
    <t>9. Statinių ir inžinerinių sistemų techninė priežiūra ir aptarnavimas bus laikomi neatitinkantys šio pirkimo esminių reikalavimų ir PO galės vienašališkai nutraukti Sutartį 12 ir 14 punktuose nustatytomis sąlygomis, tuomet, kai 9.1-9.3 punktuose nurodyti (nebūtinai tie patys) kritiški gedimai pasikartos 2 kartus per mėnesį arba 3 nepriklausomi gedimai dėl tiekėjo neveikimo arba netinkamo veikimo atsitiks savaitės laikotarpyje, arba bent vienas gedimas nebus pašalintas per protingą laiką, bet ne ilgiau kaip 7 paras. Kritiškais gedimais laikomi šie gedimai</t>
  </si>
  <si>
    <t xml:space="preserve">Esant gedimui, kuriam detalių tiekimas ilgesnis nei 7 dienos,  gedimo šalinimo laikas aptariamas ir derinamas atskirai su PO, siekiant gedimą pašalinti kiek įmanoma  per trumpiausią protingą laiką. Iki detalės pristatymo termino, Tiekėjas imasi visų  įmanomų priemonių, kad bent iš dalies būtų galima atstatyti sistemos veikimą (užsakant analogškas detales, perkeliant panašius mazgus į svarbesnę vietą ir pan.).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</si>
</sst>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name val="Calibri"/>
      <family val="2"/>
      <scheme val="minor"/>
    </font>
    <font>
      <sz val="12"/>
      <color theme="1"/>
      <name val="Calibri"/>
      <family val="2"/>
      <scheme val="minor"/>
    </font>
    <font>
      <sz val="14"/>
      <color theme="1"/>
      <name val="Calibri"/>
      <family val="2"/>
      <scheme val="minor"/>
    </font>
    <font>
      <i/>
      <sz val="11"/>
      <color rgb="FFFF0000"/>
      <name val="Calibri"/>
      <family val="2"/>
      <scheme val="minor"/>
    </font>
    <font>
      <i/>
      <sz val="10"/>
      <color rgb="FFFF0000"/>
      <name val="Calibri"/>
      <family val="2"/>
      <scheme val="minor"/>
    </font>
    <font>
      <b/>
      <sz val="11"/>
      <color theme="1"/>
      <name val="Calibri"/>
      <family val="2"/>
      <scheme val="minor"/>
    </font>
    <font>
      <u/>
      <sz val="11"/>
      <color theme="1"/>
      <name val="Calibri"/>
      <family val="2"/>
      <scheme val="minor"/>
    </font>
    <font>
      <b/>
      <sz val="11"/>
      <color rgb="FFFF0000"/>
      <name val="Calibri"/>
      <family val="2"/>
      <scheme val="minor"/>
    </font>
    <font>
      <sz val="9"/>
      <color theme="1"/>
      <name val="Calibri"/>
      <family val="2"/>
      <scheme val="minor"/>
    </font>
    <font>
      <b/>
      <u/>
      <sz val="11"/>
      <color theme="1"/>
      <name val="Calibri"/>
      <family val="2"/>
      <scheme val="minor"/>
    </font>
    <font>
      <b/>
      <sz val="11"/>
      <name val="Calibri"/>
      <family val="2"/>
      <scheme val="minor"/>
    </font>
    <font>
      <i/>
      <sz val="11"/>
      <color theme="1"/>
      <name val="Calibri"/>
      <family val="2"/>
      <scheme val="minor"/>
    </font>
    <font>
      <b/>
      <sz val="12"/>
      <color theme="1"/>
      <name val="Times New Roman"/>
      <family val="1"/>
      <charset val="186"/>
    </font>
    <font>
      <sz val="11"/>
      <color theme="1"/>
      <name val="Times New Roman"/>
      <family val="1"/>
      <charset val="186"/>
    </font>
    <font>
      <i/>
      <sz val="11"/>
      <color theme="1"/>
      <name val="Times New Roman"/>
      <family val="1"/>
      <charset val="186"/>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118">
    <xf numFmtId="0" fontId="0" fillId="0" borderId="0" xfId="0"/>
    <xf numFmtId="0" fontId="3" fillId="3" borderId="0" xfId="0" applyFont="1" applyFill="1" applyBorder="1" applyAlignment="1" applyProtection="1">
      <alignment horizontal="center"/>
    </xf>
    <xf numFmtId="0" fontId="0" fillId="2" borderId="1" xfId="0" applyFont="1" applyFill="1" applyBorder="1" applyAlignment="1" applyProtection="1">
      <alignment horizontal="center" wrapText="1"/>
    </xf>
    <xf numFmtId="0" fontId="5" fillId="2" borderId="1" xfId="0" applyFont="1" applyFill="1" applyBorder="1" applyAlignment="1" applyProtection="1">
      <alignment horizontal="right" vertical="center" wrapText="1"/>
    </xf>
    <xf numFmtId="0" fontId="0" fillId="2" borderId="1" xfId="0" applyFont="1" applyFill="1" applyBorder="1" applyAlignment="1" applyProtection="1">
      <alignment vertical="top" wrapText="1"/>
    </xf>
    <xf numFmtId="0" fontId="0" fillId="3" borderId="0" xfId="0" applyFont="1" applyFill="1" applyBorder="1" applyProtection="1"/>
    <xf numFmtId="0" fontId="0" fillId="2" borderId="1" xfId="0" applyFont="1" applyFill="1" applyBorder="1" applyAlignment="1" applyProtection="1">
      <alignment horizontal="center" vertical="center" wrapText="1"/>
    </xf>
    <xf numFmtId="0" fontId="0" fillId="2" borderId="1" xfId="0" applyFont="1" applyFill="1" applyBorder="1" applyAlignment="1" applyProtection="1">
      <alignment vertical="center" wrapText="1"/>
    </xf>
    <xf numFmtId="0" fontId="0" fillId="3" borderId="0" xfId="0" applyFont="1" applyFill="1" applyBorder="1" applyAlignment="1" applyProtection="1">
      <alignment horizontal="center"/>
    </xf>
    <xf numFmtId="0" fontId="6" fillId="2" borderId="1" xfId="0" applyFont="1" applyFill="1" applyBorder="1" applyAlignment="1" applyProtection="1">
      <alignment horizontal="center" vertical="center"/>
    </xf>
    <xf numFmtId="0" fontId="0" fillId="3" borderId="0" xfId="0" applyFont="1" applyFill="1" applyProtection="1"/>
    <xf numFmtId="0" fontId="2" fillId="3" borderId="3" xfId="0" applyFont="1" applyFill="1" applyBorder="1" applyAlignment="1" applyProtection="1">
      <alignment horizontal="right"/>
    </xf>
    <xf numFmtId="0" fontId="0" fillId="3" borderId="4" xfId="0" applyFont="1" applyFill="1" applyBorder="1" applyProtection="1"/>
    <xf numFmtId="2" fontId="0" fillId="0" borderId="1" xfId="0" applyNumberFormat="1" applyFont="1" applyFill="1" applyBorder="1" applyProtection="1">
      <protection locked="0"/>
    </xf>
    <xf numFmtId="0" fontId="0" fillId="2" borderId="1" xfId="0" applyFont="1" applyFill="1" applyBorder="1" applyAlignment="1" applyProtection="1">
      <alignment horizontal="center"/>
    </xf>
    <xf numFmtId="2" fontId="0" fillId="2" borderId="1" xfId="0" applyNumberFormat="1" applyFont="1" applyFill="1" applyBorder="1" applyProtection="1"/>
    <xf numFmtId="2" fontId="0" fillId="0" borderId="6" xfId="0" applyNumberFormat="1" applyFont="1" applyFill="1" applyBorder="1" applyProtection="1">
      <protection locked="0"/>
    </xf>
    <xf numFmtId="0" fontId="0" fillId="3" borderId="4" xfId="0" applyFont="1" applyFill="1" applyBorder="1" applyAlignment="1" applyProtection="1">
      <alignment vertical="center" wrapText="1"/>
    </xf>
    <xf numFmtId="2" fontId="0" fillId="3" borderId="0" xfId="0" applyNumberFormat="1" applyFont="1" applyFill="1" applyBorder="1" applyProtection="1"/>
    <xf numFmtId="0" fontId="0" fillId="3" borderId="0" xfId="0" applyFont="1" applyFill="1" applyAlignment="1" applyProtection="1">
      <alignment horizontal="center"/>
    </xf>
    <xf numFmtId="2" fontId="0" fillId="2" borderId="6" xfId="0" applyNumberFormat="1" applyFont="1" applyFill="1" applyBorder="1" applyProtection="1"/>
    <xf numFmtId="2" fontId="1" fillId="0" borderId="2" xfId="0" applyNumberFormat="1" applyFont="1" applyFill="1" applyBorder="1" applyAlignment="1" applyProtection="1">
      <alignment horizontal="center"/>
      <protection locked="0"/>
    </xf>
    <xf numFmtId="0" fontId="0" fillId="3" borderId="0" xfId="0" applyFont="1" applyFill="1" applyBorder="1" applyAlignment="1" applyProtection="1"/>
    <xf numFmtId="0" fontId="6" fillId="2" borderId="1" xfId="0" applyFont="1" applyFill="1" applyBorder="1" applyAlignment="1" applyProtection="1">
      <alignment horizontal="center" vertical="center" wrapText="1"/>
    </xf>
    <xf numFmtId="2" fontId="0" fillId="2" borderId="1" xfId="0" applyNumberFormat="1"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7" fillId="2" borderId="2" xfId="0" applyFont="1" applyFill="1" applyBorder="1" applyAlignment="1" applyProtection="1">
      <alignment horizontal="center"/>
    </xf>
    <xf numFmtId="0" fontId="0" fillId="2" borderId="1" xfId="0" applyFont="1" applyFill="1" applyBorder="1" applyProtection="1"/>
    <xf numFmtId="2" fontId="0" fillId="2" borderId="1" xfId="0" applyNumberFormat="1" applyFont="1" applyFill="1" applyBorder="1" applyAlignment="1" applyProtection="1">
      <alignment wrapText="1"/>
    </xf>
    <xf numFmtId="0" fontId="7" fillId="2" borderId="0" xfId="0" applyFont="1" applyFill="1" applyBorder="1" applyAlignment="1" applyProtection="1">
      <alignment horizontal="center"/>
    </xf>
    <xf numFmtId="0" fontId="0" fillId="2" borderId="1" xfId="0" applyFill="1" applyBorder="1" applyProtection="1"/>
    <xf numFmtId="2" fontId="0" fillId="2" borderId="5" xfId="0" applyNumberFormat="1" applyFont="1" applyFill="1" applyBorder="1" applyAlignment="1" applyProtection="1">
      <alignment horizontal="center"/>
    </xf>
    <xf numFmtId="2" fontId="0" fillId="2" borderId="0" xfId="0" applyNumberFormat="1" applyFont="1" applyFill="1" applyBorder="1" applyAlignment="1" applyProtection="1">
      <alignment horizontal="center"/>
    </xf>
    <xf numFmtId="0" fontId="7" fillId="2" borderId="1" xfId="0" applyFont="1" applyFill="1" applyBorder="1" applyAlignment="1" applyProtection="1">
      <alignment horizontal="center" vertical="center" wrapText="1"/>
    </xf>
    <xf numFmtId="0" fontId="7" fillId="3" borderId="0" xfId="0" applyFont="1" applyFill="1" applyBorder="1" applyAlignment="1" applyProtection="1">
      <alignment horizontal="center" vertical="center" wrapText="1"/>
    </xf>
    <xf numFmtId="0" fontId="0" fillId="3" borderId="0" xfId="0" applyFont="1" applyFill="1" applyAlignment="1" applyProtection="1">
      <alignment horizontal="right"/>
    </xf>
    <xf numFmtId="0" fontId="0" fillId="3" borderId="0" xfId="0" applyFont="1" applyFill="1" applyBorder="1" applyAlignment="1" applyProtection="1">
      <alignment horizontal="center" wrapText="1"/>
    </xf>
    <xf numFmtId="2" fontId="0" fillId="2" borderId="1" xfId="0" applyNumberFormat="1" applyFont="1" applyFill="1" applyBorder="1" applyAlignment="1" applyProtection="1">
      <alignment horizontal="right" wrapText="1"/>
    </xf>
    <xf numFmtId="2" fontId="0" fillId="2" borderId="1" xfId="0" applyNumberFormat="1" applyFont="1" applyFill="1" applyBorder="1" applyAlignment="1" applyProtection="1">
      <alignment horizontal="right" vertical="center" wrapText="1"/>
    </xf>
    <xf numFmtId="2" fontId="6" fillId="2" borderId="1" xfId="0" applyNumberFormat="1" applyFont="1" applyFill="1" applyBorder="1" applyProtection="1"/>
    <xf numFmtId="0" fontId="1" fillId="2" borderId="1" xfId="0" applyFont="1" applyFill="1" applyBorder="1" applyAlignment="1" applyProtection="1">
      <alignment horizontal="center" vertical="center" wrapText="1"/>
    </xf>
    <xf numFmtId="2" fontId="0" fillId="4" borderId="1" xfId="0" applyNumberFormat="1" applyFont="1" applyFill="1" applyBorder="1" applyAlignment="1" applyProtection="1">
      <alignment horizontal="right" wrapText="1"/>
      <protection locked="0"/>
    </xf>
    <xf numFmtId="2" fontId="0" fillId="2" borderId="1" xfId="0" applyNumberFormat="1" applyFont="1" applyFill="1" applyBorder="1" applyAlignment="1" applyProtection="1">
      <alignment horizontal="center" wrapText="1"/>
    </xf>
    <xf numFmtId="2" fontId="1" fillId="2" borderId="1" xfId="0" applyNumberFormat="1" applyFont="1" applyFill="1" applyBorder="1" applyAlignment="1" applyProtection="1">
      <alignment horizontal="center" vertical="center"/>
    </xf>
    <xf numFmtId="0" fontId="0" fillId="2" borderId="1" xfId="0" applyFill="1" applyBorder="1" applyAlignment="1" applyProtection="1">
      <alignment horizontal="right" vertical="center"/>
    </xf>
    <xf numFmtId="0" fontId="0" fillId="2" borderId="1" xfId="0" applyFill="1" applyBorder="1" applyAlignment="1" applyProtection="1">
      <alignment horizontal="right" vertical="center" wrapText="1"/>
    </xf>
    <xf numFmtId="2" fontId="0" fillId="2" borderId="8" xfId="0" applyNumberFormat="1" applyFont="1" applyFill="1" applyBorder="1" applyAlignment="1" applyProtection="1">
      <alignment horizontal="right" vertical="center" wrapText="1"/>
    </xf>
    <xf numFmtId="2" fontId="0" fillId="2" borderId="9" xfId="0" applyNumberFormat="1" applyFont="1" applyFill="1" applyBorder="1" applyProtection="1"/>
    <xf numFmtId="2" fontId="0" fillId="2" borderId="11" xfId="0" applyNumberFormat="1" applyFont="1" applyFill="1" applyBorder="1" applyProtection="1"/>
    <xf numFmtId="2" fontId="0" fillId="2" borderId="14" xfId="0" applyNumberFormat="1" applyFont="1" applyFill="1" applyBorder="1" applyProtection="1"/>
    <xf numFmtId="0" fontId="0" fillId="2" borderId="15" xfId="0" applyFill="1" applyBorder="1" applyAlignment="1" applyProtection="1">
      <alignment horizontal="right" vertical="center" wrapText="1"/>
    </xf>
    <xf numFmtId="2" fontId="0" fillId="2" borderId="16" xfId="0" applyNumberFormat="1" applyFont="1" applyFill="1" applyBorder="1" applyProtection="1"/>
    <xf numFmtId="0" fontId="0" fillId="2" borderId="8" xfId="0" applyFill="1" applyBorder="1" applyAlignment="1" applyProtection="1">
      <alignment horizontal="right" wrapText="1"/>
    </xf>
    <xf numFmtId="0" fontId="0" fillId="2" borderId="13" xfId="0" applyFill="1" applyBorder="1" applyAlignment="1" applyProtection="1">
      <alignment horizontal="right" wrapText="1"/>
    </xf>
    <xf numFmtId="0" fontId="0" fillId="2" borderId="8" xfId="0" applyFill="1" applyBorder="1" applyAlignment="1" applyProtection="1">
      <alignment horizontal="center" wrapText="1"/>
    </xf>
    <xf numFmtId="0" fontId="0" fillId="2" borderId="13" xfId="0" applyFill="1" applyBorder="1" applyAlignment="1" applyProtection="1">
      <alignment horizontal="center" wrapText="1"/>
    </xf>
    <xf numFmtId="0" fontId="0" fillId="2" borderId="1" xfId="0" applyNumberFormat="1" applyFill="1" applyBorder="1" applyAlignment="1" applyProtection="1">
      <alignment horizontal="center" wrapText="1"/>
    </xf>
    <xf numFmtId="0" fontId="0" fillId="2" borderId="1" xfId="0" applyNumberFormat="1" applyFill="1" applyBorder="1" applyAlignment="1" applyProtection="1">
      <alignment horizontal="center"/>
    </xf>
    <xf numFmtId="1" fontId="0" fillId="2" borderId="1" xfId="0" applyNumberFormat="1" applyFont="1" applyFill="1" applyBorder="1" applyAlignment="1" applyProtection="1">
      <alignment horizontal="center" vertical="center" wrapText="1"/>
    </xf>
    <xf numFmtId="0" fontId="11" fillId="3" borderId="0" xfId="0" applyFont="1" applyFill="1" applyBorder="1" applyAlignment="1" applyProtection="1">
      <alignment horizontal="right"/>
    </xf>
    <xf numFmtId="0" fontId="11" fillId="3" borderId="0" xfId="0" applyFont="1" applyFill="1" applyAlignment="1" applyProtection="1">
      <alignment horizontal="right"/>
    </xf>
    <xf numFmtId="0" fontId="13" fillId="0" borderId="0" xfId="0" applyFont="1" applyAlignment="1">
      <alignment vertical="center"/>
    </xf>
    <xf numFmtId="0" fontId="14" fillId="0" borderId="0" xfId="0" applyFont="1"/>
    <xf numFmtId="0" fontId="14" fillId="0" borderId="1" xfId="0" applyFont="1" applyBorder="1"/>
    <xf numFmtId="0" fontId="14" fillId="0" borderId="1" xfId="0" applyFont="1" applyBorder="1" applyAlignment="1">
      <alignment horizontal="justify" vertical="center"/>
    </xf>
    <xf numFmtId="0" fontId="15" fillId="0" borderId="1" xfId="0" applyFont="1" applyBorder="1" applyAlignment="1">
      <alignment horizontal="justify" vertical="center"/>
    </xf>
    <xf numFmtId="0" fontId="14" fillId="0" borderId="1" xfId="0" applyFont="1" applyBorder="1" applyAlignment="1">
      <alignment wrapText="1"/>
    </xf>
    <xf numFmtId="0" fontId="14"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xf>
    <xf numFmtId="0" fontId="13" fillId="0" borderId="1" xfId="0" applyFont="1" applyBorder="1" applyAlignment="1">
      <alignment vertical="center"/>
    </xf>
    <xf numFmtId="0" fontId="14" fillId="0" borderId="0" xfId="0" applyFont="1" applyAlignment="1">
      <alignment horizontal="justify" vertical="center"/>
    </xf>
    <xf numFmtId="0" fontId="0" fillId="2" borderId="0" xfId="0" applyFill="1" applyBorder="1" applyAlignment="1" applyProtection="1"/>
    <xf numFmtId="0" fontId="0" fillId="0" borderId="0" xfId="0" applyBorder="1" applyAlignment="1" applyProtection="1"/>
    <xf numFmtId="0" fontId="0" fillId="3" borderId="0" xfId="0" applyFont="1" applyFill="1" applyAlignment="1" applyProtection="1">
      <alignment vertical="top" wrapText="1"/>
    </xf>
    <xf numFmtId="0" fontId="0" fillId="0" borderId="0" xfId="0" applyFont="1" applyAlignment="1" applyProtection="1">
      <alignment vertical="top"/>
    </xf>
    <xf numFmtId="0" fontId="3" fillId="3" borderId="0" xfId="0" applyFont="1" applyFill="1" applyAlignment="1" applyProtection="1">
      <alignment horizontal="left"/>
    </xf>
    <xf numFmtId="0" fontId="0" fillId="0" borderId="0" xfId="0" applyFont="1" applyAlignment="1" applyProtection="1">
      <alignment horizontal="left"/>
    </xf>
    <xf numFmtId="0" fontId="0" fillId="3" borderId="0" xfId="0" applyFont="1" applyFill="1" applyBorder="1" applyAlignment="1" applyProtection="1">
      <alignment wrapText="1"/>
    </xf>
    <xf numFmtId="0" fontId="0" fillId="0" borderId="0" xfId="0" applyFont="1" applyBorder="1" applyAlignment="1" applyProtection="1"/>
    <xf numFmtId="0" fontId="1" fillId="0" borderId="4" xfId="0" applyFont="1" applyFill="1" applyBorder="1" applyAlignment="1" applyProtection="1">
      <alignment wrapText="1"/>
      <protection locked="0"/>
    </xf>
    <xf numFmtId="0" fontId="1" fillId="0" borderId="0" xfId="0" applyFont="1" applyFill="1" applyBorder="1" applyAlignment="1" applyProtection="1">
      <alignment wrapText="1"/>
      <protection locked="0"/>
    </xf>
    <xf numFmtId="0" fontId="0" fillId="0" borderId="0" xfId="0" applyFont="1" applyBorder="1" applyAlignment="1" applyProtection="1">
      <alignment wrapText="1"/>
      <protection locked="0"/>
    </xf>
    <xf numFmtId="0" fontId="0" fillId="0" borderId="0" xfId="0" applyFont="1" applyAlignment="1" applyProtection="1">
      <alignment wrapText="1"/>
      <protection locked="0"/>
    </xf>
    <xf numFmtId="0" fontId="2" fillId="3" borderId="4" xfId="0" applyFont="1" applyFill="1" applyBorder="1" applyAlignment="1" applyProtection="1">
      <alignment horizontal="center" wrapText="1"/>
    </xf>
    <xf numFmtId="0" fontId="2" fillId="0" borderId="0" xfId="0" applyFont="1" applyAlignment="1" applyProtection="1">
      <alignment horizontal="center" wrapText="1"/>
    </xf>
    <xf numFmtId="0" fontId="2" fillId="0" borderId="0" xfId="0" applyFont="1" applyBorder="1" applyAlignment="1" applyProtection="1">
      <alignment horizontal="center" wrapText="1"/>
    </xf>
    <xf numFmtId="0" fontId="0" fillId="2" borderId="5" xfId="0" applyFont="1" applyFill="1" applyBorder="1" applyAlignment="1" applyProtection="1">
      <alignment horizontal="left"/>
    </xf>
    <xf numFmtId="0" fontId="0" fillId="2" borderId="6" xfId="0" applyFont="1" applyFill="1" applyBorder="1" applyAlignment="1" applyProtection="1">
      <alignment horizontal="left"/>
    </xf>
    <xf numFmtId="0" fontId="0" fillId="2" borderId="5" xfId="0" applyFont="1" applyFill="1" applyBorder="1" applyAlignment="1" applyProtection="1">
      <alignment horizontal="left" wrapText="1"/>
    </xf>
    <xf numFmtId="0" fontId="0" fillId="2" borderId="6" xfId="0" applyFont="1" applyFill="1" applyBorder="1" applyAlignment="1" applyProtection="1">
      <alignment horizontal="left" wrapText="1"/>
    </xf>
    <xf numFmtId="2" fontId="0" fillId="2" borderId="5" xfId="0" applyNumberFormat="1" applyFont="1" applyFill="1" applyBorder="1" applyAlignment="1" applyProtection="1"/>
    <xf numFmtId="0" fontId="0" fillId="2" borderId="5" xfId="0" applyFont="1" applyFill="1" applyBorder="1" applyAlignment="1" applyProtection="1"/>
    <xf numFmtId="0" fontId="0" fillId="2" borderId="6" xfId="0" applyFont="1" applyFill="1" applyBorder="1" applyAlignment="1" applyProtection="1"/>
    <xf numFmtId="0" fontId="0" fillId="2" borderId="5" xfId="0" applyFill="1" applyBorder="1" applyAlignment="1" applyProtection="1"/>
    <xf numFmtId="0" fontId="0" fillId="2" borderId="6" xfId="0" applyFill="1" applyBorder="1" applyAlignment="1" applyProtection="1"/>
    <xf numFmtId="0" fontId="9" fillId="2" borderId="1" xfId="0" applyFont="1" applyFill="1" applyBorder="1" applyAlignment="1" applyProtection="1">
      <alignment wrapText="1"/>
    </xf>
    <xf numFmtId="0" fontId="9" fillId="0" borderId="1" xfId="0" applyFont="1" applyBorder="1" applyAlignment="1">
      <alignment wrapText="1"/>
    </xf>
    <xf numFmtId="0" fontId="0" fillId="3" borderId="0" xfId="0" applyFont="1" applyFill="1" applyAlignment="1" applyProtection="1">
      <alignment wrapText="1"/>
    </xf>
    <xf numFmtId="0" fontId="0" fillId="0" borderId="0" xfId="0" applyAlignment="1" applyProtection="1">
      <alignment wrapText="1"/>
    </xf>
    <xf numFmtId="0" fontId="0" fillId="4" borderId="2" xfId="0" applyFont="1" applyFill="1" applyBorder="1" applyAlignment="1" applyProtection="1">
      <protection locked="0"/>
    </xf>
    <xf numFmtId="0" fontId="0" fillId="4" borderId="5" xfId="0" applyFill="1" applyBorder="1" applyAlignment="1" applyProtection="1">
      <protection locked="0"/>
    </xf>
    <xf numFmtId="0" fontId="0" fillId="4" borderId="6" xfId="0" applyFill="1" applyBorder="1" applyAlignment="1" applyProtection="1">
      <protection locked="0"/>
    </xf>
    <xf numFmtId="0" fontId="11" fillId="3" borderId="4" xfId="0" applyFont="1" applyFill="1" applyBorder="1" applyAlignment="1" applyProtection="1">
      <alignment horizontal="right"/>
    </xf>
    <xf numFmtId="0" fontId="11" fillId="0" borderId="0" xfId="0" applyFont="1" applyAlignment="1" applyProtection="1">
      <alignment horizontal="right"/>
    </xf>
    <xf numFmtId="0" fontId="6" fillId="2" borderId="1" xfId="0" applyFont="1" applyFill="1" applyBorder="1" applyAlignment="1" applyProtection="1">
      <alignment wrapText="1"/>
    </xf>
    <xf numFmtId="0" fontId="0" fillId="2" borderId="1" xfId="0" applyFill="1" applyBorder="1" applyAlignment="1" applyProtection="1"/>
    <xf numFmtId="2" fontId="6" fillId="2" borderId="7" xfId="0" applyNumberFormat="1" applyFont="1" applyFill="1" applyBorder="1" applyAlignment="1" applyProtection="1">
      <alignment horizontal="center" vertical="center" wrapText="1"/>
    </xf>
    <xf numFmtId="0" fontId="0" fillId="0" borderId="10" xfId="0" applyBorder="1" applyAlignment="1" applyProtection="1">
      <alignment horizontal="center" vertical="center"/>
    </xf>
    <xf numFmtId="2" fontId="0" fillId="2" borderId="7" xfId="0" applyNumberFormat="1" applyFont="1" applyFill="1" applyBorder="1" applyAlignment="1" applyProtection="1">
      <alignment horizontal="center" vertical="center" wrapText="1"/>
    </xf>
    <xf numFmtId="0" fontId="0" fillId="0" borderId="12" xfId="0" applyBorder="1" applyAlignment="1" applyProtection="1">
      <alignment horizontal="center" vertical="center"/>
    </xf>
    <xf numFmtId="2" fontId="6" fillId="2" borderId="17" xfId="0" applyNumberFormat="1"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9" xfId="0" applyBorder="1" applyAlignment="1" applyProtection="1">
      <alignment horizontal="center" vertical="center" wrapText="1"/>
    </xf>
    <xf numFmtId="0" fontId="15" fillId="0" borderId="15" xfId="0" applyFont="1" applyBorder="1" applyAlignment="1">
      <alignment horizontal="center" vertical="top" wrapText="1"/>
    </xf>
    <xf numFmtId="0" fontId="15" fillId="0" borderId="20" xfId="0" applyFont="1" applyBorder="1" applyAlignment="1">
      <alignment horizontal="center" vertical="top" wrapText="1"/>
    </xf>
    <xf numFmtId="0" fontId="14"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6"/>
  <sheetViews>
    <sheetView tabSelected="1" zoomScale="115" zoomScaleNormal="115" workbookViewId="0">
      <selection activeCell="B6" sqref="B6"/>
    </sheetView>
  </sheetViews>
  <sheetFormatPr defaultColWidth="9.140625" defaultRowHeight="15" x14ac:dyDescent="0.25"/>
  <cols>
    <col min="1" max="1" width="71" style="10" customWidth="1"/>
    <col min="2" max="3" width="17.28515625" style="10" customWidth="1"/>
    <col min="4" max="4" width="11.5703125" style="19" customWidth="1"/>
    <col min="5" max="6" width="12.42578125" style="10" customWidth="1"/>
    <col min="7" max="16384" width="9.140625" style="10"/>
  </cols>
  <sheetData>
    <row r="1" spans="1:7" ht="18.75" x14ac:dyDescent="0.3">
      <c r="A1" s="1"/>
      <c r="B1" s="77" t="s">
        <v>74</v>
      </c>
      <c r="C1" s="77"/>
      <c r="D1" s="78"/>
      <c r="F1" s="11" t="s">
        <v>2</v>
      </c>
      <c r="G1" s="5"/>
    </row>
    <row r="2" spans="1:7" ht="39.75" customHeight="1" x14ac:dyDescent="0.25">
      <c r="A2" s="85" t="s">
        <v>78</v>
      </c>
      <c r="B2" s="86"/>
      <c r="C2" s="86"/>
      <c r="D2" s="86"/>
      <c r="E2" s="87"/>
      <c r="F2" s="86"/>
      <c r="G2" s="5"/>
    </row>
    <row r="3" spans="1:7" ht="28.5" customHeight="1" x14ac:dyDescent="0.25">
      <c r="A3" s="4" t="s">
        <v>1</v>
      </c>
      <c r="B3" s="81" t="s">
        <v>100</v>
      </c>
      <c r="C3" s="82"/>
      <c r="D3" s="83"/>
      <c r="E3" s="83"/>
      <c r="F3" s="84"/>
      <c r="G3" s="5"/>
    </row>
    <row r="4" spans="1:7" ht="4.5" customHeight="1" x14ac:dyDescent="0.25">
      <c r="A4" s="12"/>
      <c r="B4" s="5"/>
      <c r="C4" s="5"/>
      <c r="D4" s="8"/>
      <c r="E4" s="5"/>
      <c r="F4" s="5"/>
      <c r="G4" s="5"/>
    </row>
    <row r="5" spans="1:7" ht="45.75" customHeight="1" x14ac:dyDescent="0.25">
      <c r="A5" s="9" t="s">
        <v>84</v>
      </c>
      <c r="B5" s="2" t="s">
        <v>85</v>
      </c>
      <c r="C5" s="6" t="s">
        <v>72</v>
      </c>
      <c r="D5" s="6" t="s">
        <v>3</v>
      </c>
      <c r="E5" s="2" t="s">
        <v>16</v>
      </c>
      <c r="F5" s="2" t="s">
        <v>17</v>
      </c>
    </row>
    <row r="6" spans="1:7" ht="15.75" customHeight="1" x14ac:dyDescent="0.25">
      <c r="A6" s="7" t="s">
        <v>4</v>
      </c>
      <c r="B6" s="13">
        <v>400</v>
      </c>
      <c r="C6" s="15">
        <f>B6*1.21</f>
        <v>484</v>
      </c>
      <c r="D6" s="14">
        <v>12</v>
      </c>
      <c r="E6" s="15">
        <f t="shared" ref="E6:E19" si="0">B6*D6</f>
        <v>4800</v>
      </c>
      <c r="F6" s="15">
        <f>E6*1.21</f>
        <v>5808</v>
      </c>
    </row>
    <row r="7" spans="1:7" ht="32.25" customHeight="1" x14ac:dyDescent="0.25">
      <c r="A7" s="7" t="s">
        <v>5</v>
      </c>
      <c r="B7" s="13">
        <v>1870</v>
      </c>
      <c r="C7" s="15">
        <f t="shared" ref="C7:C19" si="1">B7*1.21</f>
        <v>2262.6999999999998</v>
      </c>
      <c r="D7" s="14">
        <v>12</v>
      </c>
      <c r="E7" s="15">
        <f t="shared" si="0"/>
        <v>22440</v>
      </c>
      <c r="F7" s="15">
        <f t="shared" ref="F7:F19" si="2">E7*1.21</f>
        <v>27152.399999999998</v>
      </c>
    </row>
    <row r="8" spans="1:7" ht="16.5" customHeight="1" x14ac:dyDescent="0.25">
      <c r="A8" s="7" t="s">
        <v>6</v>
      </c>
      <c r="B8" s="13">
        <v>1660</v>
      </c>
      <c r="C8" s="15">
        <f t="shared" si="1"/>
        <v>2008.6</v>
      </c>
      <c r="D8" s="14">
        <v>12</v>
      </c>
      <c r="E8" s="15">
        <f t="shared" si="0"/>
        <v>19920</v>
      </c>
      <c r="F8" s="15">
        <f t="shared" si="2"/>
        <v>24103.200000000001</v>
      </c>
    </row>
    <row r="9" spans="1:7" ht="16.5" customHeight="1" x14ac:dyDescent="0.25">
      <c r="A9" s="7" t="s">
        <v>56</v>
      </c>
      <c r="B9" s="13">
        <v>650</v>
      </c>
      <c r="C9" s="15">
        <f t="shared" si="1"/>
        <v>786.5</v>
      </c>
      <c r="D9" s="14">
        <v>12</v>
      </c>
      <c r="E9" s="15">
        <f t="shared" si="0"/>
        <v>7800</v>
      </c>
      <c r="F9" s="15">
        <f t="shared" si="2"/>
        <v>9438</v>
      </c>
    </row>
    <row r="10" spans="1:7" ht="32.25" customHeight="1" x14ac:dyDescent="0.25">
      <c r="A10" s="7" t="s">
        <v>7</v>
      </c>
      <c r="B10" s="13">
        <v>340</v>
      </c>
      <c r="C10" s="15">
        <f t="shared" si="1"/>
        <v>411.4</v>
      </c>
      <c r="D10" s="14">
        <v>12</v>
      </c>
      <c r="E10" s="15">
        <f t="shared" si="0"/>
        <v>4080</v>
      </c>
      <c r="F10" s="15">
        <f t="shared" si="2"/>
        <v>4936.8</v>
      </c>
    </row>
    <row r="11" spans="1:7" ht="16.5" customHeight="1" x14ac:dyDescent="0.25">
      <c r="A11" s="7" t="s">
        <v>8</v>
      </c>
      <c r="B11" s="13">
        <v>460</v>
      </c>
      <c r="C11" s="15">
        <f t="shared" si="1"/>
        <v>556.6</v>
      </c>
      <c r="D11" s="14">
        <v>12</v>
      </c>
      <c r="E11" s="15">
        <f t="shared" si="0"/>
        <v>5520</v>
      </c>
      <c r="F11" s="15">
        <f t="shared" si="2"/>
        <v>6679.2</v>
      </c>
    </row>
    <row r="12" spans="1:7" ht="32.25" customHeight="1" x14ac:dyDescent="0.25">
      <c r="A12" s="7" t="s">
        <v>9</v>
      </c>
      <c r="B12" s="13">
        <v>450</v>
      </c>
      <c r="C12" s="15">
        <f t="shared" si="1"/>
        <v>544.5</v>
      </c>
      <c r="D12" s="14">
        <v>12</v>
      </c>
      <c r="E12" s="15">
        <f t="shared" si="0"/>
        <v>5400</v>
      </c>
      <c r="F12" s="15">
        <f t="shared" si="2"/>
        <v>6534</v>
      </c>
    </row>
    <row r="13" spans="1:7" ht="43.5" customHeight="1" x14ac:dyDescent="0.25">
      <c r="A13" s="7" t="s">
        <v>10</v>
      </c>
      <c r="B13" s="13">
        <v>1700</v>
      </c>
      <c r="C13" s="15">
        <f t="shared" si="1"/>
        <v>2057</v>
      </c>
      <c r="D13" s="14">
        <v>12</v>
      </c>
      <c r="E13" s="15">
        <f t="shared" si="0"/>
        <v>20400</v>
      </c>
      <c r="F13" s="15">
        <f t="shared" si="2"/>
        <v>24684</v>
      </c>
    </row>
    <row r="14" spans="1:7" ht="32.25" customHeight="1" x14ac:dyDescent="0.25">
      <c r="A14" s="7" t="s">
        <v>11</v>
      </c>
      <c r="B14" s="13">
        <v>1030</v>
      </c>
      <c r="C14" s="15">
        <f t="shared" si="1"/>
        <v>1246.3</v>
      </c>
      <c r="D14" s="14">
        <v>12</v>
      </c>
      <c r="E14" s="15">
        <f t="shared" si="0"/>
        <v>12360</v>
      </c>
      <c r="F14" s="15">
        <f t="shared" si="2"/>
        <v>14955.6</v>
      </c>
    </row>
    <row r="15" spans="1:7" ht="32.25" customHeight="1" x14ac:dyDescent="0.25">
      <c r="A15" s="7" t="s">
        <v>12</v>
      </c>
      <c r="B15" s="13">
        <v>1120</v>
      </c>
      <c r="C15" s="15">
        <f t="shared" si="1"/>
        <v>1355.2</v>
      </c>
      <c r="D15" s="14">
        <v>12</v>
      </c>
      <c r="E15" s="15">
        <f t="shared" si="0"/>
        <v>13440</v>
      </c>
      <c r="F15" s="15">
        <f t="shared" si="2"/>
        <v>16262.4</v>
      </c>
    </row>
    <row r="16" spans="1:7" ht="32.25" customHeight="1" x14ac:dyDescent="0.25">
      <c r="A16" s="7" t="s">
        <v>13</v>
      </c>
      <c r="B16" s="13">
        <v>1630</v>
      </c>
      <c r="C16" s="15">
        <f t="shared" si="1"/>
        <v>1972.3</v>
      </c>
      <c r="D16" s="14">
        <v>12</v>
      </c>
      <c r="E16" s="15">
        <f t="shared" si="0"/>
        <v>19560</v>
      </c>
      <c r="F16" s="15">
        <f t="shared" si="2"/>
        <v>23667.599999999999</v>
      </c>
    </row>
    <row r="17" spans="1:6" ht="32.25" customHeight="1" x14ac:dyDescent="0.25">
      <c r="A17" s="7" t="s">
        <v>14</v>
      </c>
      <c r="B17" s="13">
        <v>1010</v>
      </c>
      <c r="C17" s="15">
        <f t="shared" si="1"/>
        <v>1222.0999999999999</v>
      </c>
      <c r="D17" s="14">
        <v>12</v>
      </c>
      <c r="E17" s="15">
        <f t="shared" si="0"/>
        <v>12120</v>
      </c>
      <c r="F17" s="15">
        <f t="shared" si="2"/>
        <v>14665.199999999999</v>
      </c>
    </row>
    <row r="18" spans="1:6" ht="16.5" customHeight="1" x14ac:dyDescent="0.25">
      <c r="A18" s="7" t="s">
        <v>15</v>
      </c>
      <c r="B18" s="13">
        <v>720</v>
      </c>
      <c r="C18" s="15">
        <f t="shared" si="1"/>
        <v>871.19999999999993</v>
      </c>
      <c r="D18" s="14">
        <v>12</v>
      </c>
      <c r="E18" s="15">
        <f t="shared" si="0"/>
        <v>8640</v>
      </c>
      <c r="F18" s="15">
        <f t="shared" si="2"/>
        <v>10454.4</v>
      </c>
    </row>
    <row r="19" spans="1:6" ht="16.5" customHeight="1" x14ac:dyDescent="0.25">
      <c r="A19" s="7" t="s">
        <v>18</v>
      </c>
      <c r="B19" s="13">
        <v>6640</v>
      </c>
      <c r="C19" s="15">
        <f t="shared" si="1"/>
        <v>8034.4</v>
      </c>
      <c r="D19" s="14">
        <v>12</v>
      </c>
      <c r="E19" s="15">
        <f t="shared" si="0"/>
        <v>79680</v>
      </c>
      <c r="F19" s="15">
        <f t="shared" si="2"/>
        <v>96412.800000000003</v>
      </c>
    </row>
    <row r="20" spans="1:6" ht="48" customHeight="1" x14ac:dyDescent="0.25">
      <c r="A20" s="23" t="s">
        <v>82</v>
      </c>
      <c r="B20" s="43" t="s">
        <v>19</v>
      </c>
      <c r="C20" s="24" t="s">
        <v>73</v>
      </c>
      <c r="D20" s="41" t="s">
        <v>83</v>
      </c>
      <c r="E20" s="2" t="s">
        <v>16</v>
      </c>
      <c r="F20" s="2" t="s">
        <v>17</v>
      </c>
    </row>
    <row r="21" spans="1:6" ht="13.5" customHeight="1" x14ac:dyDescent="0.25">
      <c r="A21" s="25" t="s">
        <v>70</v>
      </c>
      <c r="B21" s="90"/>
      <c r="C21" s="90"/>
      <c r="D21" s="90"/>
      <c r="E21" s="90"/>
      <c r="F21" s="91"/>
    </row>
    <row r="22" spans="1:6" s="5" customFormat="1" ht="13.5" customHeight="1" x14ac:dyDescent="0.25">
      <c r="A22" s="7" t="s">
        <v>20</v>
      </c>
      <c r="B22" s="16">
        <v>90</v>
      </c>
      <c r="C22" s="20">
        <f>B22*1.21</f>
        <v>108.89999999999999</v>
      </c>
      <c r="D22" s="14">
        <v>36</v>
      </c>
      <c r="E22" s="15">
        <f>B22*D22</f>
        <v>3240</v>
      </c>
      <c r="F22" s="15">
        <f>E22*1.21</f>
        <v>3920.4</v>
      </c>
    </row>
    <row r="23" spans="1:6" s="5" customFormat="1" ht="13.5" customHeight="1" x14ac:dyDescent="0.25">
      <c r="A23" s="7" t="s">
        <v>21</v>
      </c>
      <c r="B23" s="16">
        <v>100</v>
      </c>
      <c r="C23" s="20">
        <f t="shared" ref="C23:C25" si="3">B23*1.21</f>
        <v>121</v>
      </c>
      <c r="D23" s="14">
        <v>4</v>
      </c>
      <c r="E23" s="15">
        <f t="shared" ref="E23:E25" si="4">B23*D23</f>
        <v>400</v>
      </c>
      <c r="F23" s="15">
        <f t="shared" ref="F23:F25" si="5">E23*1.21</f>
        <v>484</v>
      </c>
    </row>
    <row r="24" spans="1:6" s="5" customFormat="1" ht="13.5" customHeight="1" x14ac:dyDescent="0.25">
      <c r="A24" s="7" t="s">
        <v>22</v>
      </c>
      <c r="B24" s="16">
        <v>60</v>
      </c>
      <c r="C24" s="20">
        <f t="shared" si="3"/>
        <v>72.599999999999994</v>
      </c>
      <c r="D24" s="14">
        <v>1</v>
      </c>
      <c r="E24" s="15">
        <f t="shared" si="4"/>
        <v>60</v>
      </c>
      <c r="F24" s="15">
        <f t="shared" si="5"/>
        <v>72.599999999999994</v>
      </c>
    </row>
    <row r="25" spans="1:6" ht="13.5" customHeight="1" x14ac:dyDescent="0.25">
      <c r="A25" s="26" t="s">
        <v>23</v>
      </c>
      <c r="B25" s="16">
        <v>100</v>
      </c>
      <c r="C25" s="20">
        <f t="shared" si="3"/>
        <v>121</v>
      </c>
      <c r="D25" s="14">
        <v>1</v>
      </c>
      <c r="E25" s="15">
        <f t="shared" si="4"/>
        <v>100</v>
      </c>
      <c r="F25" s="15">
        <f t="shared" si="5"/>
        <v>121</v>
      </c>
    </row>
    <row r="26" spans="1:6" ht="13.5" customHeight="1" x14ac:dyDescent="0.25">
      <c r="A26" s="27" t="s">
        <v>69</v>
      </c>
      <c r="B26" s="88"/>
      <c r="C26" s="88"/>
      <c r="D26" s="88"/>
      <c r="E26" s="88"/>
      <c r="F26" s="89"/>
    </row>
    <row r="27" spans="1:6" ht="13.5" customHeight="1" x14ac:dyDescent="0.25">
      <c r="A27" s="28" t="s">
        <v>24</v>
      </c>
      <c r="B27" s="16">
        <v>80</v>
      </c>
      <c r="C27" s="20">
        <f>B27*1.21</f>
        <v>96.8</v>
      </c>
      <c r="D27" s="14">
        <v>38</v>
      </c>
      <c r="E27" s="15">
        <f>B27*D27</f>
        <v>3040</v>
      </c>
      <c r="F27" s="15">
        <f>E27*1.21</f>
        <v>3678.4</v>
      </c>
    </row>
    <row r="28" spans="1:6" ht="13.5" customHeight="1" x14ac:dyDescent="0.25">
      <c r="A28" s="28" t="s">
        <v>25</v>
      </c>
      <c r="B28" s="16">
        <v>65</v>
      </c>
      <c r="C28" s="20">
        <f t="shared" ref="C28:C31" si="6">B28*1.21</f>
        <v>78.649999999999991</v>
      </c>
      <c r="D28" s="14">
        <v>72</v>
      </c>
      <c r="E28" s="15">
        <f t="shared" ref="E28:E31" si="7">B28*D28</f>
        <v>4680</v>
      </c>
      <c r="F28" s="15">
        <f t="shared" ref="F28:F31" si="8">E28*1.21</f>
        <v>5662.8</v>
      </c>
    </row>
    <row r="29" spans="1:6" ht="13.5" customHeight="1" x14ac:dyDescent="0.25">
      <c r="A29" s="28" t="s">
        <v>26</v>
      </c>
      <c r="B29" s="16">
        <v>60</v>
      </c>
      <c r="C29" s="20">
        <f t="shared" si="6"/>
        <v>72.599999999999994</v>
      </c>
      <c r="D29" s="14">
        <v>10</v>
      </c>
      <c r="E29" s="15">
        <f t="shared" si="7"/>
        <v>600</v>
      </c>
      <c r="F29" s="15">
        <f t="shared" si="8"/>
        <v>726</v>
      </c>
    </row>
    <row r="30" spans="1:6" ht="13.5" customHeight="1" x14ac:dyDescent="0.25">
      <c r="A30" s="28" t="s">
        <v>27</v>
      </c>
      <c r="B30" s="16">
        <v>80</v>
      </c>
      <c r="C30" s="20">
        <f t="shared" si="6"/>
        <v>96.8</v>
      </c>
      <c r="D30" s="14">
        <v>6</v>
      </c>
      <c r="E30" s="15">
        <f t="shared" si="7"/>
        <v>480</v>
      </c>
      <c r="F30" s="15">
        <f t="shared" si="8"/>
        <v>580.79999999999995</v>
      </c>
    </row>
    <row r="31" spans="1:6" ht="13.5" customHeight="1" x14ac:dyDescent="0.25">
      <c r="A31" s="28" t="s">
        <v>28</v>
      </c>
      <c r="B31" s="16">
        <v>55</v>
      </c>
      <c r="C31" s="20">
        <f t="shared" si="6"/>
        <v>66.55</v>
      </c>
      <c r="D31" s="14">
        <v>2</v>
      </c>
      <c r="E31" s="15">
        <f t="shared" si="7"/>
        <v>110</v>
      </c>
      <c r="F31" s="15">
        <f t="shared" si="8"/>
        <v>133.1</v>
      </c>
    </row>
    <row r="32" spans="1:6" ht="13.5" customHeight="1" x14ac:dyDescent="0.25">
      <c r="A32" s="25" t="s">
        <v>68</v>
      </c>
      <c r="B32" s="92"/>
      <c r="C32" s="92"/>
      <c r="D32" s="93"/>
      <c r="E32" s="93"/>
      <c r="F32" s="94"/>
    </row>
    <row r="33" spans="1:6" ht="13.5" customHeight="1" x14ac:dyDescent="0.25">
      <c r="A33" s="29" t="s">
        <v>29</v>
      </c>
      <c r="B33" s="13">
        <v>7.35</v>
      </c>
      <c r="C33" s="15">
        <f>B33*1.21</f>
        <v>8.8934999999999995</v>
      </c>
      <c r="D33" s="57">
        <v>4</v>
      </c>
      <c r="E33" s="15">
        <f>B33*D33</f>
        <v>29.4</v>
      </c>
      <c r="F33" s="15">
        <f>E33*1.21</f>
        <v>35.573999999999998</v>
      </c>
    </row>
    <row r="34" spans="1:6" ht="13.5" customHeight="1" x14ac:dyDescent="0.25">
      <c r="A34" s="15" t="s">
        <v>30</v>
      </c>
      <c r="B34" s="13">
        <v>9.85</v>
      </c>
      <c r="C34" s="15">
        <f t="shared" ref="C34:C59" si="9">B34*1.21</f>
        <v>11.9185</v>
      </c>
      <c r="D34" s="58">
        <v>1</v>
      </c>
      <c r="E34" s="15">
        <f t="shared" ref="E34:E59" si="10">B34*D34</f>
        <v>9.85</v>
      </c>
      <c r="F34" s="15">
        <f t="shared" ref="F34:F59" si="11">E34*1.21</f>
        <v>11.9185</v>
      </c>
    </row>
    <row r="35" spans="1:6" ht="13.5" customHeight="1" x14ac:dyDescent="0.25">
      <c r="A35" s="15" t="s">
        <v>31</v>
      </c>
      <c r="B35" s="13">
        <v>9.6999999999999993</v>
      </c>
      <c r="C35" s="15">
        <f t="shared" si="9"/>
        <v>11.736999999999998</v>
      </c>
      <c r="D35" s="58">
        <v>52</v>
      </c>
      <c r="E35" s="15">
        <f t="shared" si="10"/>
        <v>504.4</v>
      </c>
      <c r="F35" s="15">
        <f t="shared" si="11"/>
        <v>610.32399999999996</v>
      </c>
    </row>
    <row r="36" spans="1:6" ht="13.5" customHeight="1" x14ac:dyDescent="0.25">
      <c r="A36" s="15" t="s">
        <v>32</v>
      </c>
      <c r="B36" s="13">
        <v>9.4499999999999993</v>
      </c>
      <c r="C36" s="15">
        <f t="shared" si="9"/>
        <v>11.434499999999998</v>
      </c>
      <c r="D36" s="58">
        <v>18</v>
      </c>
      <c r="E36" s="15">
        <f t="shared" si="10"/>
        <v>170.1</v>
      </c>
      <c r="F36" s="15">
        <f t="shared" si="11"/>
        <v>205.821</v>
      </c>
    </row>
    <row r="37" spans="1:6" ht="13.5" customHeight="1" x14ac:dyDescent="0.25">
      <c r="A37" s="15" t="s">
        <v>33</v>
      </c>
      <c r="B37" s="13">
        <v>9.6999999999999993</v>
      </c>
      <c r="C37" s="15">
        <f t="shared" si="9"/>
        <v>11.736999999999998</v>
      </c>
      <c r="D37" s="58">
        <v>4</v>
      </c>
      <c r="E37" s="15">
        <f t="shared" si="10"/>
        <v>38.799999999999997</v>
      </c>
      <c r="F37" s="15">
        <f t="shared" si="11"/>
        <v>46.947999999999993</v>
      </c>
    </row>
    <row r="38" spans="1:6" ht="13.5" customHeight="1" x14ac:dyDescent="0.25">
      <c r="A38" s="15" t="s">
        <v>34</v>
      </c>
      <c r="B38" s="13">
        <v>10.45</v>
      </c>
      <c r="C38" s="15">
        <f t="shared" si="9"/>
        <v>12.644499999999999</v>
      </c>
      <c r="D38" s="58">
        <v>2</v>
      </c>
      <c r="E38" s="15">
        <f t="shared" si="10"/>
        <v>20.9</v>
      </c>
      <c r="F38" s="15">
        <f t="shared" si="11"/>
        <v>25.288999999999998</v>
      </c>
    </row>
    <row r="39" spans="1:6" ht="13.5" customHeight="1" x14ac:dyDescent="0.25">
      <c r="A39" s="15" t="s">
        <v>35</v>
      </c>
      <c r="B39" s="13">
        <v>17.7</v>
      </c>
      <c r="C39" s="15">
        <f t="shared" si="9"/>
        <v>21.416999999999998</v>
      </c>
      <c r="D39" s="58">
        <v>4</v>
      </c>
      <c r="E39" s="15">
        <f t="shared" si="10"/>
        <v>70.8</v>
      </c>
      <c r="F39" s="15">
        <f t="shared" si="11"/>
        <v>85.667999999999992</v>
      </c>
    </row>
    <row r="40" spans="1:6" ht="13.5" customHeight="1" x14ac:dyDescent="0.25">
      <c r="A40" s="15" t="s">
        <v>36</v>
      </c>
      <c r="B40" s="13">
        <v>15.7</v>
      </c>
      <c r="C40" s="15">
        <f t="shared" si="9"/>
        <v>18.997</v>
      </c>
      <c r="D40" s="58">
        <v>8</v>
      </c>
      <c r="E40" s="15">
        <f t="shared" si="10"/>
        <v>125.6</v>
      </c>
      <c r="F40" s="15">
        <f t="shared" si="11"/>
        <v>151.976</v>
      </c>
    </row>
    <row r="41" spans="1:6" ht="13.5" customHeight="1" x14ac:dyDescent="0.25">
      <c r="A41" s="15" t="s">
        <v>37</v>
      </c>
      <c r="B41" s="13">
        <v>16.399999999999999</v>
      </c>
      <c r="C41" s="15">
        <f t="shared" si="9"/>
        <v>19.843999999999998</v>
      </c>
      <c r="D41" s="58">
        <v>16</v>
      </c>
      <c r="E41" s="15">
        <f t="shared" si="10"/>
        <v>262.39999999999998</v>
      </c>
      <c r="F41" s="15">
        <f t="shared" si="11"/>
        <v>317.50399999999996</v>
      </c>
    </row>
    <row r="42" spans="1:6" ht="13.5" customHeight="1" x14ac:dyDescent="0.25">
      <c r="A42" s="15" t="s">
        <v>38</v>
      </c>
      <c r="B42" s="13">
        <v>16.45</v>
      </c>
      <c r="C42" s="15">
        <f t="shared" si="9"/>
        <v>19.904499999999999</v>
      </c>
      <c r="D42" s="58">
        <v>4</v>
      </c>
      <c r="E42" s="15">
        <f t="shared" si="10"/>
        <v>65.8</v>
      </c>
      <c r="F42" s="15">
        <f t="shared" si="11"/>
        <v>79.617999999999995</v>
      </c>
    </row>
    <row r="43" spans="1:6" ht="13.5" customHeight="1" x14ac:dyDescent="0.25">
      <c r="A43" s="15" t="s">
        <v>39</v>
      </c>
      <c r="B43" s="13">
        <v>21.6</v>
      </c>
      <c r="C43" s="15">
        <f t="shared" si="9"/>
        <v>26.135999999999999</v>
      </c>
      <c r="D43" s="58">
        <v>40</v>
      </c>
      <c r="E43" s="15">
        <f t="shared" si="10"/>
        <v>864</v>
      </c>
      <c r="F43" s="15">
        <f t="shared" si="11"/>
        <v>1045.44</v>
      </c>
    </row>
    <row r="44" spans="1:6" ht="13.5" customHeight="1" x14ac:dyDescent="0.25">
      <c r="A44" s="15" t="s">
        <v>40</v>
      </c>
      <c r="B44" s="13">
        <v>11.55</v>
      </c>
      <c r="C44" s="15">
        <f t="shared" si="9"/>
        <v>13.9755</v>
      </c>
      <c r="D44" s="58">
        <v>8</v>
      </c>
      <c r="E44" s="15">
        <f t="shared" si="10"/>
        <v>92.4</v>
      </c>
      <c r="F44" s="15">
        <f t="shared" si="11"/>
        <v>111.804</v>
      </c>
    </row>
    <row r="45" spans="1:6" ht="13.5" customHeight="1" x14ac:dyDescent="0.25">
      <c r="A45" s="15" t="s">
        <v>41</v>
      </c>
      <c r="B45" s="13">
        <v>11.5</v>
      </c>
      <c r="C45" s="15">
        <f t="shared" si="9"/>
        <v>13.914999999999999</v>
      </c>
      <c r="D45" s="58">
        <v>4</v>
      </c>
      <c r="E45" s="15">
        <f t="shared" si="10"/>
        <v>46</v>
      </c>
      <c r="F45" s="15">
        <f t="shared" si="11"/>
        <v>55.66</v>
      </c>
    </row>
    <row r="46" spans="1:6" ht="13.5" customHeight="1" x14ac:dyDescent="0.25">
      <c r="A46" s="15" t="s">
        <v>42</v>
      </c>
      <c r="B46" s="13">
        <v>14.5</v>
      </c>
      <c r="C46" s="15">
        <f t="shared" si="9"/>
        <v>17.544999999999998</v>
      </c>
      <c r="D46" s="58">
        <v>4</v>
      </c>
      <c r="E46" s="15">
        <f t="shared" si="10"/>
        <v>58</v>
      </c>
      <c r="F46" s="15">
        <f t="shared" si="11"/>
        <v>70.179999999999993</v>
      </c>
    </row>
    <row r="47" spans="1:6" ht="13.5" customHeight="1" x14ac:dyDescent="0.25">
      <c r="A47" s="15" t="s">
        <v>43</v>
      </c>
      <c r="B47" s="13">
        <v>12.35</v>
      </c>
      <c r="C47" s="15">
        <f t="shared" si="9"/>
        <v>14.943499999999998</v>
      </c>
      <c r="D47" s="58">
        <v>16</v>
      </c>
      <c r="E47" s="15">
        <f t="shared" si="10"/>
        <v>197.6</v>
      </c>
      <c r="F47" s="15">
        <f t="shared" si="11"/>
        <v>239.09599999999998</v>
      </c>
    </row>
    <row r="48" spans="1:6" ht="13.5" customHeight="1" x14ac:dyDescent="0.25">
      <c r="A48" s="15" t="s">
        <v>44</v>
      </c>
      <c r="B48" s="13">
        <v>18.2</v>
      </c>
      <c r="C48" s="15">
        <f t="shared" si="9"/>
        <v>22.021999999999998</v>
      </c>
      <c r="D48" s="58">
        <v>10</v>
      </c>
      <c r="E48" s="15">
        <f t="shared" si="10"/>
        <v>182</v>
      </c>
      <c r="F48" s="15">
        <f t="shared" si="11"/>
        <v>220.22</v>
      </c>
    </row>
    <row r="49" spans="1:6" ht="13.5" customHeight="1" x14ac:dyDescent="0.25">
      <c r="A49" s="15" t="s">
        <v>45</v>
      </c>
      <c r="B49" s="13">
        <v>14.05</v>
      </c>
      <c r="C49" s="15">
        <f t="shared" si="9"/>
        <v>17.000499999999999</v>
      </c>
      <c r="D49" s="58">
        <v>4</v>
      </c>
      <c r="E49" s="15">
        <f t="shared" si="10"/>
        <v>56.2</v>
      </c>
      <c r="F49" s="15">
        <f t="shared" si="11"/>
        <v>68.001999999999995</v>
      </c>
    </row>
    <row r="50" spans="1:6" ht="13.5" customHeight="1" x14ac:dyDescent="0.25">
      <c r="A50" s="15" t="s">
        <v>46</v>
      </c>
      <c r="B50" s="13">
        <v>14.05</v>
      </c>
      <c r="C50" s="15">
        <f t="shared" si="9"/>
        <v>17.000499999999999</v>
      </c>
      <c r="D50" s="58">
        <v>16</v>
      </c>
      <c r="E50" s="15">
        <f t="shared" si="10"/>
        <v>224.8</v>
      </c>
      <c r="F50" s="15">
        <f t="shared" si="11"/>
        <v>272.00799999999998</v>
      </c>
    </row>
    <row r="51" spans="1:6" ht="13.5" customHeight="1" x14ac:dyDescent="0.25">
      <c r="A51" s="15" t="s">
        <v>47</v>
      </c>
      <c r="B51" s="13">
        <v>14.05</v>
      </c>
      <c r="C51" s="15">
        <f t="shared" si="9"/>
        <v>17.000499999999999</v>
      </c>
      <c r="D51" s="58">
        <v>48</v>
      </c>
      <c r="E51" s="15">
        <f t="shared" si="10"/>
        <v>674.40000000000009</v>
      </c>
      <c r="F51" s="15">
        <f t="shared" si="11"/>
        <v>816.02400000000011</v>
      </c>
    </row>
    <row r="52" spans="1:6" ht="13.5" customHeight="1" x14ac:dyDescent="0.25">
      <c r="A52" s="15" t="s">
        <v>48</v>
      </c>
      <c r="B52" s="13">
        <v>10.3</v>
      </c>
      <c r="C52" s="15">
        <f t="shared" si="9"/>
        <v>12.463000000000001</v>
      </c>
      <c r="D52" s="58">
        <v>64</v>
      </c>
      <c r="E52" s="15">
        <f t="shared" si="10"/>
        <v>659.2</v>
      </c>
      <c r="F52" s="15">
        <f t="shared" si="11"/>
        <v>797.63200000000006</v>
      </c>
    </row>
    <row r="53" spans="1:6" ht="13.5" customHeight="1" x14ac:dyDescent="0.25">
      <c r="A53" s="15" t="s">
        <v>49</v>
      </c>
      <c r="B53" s="13">
        <v>14.2</v>
      </c>
      <c r="C53" s="15">
        <f t="shared" si="9"/>
        <v>17.181999999999999</v>
      </c>
      <c r="D53" s="58">
        <v>8</v>
      </c>
      <c r="E53" s="15">
        <f t="shared" si="10"/>
        <v>113.6</v>
      </c>
      <c r="F53" s="15">
        <f t="shared" si="11"/>
        <v>137.45599999999999</v>
      </c>
    </row>
    <row r="54" spans="1:6" ht="13.5" customHeight="1" x14ac:dyDescent="0.25">
      <c r="A54" s="15" t="s">
        <v>50</v>
      </c>
      <c r="B54" s="13">
        <v>14.9</v>
      </c>
      <c r="C54" s="15">
        <f t="shared" si="9"/>
        <v>18.029</v>
      </c>
      <c r="D54" s="58">
        <v>16</v>
      </c>
      <c r="E54" s="15">
        <f t="shared" si="10"/>
        <v>238.4</v>
      </c>
      <c r="F54" s="15">
        <f t="shared" si="11"/>
        <v>288.464</v>
      </c>
    </row>
    <row r="55" spans="1:6" ht="13.5" customHeight="1" x14ac:dyDescent="0.25">
      <c r="A55" s="15" t="s">
        <v>51</v>
      </c>
      <c r="B55" s="13">
        <v>14.9</v>
      </c>
      <c r="C55" s="15">
        <f t="shared" si="9"/>
        <v>18.029</v>
      </c>
      <c r="D55" s="58">
        <v>280</v>
      </c>
      <c r="E55" s="15">
        <f t="shared" si="10"/>
        <v>4172</v>
      </c>
      <c r="F55" s="15">
        <f t="shared" si="11"/>
        <v>5048.12</v>
      </c>
    </row>
    <row r="56" spans="1:6" ht="13.5" customHeight="1" x14ac:dyDescent="0.25">
      <c r="A56" s="15" t="s">
        <v>52</v>
      </c>
      <c r="B56" s="13">
        <v>19.25</v>
      </c>
      <c r="C56" s="15">
        <f t="shared" si="9"/>
        <v>23.2925</v>
      </c>
      <c r="D56" s="58">
        <v>106</v>
      </c>
      <c r="E56" s="15">
        <f t="shared" si="10"/>
        <v>2040.5</v>
      </c>
      <c r="F56" s="15">
        <f t="shared" si="11"/>
        <v>2469.0050000000001</v>
      </c>
    </row>
    <row r="57" spans="1:6" ht="13.5" customHeight="1" x14ac:dyDescent="0.25">
      <c r="A57" s="15" t="s">
        <v>53</v>
      </c>
      <c r="B57" s="13">
        <v>19.25</v>
      </c>
      <c r="C57" s="15">
        <f t="shared" si="9"/>
        <v>23.2925</v>
      </c>
      <c r="D57" s="58">
        <v>8</v>
      </c>
      <c r="E57" s="15">
        <f t="shared" si="10"/>
        <v>154</v>
      </c>
      <c r="F57" s="15">
        <f t="shared" si="11"/>
        <v>186.34</v>
      </c>
    </row>
    <row r="58" spans="1:6" ht="13.5" customHeight="1" x14ac:dyDescent="0.25">
      <c r="A58" s="15" t="s">
        <v>54</v>
      </c>
      <c r="B58" s="13">
        <v>16.05</v>
      </c>
      <c r="C58" s="15">
        <f t="shared" si="9"/>
        <v>19.420500000000001</v>
      </c>
      <c r="D58" s="58">
        <v>56</v>
      </c>
      <c r="E58" s="15">
        <f t="shared" si="10"/>
        <v>898.80000000000007</v>
      </c>
      <c r="F58" s="15">
        <f t="shared" si="11"/>
        <v>1087.548</v>
      </c>
    </row>
    <row r="59" spans="1:6" ht="13.5" customHeight="1" x14ac:dyDescent="0.25">
      <c r="A59" s="15" t="s">
        <v>55</v>
      </c>
      <c r="B59" s="13">
        <v>14.2</v>
      </c>
      <c r="C59" s="15">
        <f t="shared" si="9"/>
        <v>17.181999999999999</v>
      </c>
      <c r="D59" s="58">
        <v>2</v>
      </c>
      <c r="E59" s="15">
        <f t="shared" si="10"/>
        <v>28.4</v>
      </c>
      <c r="F59" s="15">
        <f t="shared" si="11"/>
        <v>34.363999999999997</v>
      </c>
    </row>
    <row r="60" spans="1:6" ht="13.5" customHeight="1" x14ac:dyDescent="0.25">
      <c r="A60" s="30" t="s">
        <v>67</v>
      </c>
      <c r="B60" s="92"/>
      <c r="C60" s="92"/>
      <c r="D60" s="95"/>
      <c r="E60" s="95"/>
      <c r="F60" s="96"/>
    </row>
    <row r="61" spans="1:6" ht="13.5" customHeight="1" x14ac:dyDescent="0.25">
      <c r="A61" s="28" t="s">
        <v>57</v>
      </c>
      <c r="B61" s="13">
        <v>585</v>
      </c>
      <c r="C61" s="15">
        <f>B61*1.21</f>
        <v>707.85</v>
      </c>
      <c r="D61" s="14">
        <v>6</v>
      </c>
      <c r="E61" s="15">
        <f>B61*D61</f>
        <v>3510</v>
      </c>
      <c r="F61" s="15">
        <f>E61*1.21</f>
        <v>4247.0999999999995</v>
      </c>
    </row>
    <row r="62" spans="1:6" ht="13.5" customHeight="1" x14ac:dyDescent="0.25">
      <c r="A62" s="28" t="s">
        <v>58</v>
      </c>
      <c r="B62" s="13">
        <v>425</v>
      </c>
      <c r="C62" s="15">
        <f>B62*1.21</f>
        <v>514.25</v>
      </c>
      <c r="D62" s="14">
        <v>8</v>
      </c>
      <c r="E62" s="15">
        <f>B62*D62</f>
        <v>3400</v>
      </c>
      <c r="F62" s="15">
        <f>E62*1.21</f>
        <v>4114</v>
      </c>
    </row>
    <row r="63" spans="1:6" ht="13.5" customHeight="1" x14ac:dyDescent="0.25">
      <c r="A63" s="30" t="s">
        <v>66</v>
      </c>
      <c r="B63" s="92"/>
      <c r="C63" s="92"/>
      <c r="D63" s="95"/>
      <c r="E63" s="95"/>
      <c r="F63" s="96"/>
    </row>
    <row r="64" spans="1:6" ht="13.5" customHeight="1" x14ac:dyDescent="0.25">
      <c r="A64" s="31" t="s">
        <v>59</v>
      </c>
      <c r="B64" s="13">
        <v>5.2</v>
      </c>
      <c r="C64" s="15">
        <f>B64*1.21</f>
        <v>6.2919999999999998</v>
      </c>
      <c r="D64" s="14">
        <v>100</v>
      </c>
      <c r="E64" s="15">
        <f>B64*D64</f>
        <v>520</v>
      </c>
      <c r="F64" s="15">
        <f>E64*1.21</f>
        <v>629.19999999999993</v>
      </c>
    </row>
    <row r="65" spans="1:9" ht="13.5" customHeight="1" x14ac:dyDescent="0.25">
      <c r="A65" s="31" t="s">
        <v>60</v>
      </c>
      <c r="B65" s="13">
        <v>3.1</v>
      </c>
      <c r="C65" s="15">
        <f t="shared" ref="C65:C67" si="12">B65*1.21</f>
        <v>3.7509999999999999</v>
      </c>
      <c r="D65" s="14">
        <v>100</v>
      </c>
      <c r="E65" s="15">
        <f t="shared" ref="E65:E67" si="13">B65*D65</f>
        <v>310</v>
      </c>
      <c r="F65" s="15">
        <f t="shared" ref="F65:F67" si="14">E65*1.21</f>
        <v>375.09999999999997</v>
      </c>
    </row>
    <row r="66" spans="1:9" ht="13.5" customHeight="1" x14ac:dyDescent="0.25">
      <c r="A66" s="31" t="s">
        <v>61</v>
      </c>
      <c r="B66" s="13">
        <v>4.05</v>
      </c>
      <c r="C66" s="15">
        <f t="shared" si="12"/>
        <v>4.9005000000000001</v>
      </c>
      <c r="D66" s="14">
        <v>100</v>
      </c>
      <c r="E66" s="15">
        <f t="shared" si="13"/>
        <v>405</v>
      </c>
      <c r="F66" s="15">
        <f t="shared" si="14"/>
        <v>490.05</v>
      </c>
    </row>
    <row r="67" spans="1:9" ht="13.5" customHeight="1" x14ac:dyDescent="0.25">
      <c r="A67" s="31" t="s">
        <v>62</v>
      </c>
      <c r="B67" s="13">
        <v>1.7</v>
      </c>
      <c r="C67" s="15">
        <f t="shared" si="12"/>
        <v>2.0569999999999999</v>
      </c>
      <c r="D67" s="14">
        <v>100</v>
      </c>
      <c r="E67" s="15">
        <f t="shared" si="13"/>
        <v>170</v>
      </c>
      <c r="F67" s="15">
        <f t="shared" si="14"/>
        <v>205.7</v>
      </c>
    </row>
    <row r="68" spans="1:9" ht="13.5" customHeight="1" x14ac:dyDescent="0.25">
      <c r="A68" s="30" t="s">
        <v>80</v>
      </c>
      <c r="B68" s="32"/>
      <c r="C68" s="33"/>
      <c r="D68" s="73"/>
      <c r="E68" s="74"/>
      <c r="F68" s="74"/>
      <c r="G68" s="12"/>
    </row>
    <row r="69" spans="1:9" ht="13.5" customHeight="1" x14ac:dyDescent="0.25">
      <c r="A69" s="31" t="s">
        <v>63</v>
      </c>
      <c r="B69" s="13">
        <v>49</v>
      </c>
      <c r="C69" s="15">
        <f>B69*1.21</f>
        <v>59.29</v>
      </c>
      <c r="D69" s="14">
        <v>100</v>
      </c>
      <c r="E69" s="15">
        <f>B69*D69</f>
        <v>4900</v>
      </c>
      <c r="F69" s="15">
        <f>E69*1.21</f>
        <v>5929</v>
      </c>
    </row>
    <row r="70" spans="1:9" ht="13.5" customHeight="1" x14ac:dyDescent="0.25">
      <c r="A70" s="31" t="s">
        <v>64</v>
      </c>
      <c r="B70" s="13">
        <v>33</v>
      </c>
      <c r="C70" s="15">
        <f t="shared" ref="C70:C72" si="15">B70*1.21</f>
        <v>39.93</v>
      </c>
      <c r="D70" s="14">
        <v>100</v>
      </c>
      <c r="E70" s="15">
        <f t="shared" ref="E70:E71" si="16">B70*D70</f>
        <v>3300</v>
      </c>
      <c r="F70" s="15">
        <f t="shared" ref="F70:F71" si="17">E70*1.21</f>
        <v>3993</v>
      </c>
    </row>
    <row r="71" spans="1:9" ht="13.5" customHeight="1" x14ac:dyDescent="0.25">
      <c r="A71" s="31" t="s">
        <v>65</v>
      </c>
      <c r="B71" s="13">
        <v>48</v>
      </c>
      <c r="C71" s="15">
        <f t="shared" si="15"/>
        <v>58.08</v>
      </c>
      <c r="D71" s="14">
        <v>100</v>
      </c>
      <c r="E71" s="15">
        <f t="shared" si="16"/>
        <v>4800</v>
      </c>
      <c r="F71" s="15">
        <f t="shared" si="17"/>
        <v>5808</v>
      </c>
    </row>
    <row r="72" spans="1:9" ht="13.5" customHeight="1" x14ac:dyDescent="0.25">
      <c r="A72" s="34" t="s">
        <v>71</v>
      </c>
      <c r="B72" s="13">
        <v>1.2</v>
      </c>
      <c r="C72" s="15">
        <f t="shared" si="15"/>
        <v>1.452</v>
      </c>
      <c r="D72" s="14">
        <v>2500</v>
      </c>
      <c r="E72" s="15">
        <f>B72*D72</f>
        <v>3000</v>
      </c>
      <c r="F72" s="15">
        <f>E72*1.21</f>
        <v>3630</v>
      </c>
    </row>
    <row r="73" spans="1:9" ht="61.5" customHeight="1" x14ac:dyDescent="0.25">
      <c r="A73" s="34" t="s">
        <v>79</v>
      </c>
      <c r="B73" s="43" t="s">
        <v>19</v>
      </c>
      <c r="C73" s="24" t="s">
        <v>73</v>
      </c>
      <c r="D73" s="41" t="s">
        <v>83</v>
      </c>
      <c r="E73" s="2" t="s">
        <v>16</v>
      </c>
      <c r="F73" s="37"/>
    </row>
    <row r="74" spans="1:9" ht="15.75" customHeight="1" x14ac:dyDescent="0.25">
      <c r="A74" s="6" t="s">
        <v>99</v>
      </c>
      <c r="B74" s="42">
        <v>45</v>
      </c>
      <c r="C74" s="39">
        <f>B74*1.21</f>
        <v>54.449999999999996</v>
      </c>
      <c r="D74" s="59">
        <v>180</v>
      </c>
      <c r="E74" s="38">
        <f>B74*D74</f>
        <v>8100</v>
      </c>
      <c r="F74" s="37"/>
      <c r="I74" s="36"/>
    </row>
    <row r="75" spans="1:9" ht="15.75" customHeight="1" x14ac:dyDescent="0.25">
      <c r="A75" s="6" t="s">
        <v>98</v>
      </c>
      <c r="B75" s="42">
        <v>25</v>
      </c>
      <c r="C75" s="39">
        <f>B75*1.21</f>
        <v>30.25</v>
      </c>
      <c r="D75" s="59">
        <v>180</v>
      </c>
      <c r="E75" s="38">
        <f>B75*D75</f>
        <v>4500</v>
      </c>
      <c r="F75" s="37"/>
      <c r="I75" s="36"/>
    </row>
    <row r="76" spans="1:9" ht="13.5" customHeight="1" thickBot="1" x14ac:dyDescent="0.3">
      <c r="A76" s="35"/>
      <c r="B76" s="18"/>
      <c r="C76" s="18"/>
      <c r="D76" s="8"/>
      <c r="E76" s="18"/>
      <c r="F76" s="18"/>
    </row>
    <row r="77" spans="1:9" ht="50.25" customHeight="1" x14ac:dyDescent="0.25">
      <c r="A77" s="17"/>
      <c r="B77" s="18"/>
      <c r="C77" s="108" t="s">
        <v>93</v>
      </c>
      <c r="D77" s="47" t="s">
        <v>87</v>
      </c>
      <c r="E77" s="48">
        <f>SUM(B6:B19)</f>
        <v>19680</v>
      </c>
      <c r="F77" s="18"/>
    </row>
    <row r="78" spans="1:9" ht="12.75" customHeight="1" x14ac:dyDescent="0.25">
      <c r="A78" s="3" t="s">
        <v>77</v>
      </c>
      <c r="B78" s="21"/>
      <c r="C78" s="109"/>
      <c r="D78" s="45" t="s">
        <v>0</v>
      </c>
      <c r="E78" s="49">
        <f>IF(B78="Ne",0,E77*0.21)</f>
        <v>4132.8</v>
      </c>
      <c r="F78" s="18"/>
    </row>
    <row r="79" spans="1:9" ht="44.25" customHeight="1" x14ac:dyDescent="0.25">
      <c r="A79" s="17"/>
      <c r="B79" s="18"/>
      <c r="C79" s="109"/>
      <c r="D79" s="46" t="s">
        <v>86</v>
      </c>
      <c r="E79" s="49">
        <f>SUM(E77:E78)</f>
        <v>23812.799999999999</v>
      </c>
      <c r="F79" s="18"/>
    </row>
    <row r="80" spans="1:9" ht="44.25" customHeight="1" thickBot="1" x14ac:dyDescent="0.3">
      <c r="A80" s="17"/>
      <c r="B80" s="18"/>
      <c r="C80" s="109"/>
      <c r="D80" s="51" t="s">
        <v>88</v>
      </c>
      <c r="E80" s="52">
        <f>E79*12</f>
        <v>285753.59999999998</v>
      </c>
      <c r="F80" s="18"/>
    </row>
    <row r="81" spans="1:7" ht="44.25" customHeight="1" x14ac:dyDescent="0.25">
      <c r="A81" s="17"/>
      <c r="B81" s="18"/>
      <c r="C81" s="110" t="s">
        <v>92</v>
      </c>
      <c r="D81" s="53" t="s">
        <v>89</v>
      </c>
      <c r="E81" s="48">
        <f>SUM(E22:E25,E27:E31,E33:E59,E61:E62,E64:E67,E69:E72)</f>
        <v>49023.35</v>
      </c>
      <c r="F81" s="18"/>
    </row>
    <row r="82" spans="1:7" ht="13.5" customHeight="1" x14ac:dyDescent="0.25">
      <c r="A82" s="3" t="s">
        <v>77</v>
      </c>
      <c r="B82" s="21"/>
      <c r="C82" s="109"/>
      <c r="D82" s="45" t="s">
        <v>0</v>
      </c>
      <c r="E82" s="49">
        <f>IF(B82="Ne",0,E81*0.21)</f>
        <v>10294.903499999999</v>
      </c>
      <c r="F82" s="18"/>
    </row>
    <row r="83" spans="1:7" ht="44.25" customHeight="1" thickBot="1" x14ac:dyDescent="0.3">
      <c r="A83" s="17"/>
      <c r="B83" s="18"/>
      <c r="C83" s="111"/>
      <c r="D83" s="54" t="s">
        <v>90</v>
      </c>
      <c r="E83" s="50">
        <f>SUM(E81:E82)</f>
        <v>59318.253499999999</v>
      </c>
      <c r="F83" s="18"/>
    </row>
    <row r="84" spans="1:7" ht="44.25" customHeight="1" x14ac:dyDescent="0.25">
      <c r="A84" s="17"/>
      <c r="B84" s="18"/>
      <c r="C84" s="112" t="s">
        <v>94</v>
      </c>
      <c r="D84" s="55" t="s">
        <v>91</v>
      </c>
      <c r="E84" s="48">
        <f>SUM(E74:E75)</f>
        <v>12600</v>
      </c>
      <c r="F84" s="18"/>
    </row>
    <row r="85" spans="1:7" ht="14.25" customHeight="1" x14ac:dyDescent="0.25">
      <c r="A85" s="3" t="s">
        <v>77</v>
      </c>
      <c r="B85" s="21"/>
      <c r="C85" s="113"/>
      <c r="D85" s="44" t="s">
        <v>0</v>
      </c>
      <c r="E85" s="49">
        <f>IF(B85="Ne",0,E84*0.21)</f>
        <v>2646</v>
      </c>
      <c r="F85" s="18"/>
    </row>
    <row r="86" spans="1:7" ht="44.25" customHeight="1" thickBot="1" x14ac:dyDescent="0.3">
      <c r="A86" s="17"/>
      <c r="B86" s="18"/>
      <c r="C86" s="114"/>
      <c r="D86" s="56" t="s">
        <v>90</v>
      </c>
      <c r="E86" s="50">
        <f>SUM(E84:E85)</f>
        <v>15246</v>
      </c>
      <c r="F86" s="18"/>
    </row>
    <row r="87" spans="1:7" s="5" customFormat="1" ht="21" customHeight="1" x14ac:dyDescent="0.25">
      <c r="A87" s="17"/>
      <c r="B87" s="18"/>
      <c r="C87" s="18"/>
      <c r="D87" s="8"/>
      <c r="E87" s="18"/>
      <c r="F87" s="18"/>
    </row>
    <row r="88" spans="1:7" ht="32.25" customHeight="1" x14ac:dyDescent="0.25">
      <c r="A88" s="104"/>
      <c r="B88" s="105"/>
      <c r="C88" s="106" t="s">
        <v>97</v>
      </c>
      <c r="D88" s="107"/>
      <c r="E88" s="40">
        <f>SUM(E80,E83,E86)</f>
        <v>360317.85349999997</v>
      </c>
      <c r="F88" s="5"/>
      <c r="G88" s="5"/>
    </row>
    <row r="89" spans="1:7" ht="24" customHeight="1" x14ac:dyDescent="0.25">
      <c r="A89" s="60"/>
      <c r="B89" s="61"/>
      <c r="C89" s="97" t="s">
        <v>96</v>
      </c>
      <c r="D89" s="98"/>
      <c r="E89" s="15">
        <f>E88*0.05</f>
        <v>18015.892674999999</v>
      </c>
      <c r="F89" s="5"/>
      <c r="G89" s="5"/>
    </row>
    <row r="90" spans="1:7" ht="24" customHeight="1" x14ac:dyDescent="0.25">
      <c r="A90" s="60"/>
      <c r="B90" s="61"/>
      <c r="C90" s="97" t="s">
        <v>95</v>
      </c>
      <c r="D90" s="98"/>
      <c r="E90" s="15">
        <f>E88*3*0.05</f>
        <v>54047.678025000001</v>
      </c>
      <c r="F90" s="5"/>
      <c r="G90" s="5"/>
    </row>
    <row r="91" spans="1:7" ht="51" customHeight="1" x14ac:dyDescent="0.25">
      <c r="A91" s="79" t="s">
        <v>75</v>
      </c>
      <c r="B91" s="80"/>
      <c r="C91" s="80"/>
      <c r="D91" s="80"/>
      <c r="E91" s="80"/>
      <c r="F91" s="22"/>
    </row>
    <row r="93" spans="1:7" ht="44.25" customHeight="1" x14ac:dyDescent="0.25">
      <c r="A93" s="75" t="s">
        <v>76</v>
      </c>
      <c r="B93" s="76"/>
      <c r="C93" s="76"/>
      <c r="D93" s="76"/>
      <c r="E93" s="76"/>
    </row>
    <row r="94" spans="1:7" ht="46.5" customHeight="1" x14ac:dyDescent="0.25">
      <c r="A94" s="101"/>
      <c r="B94" s="102"/>
      <c r="C94" s="102"/>
      <c r="D94" s="102"/>
      <c r="E94" s="103"/>
    </row>
    <row r="96" spans="1:7" ht="42.75" customHeight="1" x14ac:dyDescent="0.25">
      <c r="A96" s="99" t="s">
        <v>81</v>
      </c>
      <c r="B96" s="100"/>
      <c r="C96" s="100"/>
      <c r="D96" s="100"/>
      <c r="E96" s="100"/>
    </row>
  </sheetData>
  <sheetProtection algorithmName="SHA-512" hashValue="9oBTZlajI78euU6AouDuzj7wSLtG/HswynYi6KhyWRuEmGksJf9l0MMRbn/NcvvhftIV3WuE6EbmDfceovqHmg==" saltValue="tesjUUJ7Qd2oAhI4zadp+A==" spinCount="100000" sheet="1" selectLockedCells="1"/>
  <mergeCells count="20">
    <mergeCell ref="A96:E96"/>
    <mergeCell ref="A94:E94"/>
    <mergeCell ref="A88:B88"/>
    <mergeCell ref="C88:D88"/>
    <mergeCell ref="C77:C80"/>
    <mergeCell ref="C81:C83"/>
    <mergeCell ref="C84:C86"/>
    <mergeCell ref="C90:D90"/>
    <mergeCell ref="D68:F68"/>
    <mergeCell ref="A93:E93"/>
    <mergeCell ref="B1:D1"/>
    <mergeCell ref="A91:E91"/>
    <mergeCell ref="B3:F3"/>
    <mergeCell ref="A2:F2"/>
    <mergeCell ref="B26:F26"/>
    <mergeCell ref="B21:F21"/>
    <mergeCell ref="B32:F32"/>
    <mergeCell ref="B60:F60"/>
    <mergeCell ref="B63:F63"/>
    <mergeCell ref="C89:D89"/>
  </mergeCells>
  <pageMargins left="0.7" right="0.7"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2"/>
  <sheetViews>
    <sheetView workbookViewId="0">
      <selection activeCell="C10" sqref="C10"/>
    </sheetView>
  </sheetViews>
  <sheetFormatPr defaultRowHeight="15" x14ac:dyDescent="0.25"/>
  <cols>
    <col min="1" max="1" width="9.140625" style="63"/>
    <col min="2" max="2" width="52" style="63" customWidth="1"/>
    <col min="3" max="3" width="46.140625" style="63" customWidth="1"/>
    <col min="4" max="4" width="23.140625" style="63" customWidth="1"/>
    <col min="5" max="16384" width="9.140625" style="63"/>
  </cols>
  <sheetData>
    <row r="1" spans="1:4" ht="15.75" x14ac:dyDescent="0.25">
      <c r="A1" s="62" t="s">
        <v>101</v>
      </c>
    </row>
    <row r="2" spans="1:4" ht="15.75" x14ac:dyDescent="0.25">
      <c r="A2" s="62"/>
    </row>
    <row r="3" spans="1:4" ht="15.75" x14ac:dyDescent="0.25">
      <c r="A3" s="62" t="s">
        <v>102</v>
      </c>
    </row>
    <row r="4" spans="1:4" ht="15.75" x14ac:dyDescent="0.25">
      <c r="A4" s="62" t="s">
        <v>103</v>
      </c>
    </row>
    <row r="5" spans="1:4" ht="15.75" x14ac:dyDescent="0.25">
      <c r="A5" s="62"/>
    </row>
    <row r="6" spans="1:4" x14ac:dyDescent="0.25">
      <c r="A6" s="64" t="s">
        <v>104</v>
      </c>
      <c r="B6" s="65" t="s">
        <v>105</v>
      </c>
      <c r="C6" s="64" t="s">
        <v>106</v>
      </c>
      <c r="D6" s="64" t="s">
        <v>107</v>
      </c>
    </row>
    <row r="7" spans="1:4" ht="90" x14ac:dyDescent="0.25">
      <c r="A7" s="64">
        <v>1</v>
      </c>
      <c r="B7" s="65" t="s">
        <v>108</v>
      </c>
      <c r="C7" s="66" t="s">
        <v>109</v>
      </c>
      <c r="D7" s="67"/>
    </row>
    <row r="8" spans="1:4" ht="105" x14ac:dyDescent="0.25">
      <c r="A8" s="65">
        <v>2</v>
      </c>
      <c r="B8" s="65" t="s">
        <v>110</v>
      </c>
      <c r="C8" s="115" t="s">
        <v>111</v>
      </c>
      <c r="D8" s="117"/>
    </row>
    <row r="9" spans="1:4" ht="135" x14ac:dyDescent="0.25">
      <c r="A9" s="64"/>
      <c r="B9" s="65" t="s">
        <v>112</v>
      </c>
      <c r="C9" s="116"/>
      <c r="D9" s="117"/>
    </row>
    <row r="10" spans="1:4" ht="150" x14ac:dyDescent="0.25">
      <c r="A10" s="64"/>
      <c r="B10" s="68" t="s">
        <v>113</v>
      </c>
      <c r="C10" s="69" t="s">
        <v>114</v>
      </c>
      <c r="D10" s="70"/>
    </row>
    <row r="11" spans="1:4" ht="15.75" x14ac:dyDescent="0.25">
      <c r="A11" s="62"/>
    </row>
    <row r="12" spans="1:4" ht="15.75" x14ac:dyDescent="0.25">
      <c r="A12" s="62" t="s">
        <v>115</v>
      </c>
    </row>
    <row r="13" spans="1:4" ht="150" x14ac:dyDescent="0.25">
      <c r="A13" s="71"/>
      <c r="B13" s="65" t="s">
        <v>116</v>
      </c>
      <c r="C13" s="65" t="s">
        <v>117</v>
      </c>
      <c r="D13" s="65"/>
    </row>
    <row r="14" spans="1:4" x14ac:dyDescent="0.25">
      <c r="B14" s="72"/>
    </row>
    <row r="15" spans="1:4" x14ac:dyDescent="0.25">
      <c r="A15" s="72"/>
    </row>
    <row r="16" spans="1:4" x14ac:dyDescent="0.25">
      <c r="A16" s="72"/>
    </row>
    <row r="17" spans="1:1" x14ac:dyDescent="0.25">
      <c r="A17" s="72"/>
    </row>
    <row r="19" spans="1:1" x14ac:dyDescent="0.25">
      <c r="A19" s="72"/>
    </row>
    <row r="22" spans="1:1" ht="15.75" x14ac:dyDescent="0.25">
      <c r="A22" s="62"/>
    </row>
  </sheetData>
  <mergeCells count="2">
    <mergeCell ref="C8:C9"/>
    <mergeCell ref="D8:D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ADCE0772E682045986591F184B5BAEB" ma:contentTypeVersion="" ma:contentTypeDescription="Create a new document." ma:contentTypeScope="" ma:versionID="ea85c44a53c9f12483d976dfda734ba3">
  <xsd:schema xmlns:xsd="http://www.w3.org/2001/XMLSchema" xmlns:xs="http://www.w3.org/2001/XMLSchema" xmlns:p="http://schemas.microsoft.com/office/2006/metadata/properties" targetNamespace="http://schemas.microsoft.com/office/2006/metadata/properties" ma:root="true" ma:fieldsID="b2384c6cc0088fcedbaf6edaf557def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AAA1EE-93F0-4873-BD5D-1F5707AC44EB}">
  <ds:schemaRefs>
    <ds:schemaRef ds:uri="http://schemas.microsoft.com/sharepoint/v3/contenttype/forms"/>
  </ds:schemaRefs>
</ds:datastoreItem>
</file>

<file path=customXml/itemProps2.xml><?xml version="1.0" encoding="utf-8"?>
<ds:datastoreItem xmlns:ds="http://schemas.openxmlformats.org/officeDocument/2006/customXml" ds:itemID="{F5A78722-C8F5-4C0A-B053-A1AA9CF3B8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762B118-CCF5-4A95-BAB3-39F32C80AA3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Pasiulymas</vt:lpstr>
      <vt:lpstr>Derybines salygos</vt:lpstr>
      <vt:lpstr>Sheet3</vt:lpstr>
      <vt:lpstr>Pasiulymas!Print_Area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Tomas Tarabilda</cp:lastModifiedBy>
  <dcterms:created xsi:type="dcterms:W3CDTF">2018-07-15T11:22:34Z</dcterms:created>
  <dcterms:modified xsi:type="dcterms:W3CDTF">2019-04-26T18:29:39Z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0x0101004ADCE0772E682045986591F184B5BAEB</vt:lpwstr>
  </property>
</Properties>
</file>