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https://ltenergagen.sharepoint.com/sites/intra/doc/LEA Projektai/ENERLIT/A1.1 EnerLIT projekto veikla/Techninė specifikacija nuo 2024 06 28 ir jos priedai/Paskutinė galiuojantį TS 2024 07 31/"/>
    </mc:Choice>
  </mc:AlternateContent>
  <xr:revisionPtr revIDLastSave="1032" documentId="8_{F9760478-6ECA-42DD-8936-E7A933066E26}" xr6:coauthVersionLast="47" xr6:coauthVersionMax="47" xr10:uidLastSave="{75C644A3-DBF0-4B8F-8381-57BFF8CD94D7}"/>
  <bookViews>
    <workbookView xWindow="0" yWindow="2772" windowWidth="11520" windowHeight="9588" firstSheet="24" activeTab="25" xr2:uid="{099DEF59-6158-461C-B765-B0A2F49174C1}"/>
  </bookViews>
  <sheets>
    <sheet name="EE1 -E" sheetId="3" r:id="rId1"/>
    <sheet name="EE4-E" sheetId="7" r:id="rId2"/>
    <sheet name="EE2-E-P" sheetId="4" r:id="rId3"/>
    <sheet name="EE3-E-P" sheetId="5" r:id="rId4"/>
    <sheet name="EE5-E" sheetId="8" r:id="rId5"/>
    <sheet name="EE6-E" sheetId="10" r:id="rId6"/>
    <sheet name="EE7-E-P" sheetId="11" r:id="rId7"/>
    <sheet name="EE8-E-P" sheetId="12" r:id="rId8"/>
    <sheet name="EE9-E" sheetId="13" r:id="rId9"/>
    <sheet name="EE10-E-P" sheetId="14" r:id="rId10"/>
    <sheet name="EE11-E-P" sheetId="15" r:id="rId11"/>
    <sheet name="EE12-P" sheetId="36" r:id="rId12"/>
    <sheet name="EE13-P " sheetId="37" r:id="rId13"/>
    <sheet name="EE14-P" sheetId="38" r:id="rId14"/>
    <sheet name="EE15-E" sheetId="39" r:id="rId15"/>
    <sheet name="EE16-P" sheetId="40" r:id="rId16"/>
    <sheet name="T1-E" sheetId="25" r:id="rId17"/>
    <sheet name="T2-E" sheetId="19" r:id="rId18"/>
    <sheet name="T2-P" sheetId="17" r:id="rId19"/>
    <sheet name="T3-E-P" sheetId="18" r:id="rId20"/>
    <sheet name="T14-E" sheetId="22" r:id="rId21"/>
    <sheet name="T15-E" sheetId="21" r:id="rId22"/>
    <sheet name="T5-E" sheetId="23" r:id="rId23"/>
    <sheet name="T18-E" sheetId="26" r:id="rId24"/>
    <sheet name="P2-E" sheetId="27" r:id="rId25"/>
    <sheet name="Lapas1" sheetId="44" r:id="rId26"/>
    <sheet name="P6-E" sheetId="32" r:id="rId27"/>
    <sheet name="P10-E" sheetId="33" r:id="rId28"/>
    <sheet name="P11-E" sheetId="34" r:id="rId29"/>
    <sheet name="P12-E " sheetId="28" r:id="rId30"/>
    <sheet name="P17-E" sheetId="29" r:id="rId31"/>
    <sheet name="P19-E" sheetId="30" r:id="rId32"/>
    <sheet name="P19-P" sheetId="35" r:id="rId33"/>
    <sheet name="P20-P" sheetId="41" r:id="rId34"/>
    <sheet name="P22-E" sheetId="31" r:id="rId35"/>
    <sheet name="A++ pastatai" sheetId="6" r:id="rId36"/>
    <sheet name="IRS info" sheetId="9" r:id="rId37"/>
    <sheet name="Pastatai aukcionas" sheetId="16" r:id="rId38"/>
    <sheet name="AEI-7" sheetId="42" r:id="rId39"/>
    <sheet name="AEI3-E" sheetId="43" r:id="rId40"/>
  </sheets>
  <externalReferences>
    <externalReference r:id="rId41"/>
    <externalReference r:id="rId42"/>
  </externalReferences>
  <definedNames>
    <definedName name="kgne_benz">[1]Rodikliai!$C$2</definedName>
    <definedName name="kgne_dyz">[1]Rodikliai!$C$3</definedName>
    <definedName name="kgne_lpg">[1]Rodikliai!$C$4</definedName>
    <definedName name="rho_lpg">[1]Rodikliai!$B$4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43" l="1"/>
  <c r="F57" i="43" s="1"/>
  <c r="F50" i="43"/>
  <c r="F51" i="43" s="1"/>
  <c r="D45" i="43"/>
  <c r="D38" i="43"/>
  <c r="D34" i="43"/>
  <c r="D35" i="43" s="1"/>
  <c r="F20" i="43"/>
  <c r="F19" i="43"/>
  <c r="F18" i="43"/>
  <c r="F17" i="43"/>
  <c r="C4" i="43"/>
  <c r="G22" i="15"/>
  <c r="G23" i="15"/>
  <c r="G24" i="15"/>
  <c r="G25" i="15"/>
  <c r="G20" i="15"/>
  <c r="G9" i="15"/>
  <c r="G10" i="15"/>
  <c r="G11" i="15"/>
  <c r="G16" i="15" s="1"/>
  <c r="G12" i="15"/>
  <c r="G13" i="15"/>
  <c r="G14" i="15"/>
  <c r="G15" i="15"/>
  <c r="F7" i="3"/>
  <c r="I7" i="3" s="1"/>
  <c r="J7" i="3" s="1"/>
  <c r="M7" i="3" s="1"/>
  <c r="F8" i="3"/>
  <c r="I8" i="3" s="1"/>
  <c r="J8" i="3" s="1"/>
  <c r="M8" i="3" s="1"/>
  <c r="N8" i="3" s="1"/>
  <c r="E9" i="3"/>
  <c r="F9" i="3" s="1"/>
  <c r="I9" i="3" s="1"/>
  <c r="J9" i="3" s="1"/>
  <c r="M9" i="3" s="1"/>
  <c r="N9" i="3" s="1"/>
  <c r="G56" i="43" l="1"/>
  <c r="G19" i="43" s="1"/>
  <c r="G50" i="43"/>
  <c r="G17" i="43" s="1"/>
  <c r="F53" i="43"/>
  <c r="F54" i="43" s="1"/>
  <c r="G51" i="43"/>
  <c r="F59" i="43"/>
  <c r="G57" i="43"/>
  <c r="M10" i="3"/>
  <c r="N10" i="3" s="1"/>
  <c r="N7" i="3"/>
  <c r="G59" i="43" l="1"/>
  <c r="H57" i="43"/>
  <c r="G20" i="43"/>
  <c r="H19" i="43"/>
  <c r="F78" i="43"/>
  <c r="F68" i="43"/>
  <c r="F65" i="43"/>
  <c r="F66" i="43" s="1"/>
  <c r="F63" i="43"/>
  <c r="F64" i="43" s="1"/>
  <c r="F61" i="43"/>
  <c r="F79" i="43" s="1"/>
  <c r="F60" i="43"/>
  <c r="F26" i="43"/>
  <c r="F23" i="43"/>
  <c r="F22" i="43"/>
  <c r="F21" i="43"/>
  <c r="G53" i="43"/>
  <c r="G54" i="43" s="1"/>
  <c r="H51" i="43"/>
  <c r="G18" i="43"/>
  <c r="H17" i="43"/>
  <c r="H53" i="43" l="1"/>
  <c r="H54" i="43" s="1"/>
  <c r="I51" i="43"/>
  <c r="H18" i="43"/>
  <c r="I17" i="43"/>
  <c r="F75" i="43"/>
  <c r="F76" i="43" s="1"/>
  <c r="F73" i="43"/>
  <c r="F69" i="43"/>
  <c r="F25" i="43"/>
  <c r="F24" i="43"/>
  <c r="H59" i="43"/>
  <c r="I57" i="43"/>
  <c r="H20" i="43"/>
  <c r="I19" i="43"/>
  <c r="G78" i="43"/>
  <c r="G68" i="43"/>
  <c r="G65" i="43"/>
  <c r="G66" i="43" s="1"/>
  <c r="G63" i="43"/>
  <c r="G64" i="43" s="1"/>
  <c r="G61" i="43"/>
  <c r="G79" i="43" s="1"/>
  <c r="G60" i="43"/>
  <c r="G26" i="43"/>
  <c r="G23" i="43"/>
  <c r="G22" i="43"/>
  <c r="G21" i="43"/>
  <c r="G75" i="43" l="1"/>
  <c r="G76" i="43" s="1"/>
  <c r="G73" i="43"/>
  <c r="G69" i="43"/>
  <c r="G25" i="43"/>
  <c r="G24" i="43"/>
  <c r="I59" i="43"/>
  <c r="J57" i="43"/>
  <c r="I20" i="43"/>
  <c r="J19" i="43"/>
  <c r="H78" i="43"/>
  <c r="H68" i="43"/>
  <c r="H65" i="43"/>
  <c r="H66" i="43" s="1"/>
  <c r="H63" i="43"/>
  <c r="H64" i="43" s="1"/>
  <c r="H61" i="43"/>
  <c r="H79" i="43" s="1"/>
  <c r="H60" i="43"/>
  <c r="H26" i="43"/>
  <c r="H23" i="43"/>
  <c r="H22" i="43"/>
  <c r="H21" i="43"/>
  <c r="F74" i="43"/>
  <c r="F72" i="43" s="1"/>
  <c r="F71" i="43"/>
  <c r="I53" i="43"/>
  <c r="I54" i="43" s="1"/>
  <c r="J51" i="43"/>
  <c r="I18" i="43"/>
  <c r="J17" i="43"/>
  <c r="J53" i="43" l="1"/>
  <c r="J54" i="43" s="1"/>
  <c r="K51" i="43"/>
  <c r="J18" i="43"/>
  <c r="K17" i="43"/>
  <c r="H75" i="43"/>
  <c r="H76" i="43" s="1"/>
  <c r="H73" i="43"/>
  <c r="H69" i="43"/>
  <c r="H25" i="43"/>
  <c r="H24" i="43"/>
  <c r="J59" i="43"/>
  <c r="K57" i="43"/>
  <c r="J20" i="43"/>
  <c r="K19" i="43"/>
  <c r="I78" i="43"/>
  <c r="I68" i="43"/>
  <c r="I65" i="43"/>
  <c r="I66" i="43" s="1"/>
  <c r="I63" i="43"/>
  <c r="I64" i="43" s="1"/>
  <c r="I61" i="43"/>
  <c r="I79" i="43" s="1"/>
  <c r="I60" i="43"/>
  <c r="I26" i="43"/>
  <c r="I23" i="43"/>
  <c r="I22" i="43"/>
  <c r="I21" i="43"/>
  <c r="G74" i="43"/>
  <c r="G72" i="43" s="1"/>
  <c r="G71" i="43"/>
  <c r="I75" i="43" l="1"/>
  <c r="I76" i="43" s="1"/>
  <c r="I73" i="43"/>
  <c r="I69" i="43"/>
  <c r="I25" i="43"/>
  <c r="I24" i="43"/>
  <c r="K59" i="43"/>
  <c r="L57" i="43"/>
  <c r="K20" i="43"/>
  <c r="L19" i="43"/>
  <c r="J78" i="43"/>
  <c r="J68" i="43"/>
  <c r="J65" i="43"/>
  <c r="J66" i="43" s="1"/>
  <c r="J63" i="43"/>
  <c r="J64" i="43" s="1"/>
  <c r="J61" i="43"/>
  <c r="J79" i="43" s="1"/>
  <c r="J60" i="43"/>
  <c r="J26" i="43"/>
  <c r="J23" i="43"/>
  <c r="J22" i="43"/>
  <c r="J21" i="43"/>
  <c r="H74" i="43"/>
  <c r="H72" i="43" s="1"/>
  <c r="H71" i="43"/>
  <c r="K53" i="43"/>
  <c r="K54" i="43" s="1"/>
  <c r="L51" i="43"/>
  <c r="K18" i="43"/>
  <c r="L17" i="43"/>
  <c r="L53" i="43" l="1"/>
  <c r="L54" i="43" s="1"/>
  <c r="M51" i="43"/>
  <c r="L18" i="43"/>
  <c r="M17" i="43"/>
  <c r="J75" i="43"/>
  <c r="J76" i="43" s="1"/>
  <c r="J73" i="43"/>
  <c r="J69" i="43"/>
  <c r="J25" i="43"/>
  <c r="J24" i="43"/>
  <c r="L59" i="43"/>
  <c r="M57" i="43"/>
  <c r="L20" i="43"/>
  <c r="M19" i="43"/>
  <c r="K78" i="43"/>
  <c r="K68" i="43"/>
  <c r="K65" i="43"/>
  <c r="K66" i="43" s="1"/>
  <c r="K63" i="43"/>
  <c r="K64" i="43" s="1"/>
  <c r="K61" i="43"/>
  <c r="K79" i="43" s="1"/>
  <c r="K60" i="43"/>
  <c r="K26" i="43"/>
  <c r="K23" i="43"/>
  <c r="K22" i="43"/>
  <c r="K21" i="43"/>
  <c r="I74" i="43"/>
  <c r="I72" i="43" s="1"/>
  <c r="I71" i="43"/>
  <c r="K75" i="43" l="1"/>
  <c r="K76" i="43" s="1"/>
  <c r="K73" i="43"/>
  <c r="K69" i="43"/>
  <c r="K25" i="43"/>
  <c r="K24" i="43"/>
  <c r="M59" i="43"/>
  <c r="N57" i="43"/>
  <c r="I35" i="43"/>
  <c r="M20" i="43"/>
  <c r="N19" i="43"/>
  <c r="L78" i="43"/>
  <c r="L68" i="43"/>
  <c r="L65" i="43"/>
  <c r="L66" i="43" s="1"/>
  <c r="L63" i="43"/>
  <c r="L64" i="43" s="1"/>
  <c r="L61" i="43"/>
  <c r="L79" i="43" s="1"/>
  <c r="L60" i="43"/>
  <c r="L26" i="43"/>
  <c r="L23" i="43"/>
  <c r="L22" i="43"/>
  <c r="L21" i="43"/>
  <c r="J74" i="43"/>
  <c r="J72" i="43" s="1"/>
  <c r="J71" i="43"/>
  <c r="M53" i="43"/>
  <c r="M54" i="43" s="1"/>
  <c r="N51" i="43"/>
  <c r="I33" i="43"/>
  <c r="M18" i="43"/>
  <c r="N17" i="43"/>
  <c r="N53" i="43" l="1"/>
  <c r="I34" i="43"/>
  <c r="N18" i="43"/>
  <c r="L75" i="43"/>
  <c r="L76" i="43" s="1"/>
  <c r="L73" i="43"/>
  <c r="L69" i="43"/>
  <c r="L25" i="43"/>
  <c r="L24" i="43"/>
  <c r="N59" i="43"/>
  <c r="I36" i="43"/>
  <c r="N20" i="43"/>
  <c r="M78" i="43"/>
  <c r="M68" i="43"/>
  <c r="M65" i="43"/>
  <c r="M66" i="43" s="1"/>
  <c r="M63" i="43"/>
  <c r="M64" i="43" s="1"/>
  <c r="M61" i="43"/>
  <c r="M79" i="43" s="1"/>
  <c r="M60" i="43"/>
  <c r="M26" i="43"/>
  <c r="M23" i="43"/>
  <c r="M22" i="43"/>
  <c r="M21" i="43"/>
  <c r="K74" i="43"/>
  <c r="K72" i="43" s="1"/>
  <c r="K71" i="43"/>
  <c r="M75" i="43" l="1"/>
  <c r="M76" i="43" s="1"/>
  <c r="M73" i="43"/>
  <c r="M69" i="43"/>
  <c r="M25" i="43"/>
  <c r="M24" i="43"/>
  <c r="N78" i="43"/>
  <c r="N68" i="43"/>
  <c r="N65" i="43"/>
  <c r="N63" i="43"/>
  <c r="N61" i="43"/>
  <c r="N60" i="43"/>
  <c r="I42" i="43"/>
  <c r="I39" i="43"/>
  <c r="I38" i="43"/>
  <c r="I37" i="43"/>
  <c r="K36" i="43"/>
  <c r="N26" i="43"/>
  <c r="N23" i="43"/>
  <c r="N22" i="43"/>
  <c r="N21" i="43"/>
  <c r="L74" i="43"/>
  <c r="L72" i="43" s="1"/>
  <c r="L71" i="43"/>
  <c r="N54" i="43"/>
  <c r="K34" i="43"/>
  <c r="N79" i="43" l="1"/>
  <c r="K42" i="43"/>
  <c r="N64" i="43"/>
  <c r="K37" i="43"/>
  <c r="N66" i="43"/>
  <c r="K38" i="43"/>
  <c r="N75" i="43"/>
  <c r="N73" i="43"/>
  <c r="N69" i="43"/>
  <c r="I41" i="43"/>
  <c r="I40" i="43"/>
  <c r="K39" i="43"/>
  <c r="N25" i="43"/>
  <c r="N24" i="43"/>
  <c r="M74" i="43"/>
  <c r="M72" i="43" s="1"/>
  <c r="M71" i="43"/>
  <c r="N74" i="43" l="1"/>
  <c r="N72" i="43" s="1"/>
  <c r="N71" i="43"/>
  <c r="K40" i="43"/>
  <c r="N76" i="43"/>
  <c r="K41"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tc={45537031-3DCA-407E-A8A1-FF50ACD5C146}</author>
    <author>tc={FCBD0247-EC99-4267-8BD2-20544200B06C}</author>
    <author>tc={9A5FA6F8-6A1F-405B-8033-1B192B952AB0}</author>
    <author>tc={FD3488DE-315F-47B9-8E94-5DEB83219353}</author>
    <author>tc={AE4EF4EB-3B51-46FE-9667-FDC08AC8D9F7}</author>
    <author>tc={10017F4E-33CD-4E4E-AEDC-A8EF04A4D5DC}</author>
    <author>tc={BD9B6DBF-6AFE-454C-89F5-1EF8FFF0ADFE}</author>
  </authors>
  <commentList>
    <comment ref="C6" authorId="0" shapeId="0" xr:uid="{45537031-3DCA-407E-A8A1-FF50ACD5C146}">
      <text>
        <t>[Threaded comment]
Your version of Excel allows you to read this threaded comment; however, any edits to it will get removed if the file is opened in a newer version of Excel. Learn more: https://go.microsoft.com/fwlink/?linkid=870924
Comment:
    Duomenų šaltinis: Lietuvos statistikos portalas (pridėta nuotrauka šiame sheet)</t>
      </text>
    </comment>
    <comment ref="D6" authorId="1" shapeId="0" xr:uid="{FCBD0247-EC99-4267-8BD2-20544200B06C}">
      <text>
        <t>[Threaded comment]
Your version of Excel allows you to read this threaded comment; however, any edits to it will get removed if the file is opened in a newer version of Excel. Learn more: https://go.microsoft.com/fwlink/?linkid=870924
Comment:
    Duomenų šaltinis: Lietuvos Respublikos pridėtinės vertės mokesčio įstatymas</t>
      </text>
    </comment>
    <comment ref="E6" authorId="2" shapeId="0" xr:uid="{9A5FA6F8-6A1F-405B-8033-1B192B952AB0}">
      <text>
        <t xml:space="preserve">[Threaded comment]
Your version of Excel allows you to read this threaded comment; however, any edits to it will get removed if the file is opened in a newer version of Excel. Learn more: https://go.microsoft.com/fwlink/?linkid=870924
Comment:
    Duomenų šaltinis:  Lietuvos Respublikos akcizų įstatymas
  </t>
      </text>
    </comment>
    <comment ref="G6" authorId="3" shapeId="0" xr:uid="{FD3488DE-315F-47B9-8E94-5DEB83219353}">
      <text>
        <t>[Threaded comment]
Your version of Excel allows you to read this threaded comment; however, any edits to it will get removed if the file is opened in a newer version of Excel. Learn more: https://go.microsoft.com/fwlink/?linkid=870924
Comment:
    Duomenų šaltinis: https://trade.ec.europa.eu/access-to-markets/lt/content/akcizo-mokesciai</t>
      </text>
    </comment>
    <comment ref="H6" authorId="4" shapeId="0" xr:uid="{AE4EF4EB-3B51-46FE-9667-FDC08AC8D9F7}">
      <text>
        <t>[Threaded comment]
Your version of Excel allows you to read this threaded comment; however, any edits to it will get removed if the file is opened in a newer version of Excel. Learn more: https://go.microsoft.com/fwlink/?linkid=870924
Comment:
    Duomenų šaltinis: Eurostat duomenų bazė</t>
      </text>
    </comment>
    <comment ref="K6" authorId="5" shapeId="0" xr:uid="{10017F4E-33CD-4E4E-AEDC-A8EF04A4D5DC}">
      <text>
        <t>[Threaded comment]
Your version of Excel allows you to read this threaded comment; however, any edits to it will get removed if the file is opened in a newer version of Excel. Learn more: https://go.microsoft.com/fwlink/?linkid=870924
Comment:
    Duomenų šaltinis: Elastingumo studija: Lietuvoje taikomų mokesčių įtakos energijos ir energijos išteklių suvartojimui įvertinimas</t>
      </text>
    </comment>
    <comment ref="L6" authorId="6" shapeId="0" xr:uid="{BD9B6DBF-6AFE-454C-89F5-1EF8FFF0ADFE}">
      <text>
        <t>[Threaded comment]
Your version of Excel allows you to read this threaded comment; however, any edits to it will get removed if the file is opened in a newer version of Excel. Learn more: https://go.microsoft.com/fwlink/?linkid=870924
Comment:
    Duomenų šaltinis: Lietuvos statistikos portalas (pridėta nuotrauka šiame sheet)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<sst xmlns="http://schemas.openxmlformats.org/spreadsheetml/2006/main" count="1522" uniqueCount="549">
  <si>
    <t>Priemonės pavadinimas:</t>
  </si>
  <si>
    <t>Didesnių taikomų akcizų ir mokesčių įtaka degalų suvartojimui</t>
  </si>
  <si>
    <t>Reglamento 2022/2299 priedas:</t>
  </si>
  <si>
    <t>IX priedas 1 lentelė; X priedas 3 lentelė (EE1); XI priedas (EE1)</t>
  </si>
  <si>
    <t>Lentelę užpildo:</t>
  </si>
  <si>
    <t>VšĮ Lietuvos energetikos agentūra</t>
  </si>
  <si>
    <t>Transporto degalų kaina, Eur/l</t>
  </si>
  <si>
    <t>PVM tarifas Lietuvoje</t>
  </si>
  <si>
    <t>Akcizo tarifas Lietuvoje, Eur/l</t>
  </si>
  <si>
    <t>Transporto degalų kaina Lietuvoje įvertinus mokesčius, Eur/l</t>
  </si>
  <si>
    <t>Akcizo tarifas Europos Sąjungoje, Eur/l</t>
  </si>
  <si>
    <t>PVM tarifas Europos Sąjungoje</t>
  </si>
  <si>
    <t>Transporto degalų kaina įvertinus Europos Sąjungos mokesčius, Eur/l</t>
  </si>
  <si>
    <t>Transporto degalų kainų skirtumas (d) dėl skirtingų mokesčių</t>
  </si>
  <si>
    <t>Elastingumas</t>
  </si>
  <si>
    <t>Transporto degalų suvartojimas tūkst. tonų Lietuvoje</t>
  </si>
  <si>
    <t>Sutaupymas, GWh</t>
  </si>
  <si>
    <t>Sutaupymas, ktne</t>
  </si>
  <si>
    <t>Benzinas</t>
  </si>
  <si>
    <t>Dyzelinas</t>
  </si>
  <si>
    <t>LPG, l</t>
  </si>
  <si>
    <t>2021 m.</t>
  </si>
  <si>
    <t xml:space="preserve"> įvesties duomenys</t>
  </si>
  <si>
    <t>apskaičiuojami duomenys formulėmis iš įvesties duomenų</t>
  </si>
  <si>
    <t>Susitarimai su energijos tiekėjais dėl vartotojų švietimo ir konsultavimo</t>
  </si>
  <si>
    <t>IX priedas 1 lentelė; X priedas 2 lentelė (EE4); XI priedas (EE4)</t>
  </si>
  <si>
    <t>Eil. Nr.</t>
  </si>
  <si>
    <t>Tiekėjo pavadinimas</t>
  </si>
  <si>
    <t>Tiekėjo patiektas energijos kiekis vartotojams 
2021 m., GWh</t>
  </si>
  <si>
    <t>1 proc. nuo tiekėjo patiektos energijos kiekio 2021 m., GWh</t>
  </si>
  <si>
    <t xml:space="preserve">Tinkamais pripažinti energijos sutaupymai 2021 m., GWh </t>
  </si>
  <si>
    <t>Tiekėjo pasiektas sutaupymo procentas, %</t>
  </si>
  <si>
    <t>...</t>
  </si>
  <si>
    <t>Daugiabučių pastatų atnaujinimas (modernizavimas)</t>
  </si>
  <si>
    <t>IX priedas 1 lentelė; X priedas 2 lentelė (EE2); XI priedas (EE2), IV priedas 3 lentelė</t>
  </si>
  <si>
    <t>Lentelė siunčiama:</t>
  </si>
  <si>
    <t>LR Aplinkos ministerijai</t>
  </si>
  <si>
    <t>Daugiabučio namo adresas</t>
  </si>
  <si>
    <t>Daugiabučio namo unikalus Nr.</t>
  </si>
  <si>
    <t>Daugiabučio namo atnaujinimo (modernizavimo) darbų pradžios metai</t>
  </si>
  <si>
    <t>Daugiabučio namo atnaujinimo (moderniza-vimo) darbų pabaigos metai</t>
  </si>
  <si>
    <t>Daugiabučio namo statybos metai</t>
  </si>
  <si>
    <t>Energinio naudingumo klasė iki daugiabučio namo atnaujinimo (modernizavimo)</t>
  </si>
  <si>
    <t>Energinio naudingumo klasė po daugiabučio namo atnaujinimo (modernizavimo)</t>
  </si>
  <si>
    <t>Pastato naudingasis plotas, m²</t>
  </si>
  <si>
    <t>Įgyvendintos energiją taupančios priemonės</t>
  </si>
  <si>
    <t>Įdiegtos atsinaujinančių išteklių priemonės</t>
  </si>
  <si>
    <t>Lyginamasis šiluminės energijos sutaupymas, kWh/m²/ metus*</t>
  </si>
  <si>
    <t>Metinis šiluminės energijos sutaupymas pastate,
MWh/
metus*</t>
  </si>
  <si>
    <t>Metinis elektros energijos sutaupymas pastate,
MWh/
metus*</t>
  </si>
  <si>
    <t>CO₂
išmetimo sumažėjimas,
t/metus</t>
  </si>
  <si>
    <t>Išmetamas ŠESD kiekis po atnaujinimo (tCO2e)</t>
  </si>
  <si>
    <t>1.</t>
  </si>
  <si>
    <t>2.</t>
  </si>
  <si>
    <t>Iš viso:</t>
  </si>
  <si>
    <t>(Pareigų pavadinimas)</t>
  </si>
  <si>
    <t>(Parašas)</t>
  </si>
  <si>
    <t>(Vardas ir pavardė)</t>
  </si>
  <si>
    <t xml:space="preserve">Pastaba. Lentelės 10 skiltyje įgyvendintas energiją taupančias priemones žymėti indeksais:
ŠSM – šildymo sistemos modernizavimas;
BLK – butų ir kitų patalpų langų keitimas; 
LLK – laiptinės langų ir durų keitimas; 
BST – balkonų įstiklinimas; 
SA – sienų apšiltinimas;
STA – stogo apšiltinimas; 
RPA – rūsio perdangos apšiltinimas;
LFK – lifto keitimas.
</t>
  </si>
  <si>
    <t>* Apskaičiuojama pagal energinio naudingumo sertifikatų faktinius duomenis (neesant duomenų energinio naudingumo sertifikate, apskaičiuojama pagal Lietuvos ilgalaikės renovacijos strategijos pastatų energijos vidutinį vartojimą)</t>
  </si>
  <si>
    <t>Viešųjų pastatų atnaujinimas</t>
  </si>
  <si>
    <t>IX priedas 1 lentelė; X priedas 2 lentelė (EE3); XI priedas (EE3); IV priedas 3 lentelė</t>
  </si>
  <si>
    <t>Lentelės siunčiamos:</t>
  </si>
  <si>
    <t>Lietuvos Respublikos aplinkos ministerijai, Lietuvos Respublikos vidaus reikalų ministerijai, Lietuvos Respublikos sveikatos reikalų ministerijai, Lietuvos Respublikos švietimo mokslo ir sporto ministerijai, Lietuvos Respublikos socialinės apsaugos ir darbo ministerijai, Lietuvos Respublikos susisiekimo ministerijai, Lietuvos Respublikos teisingumo ministerijai, Lietuvos Respublikos kultūros ministerijai, Lietuvos Respublikos krašto apsaugos ministerijai,Aplinkos projektų valdymo agentūrai, UAB Viešųjų investicijų plėtros agentūrai, VĮ Turto bankui</t>
  </si>
  <si>
    <t>Informacija apie savivaldybių viešųjų pastatų atnaujinimo ir energijos efektyvumo priemonių įgyvendinimo</t>
  </si>
  <si>
    <t>Atnaujinto pastato bendrasis plotas, m²</t>
  </si>
  <si>
    <t>Atnaujinto pastato valdytojas</t>
  </si>
  <si>
    <t>Atnaujinto pastato unikalus numeris</t>
  </si>
  <si>
    <t>Pastato energinio naudingumo klasė</t>
  </si>
  <si>
    <t>Pastato energinio naudingumo sertifikato išdavimo data</t>
  </si>
  <si>
    <t>Lyginamasis šiluminės energijos sutaupymas, kWh/m²/ metus</t>
  </si>
  <si>
    <t>Sutaupytos šilumos energijos kiekis***, MWh/metus</t>
  </si>
  <si>
    <t>Lyginamasis elektros energijos sutaupymas, kWh/m²/ metus</t>
  </si>
  <si>
    <t>Sutaupytos elektros energijos kiekis***, MWh/metus</t>
  </si>
  <si>
    <t xml:space="preserve">Panaudotų lėšų </t>
  </si>
  <si>
    <t>Iki atnaujinimo**</t>
  </si>
  <si>
    <t>Po atnaujinimo*</t>
  </si>
  <si>
    <t>Suma, mln. Eur</t>
  </si>
  <si>
    <t>Programos/priemonės  pavadinimas</t>
  </si>
  <si>
    <t xml:space="preserve">*  pastato atnaujinimo pabaiga laikoma pastatui po atnaujinimo energinio sertifikato išdavimo data </t>
  </si>
  <si>
    <t>** atnaujinus pastatą, kuriam nebuvo nustatyta energinio naudingumo klasė priimama, kad energijos suvartojimas pastate buvo 80 KW/m²  didesnis nei po atnaujinimo</t>
  </si>
  <si>
    <t>*** sutaupytos energijos kiekis apskaičiuojamas vadovaujantis Energijos vartojimo efektyvumo didinimo priemonių sutaupytos energijos apskaičiavimo ir priežiūros tvarkos aprašu, patvirtintu Lietuvos Respublikos energetikos ministro 2016 m. gruodžio 5 d. įsakymu Nr. 1-320 „Dėl Energijos vartojimo efektyvumo didinimo priemonių sutaupytos energijos apskaičiavimo ir priežiūros tvarkos aprašo patvirtinimo“.</t>
  </si>
  <si>
    <t>Informacija apie centrinės valdžios institucijų viešųjų pastatų atnaujinimą ir energijos efektyvumo priemonių įgyvendinimą</t>
  </si>
  <si>
    <t>Paslaugos teikėjas, jeigu projektas įgyvendintas pagal ESCO modelį</t>
  </si>
  <si>
    <t>Atnaujinto
pastato unikalus numeris</t>
  </si>
  <si>
    <t>Atnaujinto pastato numeris ilgajame sąraše*</t>
  </si>
  <si>
    <t>Sutaupytos šilumos energijos kiekis****, MWh/metus</t>
  </si>
  <si>
    <t>Sutaupytos elektros energijos kiekis****, MWh/metus</t>
  </si>
  <si>
    <t>Iki atnaujinimo***</t>
  </si>
  <si>
    <t>Po atnaujinimo**</t>
  </si>
  <si>
    <t>Programos/
priemonės  pavadinimas</t>
  </si>
  <si>
    <t xml:space="preserve"> * Pasatų sąrašai patvirtinti Lietuvos Respublikos energetikos ministro 2014 m. sausio 23 d. įsakymu Nr. 1-7 (Lietuvos Respublikos energetikos ministro 2016 m. vasario 26 d. įsakymo Nr. Nr. 1- 63 redakcija), Lietuvos Respublikos energetikos ministro 
2015 m. gruodžio 16 d. įsakymu Nr. 1-291, arba Lietuvos Respublikos energetikos ministro 2020 m. gruodžio 10 d. įsakymu Nr. 1-417</t>
  </si>
  <si>
    <t>** pastato atnaujinimo pabaiga laikoma pastatui po atnaujinimo energinio sertifikato išdavimo data</t>
  </si>
  <si>
    <t>*** atnaujinus pastatą, kuriam nebuvo nustatyta energinio naudingumo klasė priimama, kad energijos suvartojimas pastate buvo 80 KW/m² didesnis nei po atnaujinimo</t>
  </si>
  <si>
    <t xml:space="preserve">**** sutaupytos energijos kiekis apskaičiuojamas vadovaujantis Energijos vartojimo efektyvumo didinimo priemonių sutaupytos energijos apskaičiavimo ir priežiūros tvarkos aprašu, patvirtintu Lietuvos Respublikos energetikos ministro 2016 m. </t>
  </si>
  <si>
    <t>gruodžio 5 d. įsakymu Nr. 1-320 „Dėl Energijos vartojimo efektyvumo didinimo priemonių sutaupytos energijos apskaičiavimo ir priežiūros tvarkos aprašo patvirtinimo“.</t>
  </si>
  <si>
    <t>VIAP lengvata pramonės įmonėms</t>
  </si>
  <si>
    <t>IX priedas 1 lentelė; X priedas 2 lentelė (EE5); XI priedas (EE5)</t>
  </si>
  <si>
    <t>UAB BALTPOOL</t>
  </si>
  <si>
    <t>Metai</t>
  </si>
  <si>
    <t>Įmonės pavadinimas</t>
  </si>
  <si>
    <t>Priemonės Nr.</t>
  </si>
  <si>
    <t>Priemonės pavdinimas</t>
  </si>
  <si>
    <t>Numatytas energijos taupymas per metus, kWh</t>
  </si>
  <si>
    <t>Įgyvendinimo statusas, proc.</t>
  </si>
  <si>
    <t>Energijos rūšis</t>
  </si>
  <si>
    <t>Sutaupytos energijos kiekis, MWh</t>
  </si>
  <si>
    <t>100% įgyvendintos priemonės, sutaupytos energijos kiekis, MWh</t>
  </si>
  <si>
    <t>Susitarimai su valstybės ir savivaldybės valdomomis įmonėmis dėl energijos taupymo</t>
  </si>
  <si>
    <t>IX priedas 1 lentelė; X priedas 2 lentelė (EE6); XI priedas (EE6)</t>
  </si>
  <si>
    <t>Įmonė</t>
  </si>
  <si>
    <t>Taupymo priemonė</t>
  </si>
  <si>
    <t>Viso:</t>
  </si>
  <si>
    <t> </t>
  </si>
  <si>
    <t>MWh</t>
  </si>
  <si>
    <t>Katilų keitimas į efektyvesnes technologijas</t>
  </si>
  <si>
    <t>IX priedas 1 lentelė; X priedas 2 lentelė (EE7); XI priedas (EE7.1 ir EE7.2)</t>
  </si>
  <si>
    <t>Lietuvos Respublikos aplinkos ministerijos Aplinkos projektų valdymo agentūrai</t>
  </si>
  <si>
    <t>Projektų įgyvendinimo užbaigimo metai metai</t>
  </si>
  <si>
    <t>Finansavimo priemonė</t>
  </si>
  <si>
    <t xml:space="preserve">Pastato unikalus nr. </t>
  </si>
  <si>
    <t xml:space="preserve">Pastato bendras plotas, kv.m. </t>
  </si>
  <si>
    <t>Neefektyvaus (pakeisto) įrenginio techniniai parametrai:</t>
  </si>
  <si>
    <t>Projekto metu įdiegta įranga</t>
  </si>
  <si>
    <t>Pastate įrengti šilumos siurbliai (techniniai parametrai):</t>
  </si>
  <si>
    <t xml:space="preserve">Pastate įrengti biokuro katilai: </t>
  </si>
  <si>
    <t>Metinis energijos sąnaudų sutaupymas, kgne</t>
  </si>
  <si>
    <t>Pastabos</t>
  </si>
  <si>
    <t>Galia, kW</t>
  </si>
  <si>
    <t>Kuro rūšis</t>
  </si>
  <si>
    <t>Metinės energijos sąnaudos, kgne</t>
  </si>
  <si>
    <t xml:space="preserve">Pastate įrengta šilumos siurblių galia, kW </t>
  </si>
  <si>
    <t>Naudingumo koefidientas COP</t>
  </si>
  <si>
    <t xml:space="preserve">Pastate įrengta biokuro katilų galia, kW </t>
  </si>
  <si>
    <t>Naujo įrenginio sezonins efektyvumas</t>
  </si>
  <si>
    <t>Pastatų vidaus šildymo ir karšto vandens sistemų modernizavimas („mažoji renovacija“)</t>
  </si>
  <si>
    <t>IX priedas 1 lentelė; X priedas 2 lentelė (EE8); XI priedas (EE8)</t>
  </si>
  <si>
    <t>Daugiabučio namo vidaus šildymo ir karšto vandens sistemų atnaujinimo (modernizavimo) darbų pabaigos metai</t>
  </si>
  <si>
    <t>Metinis šiluminės energijos suvartojimas prieš vidaus šildymo ir karšto vandens sistemų modernizavimą, MWh/ metus</t>
  </si>
  <si>
    <t>Metinis šiluminės energijos sutaupymas* pastate, po vidaus šildymo ir karšto vandens sistemų modernizavimo
MWh/
metus</t>
  </si>
  <si>
    <t>* apskaičiuojama vadovaujantis Lietuvos Respublikos aplinkos ministro 2019 m. lapkričio 18 d. įsakymu Nr. D1-680 patvirtintu Klimato kaitos programos priemonės „Daugiabučių namų vidaus šildymo ir karšto vandens sistemų modernizavimas („mažoji renovacija“)“ tvarkos aprašo 2 priedu.</t>
  </si>
  <si>
    <t>Privačių juridinių asmenų energijos vartojimo efektyvumo priemonių įgyvendinimas pagal energijos audito ataskaitas</t>
  </si>
  <si>
    <t>IX priedas 1 lentelė; X priedas 2 lentelė (EE9); XI priedas (EE9)</t>
  </si>
  <si>
    <t>Lietuvos Respublikos aplinkos ministerijos Aplinkos projektų valdymo agentūrai, Lietuvos Respublikos ekonomikos ir inovacijų 
ministerijai</t>
  </si>
  <si>
    <t>Metinis sutaupytos energijos kiekis, MWh</t>
  </si>
  <si>
    <t>…</t>
  </si>
  <si>
    <t>Fizinių asmenų vieno ar dviejų butų gyvenamųjų namų atnaujinimas (modernizavimas)</t>
  </si>
  <si>
    <t>IX priedas 1 lentelė; X priedas 2 lentelė (EE10); XI priedas (EE10); IV priedas 3 lentelė</t>
  </si>
  <si>
    <t>Projektų įgyvendinimo užbaigimo metai</t>
  </si>
  <si>
    <t xml:space="preserve">Pastato energijos klasė prieš atnaujinimą (modernizavimą). </t>
  </si>
  <si>
    <t xml:space="preserve">Pastato energijos klasė po atnaujinimo (modernizavimo). </t>
  </si>
  <si>
    <t xml:space="preserve">Sutaupyta energija*, MWh </t>
  </si>
  <si>
    <t>Gyvenamo namo naudingas plotas, kv.m.</t>
  </si>
  <si>
    <t xml:space="preserve">Lentelė užpildyta: </t>
  </si>
  <si>
    <t>Šilumines energijos sąnaudos prieš atnaujinimą (kWh/m²/metai)</t>
  </si>
  <si>
    <t>Šiluminės energijos sąnaudos prieš atnaujinimą, GWh</t>
  </si>
  <si>
    <t>Gatvių apšvietimo sistemų modernizavimas</t>
  </si>
  <si>
    <t>IX priedas 1 lentelė; X priedas 2 lentelė (EE11); XI priedas (EE11)</t>
  </si>
  <si>
    <t>Lietuvos Respublikos Energetikos ministerija</t>
  </si>
  <si>
    <t>Priemonė</t>
  </si>
  <si>
    <t>Sutaupytas energijos kiekis, GWh</t>
  </si>
  <si>
    <t>Suma</t>
  </si>
  <si>
    <t xml:space="preserve">Pagal priemonę 04.3.1-LVPA-T-116 “Gatvių apšvietimo modernizavimas” </t>
  </si>
  <si>
    <t>Pagal priemonę 13.1.2-LVPA-T-116 “Gatvių apšvietimo modernizavimas”</t>
  </si>
  <si>
    <t xml:space="preserve">2021 m. </t>
  </si>
  <si>
    <t>Modernizuotų šviestuvų skaičius</t>
  </si>
  <si>
    <t>Didinti pramonės įmonių technologinį ir energetinį efektyvumą diegiant dirbtinio intelekto ir skaitmeninio dvynio technologijas</t>
  </si>
  <si>
    <t>EIMIN</t>
  </si>
  <si>
    <t>Sukurti teisinį reikalavimą įmonėms įgyvendinti energijos vartojimo efektyvumo audituose rekomenduojamas priemones</t>
  </si>
  <si>
    <t>Energetinio efektyvumo vidinių stebėsenos sistemų diegimo skatinimas verslo įmonėse ir pramonėje</t>
  </si>
  <si>
    <t>Negyvenamosios paskirties pastatų atnaujinimas (Juridinių asmenų negyvenamosios paskirties pastatų atnaujinimas (modernizavimas))</t>
  </si>
  <si>
    <t>Miestų kvartalinės kompleksinės renovacijos įgyvendinimas</t>
  </si>
  <si>
    <t>Elektromobilių įsigijimo skatinimas</t>
  </si>
  <si>
    <t>Grynųjų elektromobilių įsigijimo skatinimas</t>
  </si>
  <si>
    <t>Nulinės taršos lengvųjų automobilių įsigijimo skatinimas (BEV ir H2) viešajam sektoriui</t>
  </si>
  <si>
    <t>Automobilių su vidaus degimo varikliais registravimo uždraudimas</t>
  </si>
  <si>
    <t>LR Susisiekimo ministerijai, Savivaldybės, CPVA</t>
  </si>
  <si>
    <t>Priemonės pavadinimas</t>
  </si>
  <si>
    <t>Projekto,-ų vykdytojas, -i/Tikslinė grupė</t>
  </si>
  <si>
    <t>Projektų įgyvendinimo metai</t>
  </si>
  <si>
    <t>Senos transporto priemonės</t>
  </si>
  <si>
    <t>Įsigytos naujos transporto priemonės</t>
  </si>
  <si>
    <t>Panaudota lėšų, mln. Eur</t>
  </si>
  <si>
    <t>pavadinimas/ tipas</t>
  </si>
  <si>
    <t>kiekis, vnt.</t>
  </si>
  <si>
    <t>kuro rūšis</t>
  </si>
  <si>
    <t>kuro suvartojimo norma, l/100 km</t>
  </si>
  <si>
    <t>rida, km/metus</t>
  </si>
  <si>
    <t>įsigijimo data</t>
  </si>
  <si>
    <t>suma, mln. Eur</t>
  </si>
  <si>
    <t>Mažiau taršių automobilių ir registruojamų elektrinių motorinių priemonių fiziniams asmenims skatinimas</t>
  </si>
  <si>
    <t>Elektromobilių įsigijimo fiziniams asmenims  skatinimas</t>
  </si>
  <si>
    <t>Elektromobilių įsigijimo juridiniams asmenims  skatinimas</t>
  </si>
  <si>
    <t>Viešojo transporto priemonių parko atnaujinimas ir (ar) plėtra, skatinant naudoti elektra, biometanu, suslėgtomis gamtinėmis dujomis, suskystintomis gamtinėmis dujomis varomas transporto priemones</t>
  </si>
  <si>
    <t>Transporto parko atnaujinimas, taikant žaliuosius pirkimus ir užtikrinant būtinuosius viešojo pirkimo tikslus transporto srityje</t>
  </si>
  <si>
    <t>Netaršių viešojo transporto priemonių įsigijimo skatinimas</t>
  </si>
  <si>
    <t>Visai netaršių miesto ir priemiestinio viešojo transporto priemonių naudojimo ir reikalingos įkrovimo / papildymo infrastruktūros plėtra</t>
  </si>
  <si>
    <t>Viešojo transporto priemonių varomų elektra gamybos / perdarymo skatinimas</t>
  </si>
  <si>
    <t>Alternatyviųjų degalų (elektros, biodujų ir vandenilio) įkrovimo/ papildymo infrastruktūros sukūrimas / plėtra.</t>
  </si>
  <si>
    <t>N2,M2,N3 ir M3 kategorijų transporto priemonių, pritaikytų naudoti AEI, įsigijimo skatinimas</t>
  </si>
  <si>
    <t>Teisinės ir reguliacinės paskatos alternatyviųjų degalų infrastruktūros vystymui</t>
  </si>
  <si>
    <t>ES teisinės ir reguliacinės prievolės alternatyviųjų degalų infrastruktūros vystymui</t>
  </si>
  <si>
    <t>Visuomeninio transporto ir darnaus judumo skatinimas (paspirtukai, dviračiai, dalijimosi paslauga ir pan.)</t>
  </si>
  <si>
    <t>Miesto ir priemiestinio viešojo transporto priemonių parko atnaujinimas, skatinant naudoti alternatyviais degalais ir elektra varomas transporto priemones</t>
  </si>
  <si>
    <t>LR Susisiekimo ministerijai, savivaldybėms</t>
  </si>
  <si>
    <t>Savivaldybė</t>
  </si>
  <si>
    <t>Įdiegimo metai</t>
  </si>
  <si>
    <t>Miestas</t>
  </si>
  <si>
    <t>Projekto vydytojas</t>
  </si>
  <si>
    <t>Projekto pavadinimas, transporto priemonės tipas, kategorija bei klasė</t>
  </si>
  <si>
    <t>Projekto /priemonės įgyvendinimo pradžia - pabaiga</t>
  </si>
  <si>
    <t>Įdiegtų energiją taupančių priemonių / įrenginių</t>
  </si>
  <si>
    <t>Sutaupytos kuro energijos kiekis*, MWh/metus</t>
  </si>
  <si>
    <t>Sutaupytos elektros energijos kiekis*, MWh/metus</t>
  </si>
  <si>
    <t>Galingumas, KW</t>
  </si>
  <si>
    <t>Kiekis, vnt.</t>
  </si>
  <si>
    <t>Kuro suvartojimo norma iki projekto, kg/100 km</t>
  </si>
  <si>
    <t>Kuro suvartoji-mo norma po projekto, kg/100 km</t>
  </si>
  <si>
    <t>Rida, km/metus</t>
  </si>
  <si>
    <t xml:space="preserve"> Skyrimo dokumento data bei numeris</t>
  </si>
  <si>
    <t>Alternatyvių degalų infrastruktūros ir transporto plėtros skatinimas</t>
  </si>
  <si>
    <t>Geležinkelių elektrifikavimas (Elektrinių lokomotyvų įsigijimas)</t>
  </si>
  <si>
    <t>LR Susisiekimo ministerijai, Lietuvos Geležinkeliai, CPVA</t>
  </si>
  <si>
    <t xml:space="preserve">Elektrifikuota geležinkelio km </t>
  </si>
  <si>
    <t>Metai X</t>
  </si>
  <si>
    <t>Metai X+1</t>
  </si>
  <si>
    <t>Suvartotos elektros energijos kiekis, kWh</t>
  </si>
  <si>
    <t>Elektrifikuota geležinkelio km</t>
  </si>
  <si>
    <t>Panaudotos  lėšos, mln. Eur</t>
  </si>
  <si>
    <t>Suminis ŠESD sumažinimo efektas, tūkst. t CO2 ekv.</t>
  </si>
  <si>
    <t>Geležinkelių elektrifikavimas</t>
  </si>
  <si>
    <t>Alternatyviais energijos šaltiniais varomų traukinių viešosioms paslaugoms teikti įsigijimas (Elektrinių traukinių įsigijimas)</t>
  </si>
  <si>
    <t>Vidutinis nuvažiuojamas atstumas per metus, km</t>
  </si>
  <si>
    <t>Efektyvesnė, elektrinė, mažiau tarši judumo priemonė</t>
  </si>
  <si>
    <t xml:space="preserve">Kuro ar energijos sąnaudos 100 km prieš (senos judumo priemonės) </t>
  </si>
  <si>
    <t>Kuro ar energijos sąnaudos 100 km po  (naujos judumo priemonės)</t>
  </si>
  <si>
    <t>Energijos sutaupymas per metus, MWh</t>
  </si>
  <si>
    <t>Kuro ar energijos sąnaudos 100 km po (naujos judumo priemonės)</t>
  </si>
  <si>
    <t>Efektyvesnių, elektrinių, mažiau taršių judumo priemonių įsigyjimas</t>
  </si>
  <si>
    <t>Ekonomiško ir ekologiško vairavimo įgūdžių formavimas ir skatinimas</t>
  </si>
  <si>
    <t>Transporto priemonės tipas, kategorija bei klasė</t>
  </si>
  <si>
    <t>Priemonės įgyvendinimo pradžia - pabaiga</t>
  </si>
  <si>
    <t>Galingumas (jei elektromobilis), KW</t>
  </si>
  <si>
    <t>Kuro suvartojimo norma iki projekto, l/100 km</t>
  </si>
  <si>
    <t>Kuro suvartojimo norma po projekto, l/100 km</t>
  </si>
  <si>
    <t>Darnaus judumo mieste planų (toliau – DJPM) įgyvendinimas</t>
  </si>
  <si>
    <t>Mažiau taršių kelių transporto judumo priemonių naudojimo skatinimas</t>
  </si>
  <si>
    <t>Dviračių transporto infrastruktūros plėtra</t>
  </si>
  <si>
    <t>Energijos vartojimo efektyvumo didinimas (EVE) (ATLPS EVE technologijų diegimas pramonės įmonėse)</t>
  </si>
  <si>
    <t>Duomenys apie viešojo transporto patrauklumo didinimą</t>
  </si>
  <si>
    <t>Priemonės pavadinimas :</t>
  </si>
  <si>
    <t xml:space="preserve">Darnaus judumo skatinimas </t>
  </si>
  <si>
    <t>Ataskaitiniai metai: 2024 m. ir 2025 m.</t>
  </si>
  <si>
    <t>Naudojimosi viešuoju transportu augimas lyginant su 2023 m., proc.</t>
  </si>
  <si>
    <t>Keleivių apyvarta viešuoju kelių transportu, mln. keleivių km</t>
  </si>
  <si>
    <t>Keleivių apyvarta lengvaisiais automobiliais, mln. keleivių km</t>
  </si>
  <si>
    <t xml:space="preserve"> Dyzelino sunaudojimas viešajame kelių transporte, TJ</t>
  </si>
  <si>
    <t xml:space="preserve"> Gamtinių dujų sunaudojimas viešajame kelių transporte, TJ</t>
  </si>
  <si>
    <t xml:space="preserve"> Biometano sunaudojimas viešajame kelių transporte, TJ</t>
  </si>
  <si>
    <t>Viešųjų investicijų suma, mln. Eur</t>
  </si>
  <si>
    <t>Technologinių ekoinovacijų diegimas ir skatinimas</t>
  </si>
  <si>
    <t>Tradicinės pramonės transformacijos skatinimas</t>
  </si>
  <si>
    <t>Pramonės skaitmeninimo skatinimas</t>
  </si>
  <si>
    <t>Energijos vartojimo efektyvumo (EVE) didinimas įmonėse (Didinti EVE pramonės įmonėse)</t>
  </si>
  <si>
    <t>Alternatyvaus kuro diegimas</t>
  </si>
  <si>
    <t>Pramonės dekarbonizacija</t>
  </si>
  <si>
    <t>Ilgalaikės hedžingo sutartys</t>
  </si>
  <si>
    <t>Pramonės pokyčių skatinimas</t>
  </si>
  <si>
    <t>Informacijos rinkmena apie:</t>
  </si>
  <si>
    <t>Naujų ir renovuotų A++ klasės pastatų skaičius ir bendras plotas 2021, 2022 ir 2023 m. </t>
  </si>
  <si>
    <t xml:space="preserve">XVII priedas, 5 lentelė </t>
  </si>
  <si>
    <t>SSVA ir AM</t>
  </si>
  <si>
    <r>
      <t>Skaičius*</t>
    </r>
    <r>
      <rPr>
        <sz val="12"/>
        <color rgb="FF000000"/>
        <rFont val="Times New Roman"/>
        <family val="1"/>
        <charset val="186"/>
      </rPr>
      <t> </t>
    </r>
  </si>
  <si>
    <r>
      <t>Bendras plotas (m</t>
    </r>
    <r>
      <rPr>
        <b/>
        <vertAlign val="superscript"/>
        <sz val="9.5"/>
        <color rgb="FF000000"/>
        <rFont val="Times New Roman"/>
        <family val="1"/>
        <charset val="186"/>
      </rPr>
      <t>2</t>
    </r>
    <r>
      <rPr>
        <b/>
        <sz val="12"/>
        <color rgb="FF000000"/>
        <rFont val="Times New Roman"/>
        <family val="1"/>
        <charset val="186"/>
      </rPr>
      <t>)</t>
    </r>
    <r>
      <rPr>
        <sz val="12"/>
        <color rgb="FF000000"/>
        <rFont val="Times New Roman"/>
        <family val="1"/>
        <charset val="186"/>
      </rPr>
      <t> </t>
    </r>
  </si>
  <si>
    <r>
      <t>2021 m. sausio 1 d.</t>
    </r>
    <r>
      <rPr>
        <sz val="12"/>
        <color rgb="FF000000"/>
        <rFont val="Times New Roman"/>
        <family val="1"/>
        <charset val="186"/>
      </rPr>
      <t> </t>
    </r>
  </si>
  <si>
    <r>
      <t>2022 m. sausio 1 d.</t>
    </r>
    <r>
      <rPr>
        <sz val="12"/>
        <color rgb="FF000000"/>
        <rFont val="Times New Roman"/>
        <family val="1"/>
        <charset val="186"/>
      </rPr>
      <t> </t>
    </r>
  </si>
  <si>
    <r>
      <t>2023 m. sausio 1 d.</t>
    </r>
    <r>
      <rPr>
        <sz val="12"/>
        <color rgb="FF000000"/>
        <rFont val="Times New Roman"/>
        <family val="1"/>
        <charset val="186"/>
      </rPr>
      <t> </t>
    </r>
  </si>
  <si>
    <t>Gyvenamųjų būstų sektorius: iš viso </t>
  </si>
  <si>
    <t>  </t>
  </si>
  <si>
    <t>Gyvenamųjų būstų sektorius: nauji beveik nulinės energijos pastatai </t>
  </si>
  <si>
    <t>Būsto sektorius: renovacija </t>
  </si>
  <si>
    <t>Negyvenamieji pastatai (privatūs): iš viso </t>
  </si>
  <si>
    <t>Negyvenamieji pastatai (privatūs): nauji beveik nulinės energijos pastatai </t>
  </si>
  <si>
    <t>Negyvenamieji pastatai (privatūs): renovacija </t>
  </si>
  <si>
    <t>Negyvenamieji pastatai (viešieji): iš viso </t>
  </si>
  <si>
    <t>Negyvenamieji pastatai (viešieji): nauji beveik nulinės energijos pastatai </t>
  </si>
  <si>
    <t>Negyvenamieji pastatai (viešieji): renovacija </t>
  </si>
  <si>
    <t>* Prie šios lentelės turi būti pridėti detalūs pastatų sąrašai, pagrindžiantys nurodytą imtį </t>
  </si>
  <si>
    <t>Informacijos rinkmenos apie:</t>
  </si>
  <si>
    <t>1. Ilgalaikės nacionalinio gyvenamųjų ir negyvenamųjų pastatų renovacijos strategijos tarpinės reikšmės ir pažangos rodikliai (pastatų ūkis) </t>
  </si>
  <si>
    <r>
      <t>2. Ilgalaikės nacionalinio gyvenamųjų ir negyvenamųjų pastatų renovacijos strategijos tarpinės reikšmės ir pažangos rodikliai </t>
    </r>
    <r>
      <rPr>
        <sz val="12"/>
        <color rgb="FF000000"/>
        <rFont val="Times New Roman"/>
        <family val="1"/>
        <charset val="186"/>
      </rPr>
      <t> </t>
    </r>
  </si>
  <si>
    <t xml:space="preserve">3. Ilgalaikės nacionalinio gyvenamųjų ir negyvenamųjų pastatų renovacijos strategijos tarpinės reikšmės ir pažangos rodikliai (įnašas siekiant Sąjungos energijos vartojimo efektyvumo tikslų) </t>
  </si>
  <si>
    <t>IV priedo: 2 lentelė,  4 lentelė, 5 lentelė</t>
  </si>
  <si>
    <t>AM</t>
  </si>
  <si>
    <r>
      <t>1. Ilgalaikės nacionalinio gyvenamųjų ir negyvenamųjų pastatų renovacijos strategijos tarpinės reikšmės ir pažangos rodikliai (pastatų ūkis)</t>
    </r>
    <r>
      <rPr>
        <sz val="12"/>
        <color rgb="FF000000"/>
        <rFont val="Times New Roman"/>
        <family val="1"/>
        <charset val="186"/>
      </rPr>
      <t> </t>
    </r>
  </si>
  <si>
    <r>
      <t> </t>
    </r>
    <r>
      <rPr>
        <sz val="12"/>
        <color rgb="FF000000"/>
        <rFont val="Times New Roman"/>
        <family val="1"/>
        <charset val="186"/>
      </rPr>
      <t> </t>
    </r>
  </si>
  <si>
    <r>
      <t>Pastatų skaičius</t>
    </r>
    <r>
      <rPr>
        <sz val="11"/>
        <color rgb="FF000000"/>
        <rFont val="Times New Roman"/>
        <family val="1"/>
        <charset val="186"/>
      </rPr>
      <t> </t>
    </r>
  </si>
  <si>
    <r>
      <t>Bendras pastatų plotas (m</t>
    </r>
    <r>
      <rPr>
        <b/>
        <vertAlign val="superscript"/>
        <sz val="6"/>
        <color rgb="FF000000"/>
        <rFont val="Times New Roman"/>
        <family val="1"/>
        <charset val="186"/>
      </rPr>
      <t>2</t>
    </r>
    <r>
      <rPr>
        <b/>
        <sz val="11"/>
        <color rgb="FF000000"/>
        <rFont val="Times New Roman"/>
        <family val="1"/>
        <charset val="186"/>
      </rPr>
      <t>) </t>
    </r>
    <r>
      <rPr>
        <sz val="11"/>
        <color rgb="FF000000"/>
        <rFont val="Times New Roman"/>
        <family val="1"/>
        <charset val="186"/>
      </rPr>
      <t> </t>
    </r>
  </si>
  <si>
    <r>
      <t>Pirminės energijos suvartojimas pastatuose (GWh) </t>
    </r>
    <r>
      <rPr>
        <sz val="11"/>
        <color rgb="FF000000"/>
        <rFont val="Times New Roman"/>
        <family val="1"/>
        <charset val="186"/>
      </rPr>
      <t> </t>
    </r>
  </si>
  <si>
    <r>
      <t>Galutinės energijos suvartojimas pastatuose (GWh)</t>
    </r>
    <r>
      <rPr>
        <sz val="11"/>
        <color rgb="FF000000"/>
        <rFont val="Times New Roman"/>
        <family val="1"/>
        <charset val="186"/>
      </rPr>
      <t> </t>
    </r>
  </si>
  <si>
    <r>
      <t>Tiesiogiai pastatų išmetamas ŠESD kiekis (tCO</t>
    </r>
    <r>
      <rPr>
        <b/>
        <vertAlign val="subscript"/>
        <sz val="6"/>
        <color rgb="FF000000"/>
        <rFont val="Times New Roman"/>
        <family val="1"/>
        <charset val="186"/>
      </rPr>
      <t>2e</t>
    </r>
    <r>
      <rPr>
        <b/>
        <sz val="11"/>
        <color rgb="FF000000"/>
        <rFont val="Times New Roman"/>
        <family val="1"/>
        <charset val="186"/>
      </rPr>
      <t>)</t>
    </r>
    <r>
      <rPr>
        <sz val="11"/>
        <color rgb="FF000000"/>
        <rFont val="Times New Roman"/>
        <family val="1"/>
        <charset val="186"/>
      </rPr>
      <t> </t>
    </r>
  </si>
  <si>
    <r>
      <t>2020 m.</t>
    </r>
    <r>
      <rPr>
        <sz val="11"/>
        <color rgb="FF000000"/>
        <rFont val="Times New Roman"/>
        <family val="1"/>
        <charset val="186"/>
      </rPr>
      <t> </t>
    </r>
  </si>
  <si>
    <r>
      <t>2021 m.</t>
    </r>
    <r>
      <rPr>
        <sz val="11"/>
        <color rgb="FF000000"/>
        <rFont val="Times New Roman"/>
        <family val="1"/>
        <charset val="186"/>
      </rPr>
      <t> </t>
    </r>
  </si>
  <si>
    <r>
      <t>2022 m. </t>
    </r>
    <r>
      <rPr>
        <sz val="11"/>
        <color rgb="FF000000"/>
        <rFont val="Times New Roman"/>
        <family val="1"/>
        <charset val="186"/>
      </rPr>
      <t> </t>
    </r>
  </si>
  <si>
    <r>
      <t>2022 m.</t>
    </r>
    <r>
      <rPr>
        <sz val="11"/>
        <color rgb="FF000000"/>
        <rFont val="Times New Roman"/>
        <family val="1"/>
        <charset val="186"/>
      </rPr>
      <t> </t>
    </r>
  </si>
  <si>
    <r>
      <t>2021 m. </t>
    </r>
    <r>
      <rPr>
        <sz val="11"/>
        <color rgb="FF000000"/>
        <rFont val="Times New Roman"/>
        <family val="1"/>
        <charset val="186"/>
      </rPr>
      <t> </t>
    </r>
  </si>
  <si>
    <t>Gyvenamieji pastatai </t>
  </si>
  <si>
    <t>iš jų D arba mažesnės energinio naudingumo klasės pastatai </t>
  </si>
  <si>
    <t>Negyvenamieji pastatai </t>
  </si>
  <si>
    <t>Viešieji pastatai </t>
  </si>
  <si>
    <t>Ilgalaikės nacionalinio gyvenamųjų ir negyvenamųjų pastatų renovacijos strategijos tarpinės reikšmės ir pažangos rodikliai </t>
  </si>
  <si>
    <t>Aprašymas </t>
  </si>
  <si>
    <t>Tikslas </t>
  </si>
  <si>
    <t>Tiksliniai metai </t>
  </si>
  <si>
    <t>Pažanga įgyvendinant tikslą/uždavinį </t>
  </si>
  <si>
    <t>Pažangos rodiklis </t>
  </si>
  <si>
    <t>Rodiklio, pagal kurį stebima pažanga, pavadinimas </t>
  </si>
  <si>
    <t>Vienetas </t>
  </si>
  <si>
    <t>2020 m. </t>
  </si>
  <si>
    <t>2021 m. </t>
  </si>
  <si>
    <t>2022 m. </t>
  </si>
  <si>
    <t>R1. Metinis pirminės energijos vartojimas  </t>
  </si>
  <si>
    <t> R1. Metinis pirminės energijos vartojimas  </t>
  </si>
  <si>
    <t>   </t>
  </si>
  <si>
    <t>34.759  </t>
  </si>
  <si>
    <t>2030  </t>
  </si>
  <si>
    <t>GWh  </t>
  </si>
  <si>
    <t>40.827  </t>
  </si>
  <si>
    <t>R2. Metinis pirminės energijos vartojimas (lyginant su 2020)  </t>
  </si>
  <si>
    <r>
      <t> </t>
    </r>
    <r>
      <rPr>
        <sz val="12"/>
        <rFont val="Times New Roman"/>
        <family val="1"/>
        <charset val="186"/>
      </rPr>
      <t>R2. Metinis pirminės energijos vartojimas (lyginant su 2020)  </t>
    </r>
  </si>
  <si>
    <t>85%  </t>
  </si>
  <si>
    <t>proc.  </t>
  </si>
  <si>
    <t>100%  </t>
  </si>
  <si>
    <t>R3. Metinis pirminės energijos (ne AEI) vartojimas  </t>
  </si>
  <si>
    <t> R3. Metinis pirminės energijos (ne AEI) vartojimas  </t>
  </si>
  <si>
    <t>19.865  </t>
  </si>
  <si>
    <t>26.407  </t>
  </si>
  <si>
    <t>R4. Metinis pirminės energijos (ne AEI) energijos vartojimas (lyginant su 2020)  </t>
  </si>
  <si>
    <t>75%  </t>
  </si>
  <si>
    <t>R5. CO2 emisijos  </t>
  </si>
  <si>
    <t>4.003  </t>
  </si>
  <si>
    <t>ktCO2  </t>
  </si>
  <si>
    <t>5.287  </t>
  </si>
  <si>
    <t>R6. CO2 emisijos (lyginant su 2020)  </t>
  </si>
  <si>
    <t>76%  </t>
  </si>
  <si>
    <t>R7. Neefektyvių (≤D klasės) pastatų plotas  </t>
  </si>
  <si>
    <t>85.887  </t>
  </si>
  <si>
    <t>tūkst. m2  </t>
  </si>
  <si>
    <t>108.924  </t>
  </si>
  <si>
    <t>R8. Neefektyvių (≤D klasės) pastatų vartojimas  </t>
  </si>
  <si>
    <t>24.208  </t>
  </si>
  <si>
    <t>31.601  </t>
  </si>
  <si>
    <t>R9. Neefektyvių (≤D klasės) pastatų vartojimas (lyginant su 2020)  </t>
  </si>
  <si>
    <t>77%  </t>
  </si>
  <si>
    <t>2030 </t>
  </si>
  <si>
    <t>R10. Renovuotų pastatų skaičius  </t>
  </si>
  <si>
    <t>99.281**  </t>
  </si>
  <si>
    <t>vnt.  </t>
  </si>
  <si>
    <t>58.774*  </t>
  </si>
  <si>
    <t>R11. Renovuotų pastatų dalis  </t>
  </si>
  <si>
    <t>17%**  </t>
  </si>
  <si>
    <t>8%*  </t>
  </si>
  <si>
    <t>R12. Renovuotų pastatų plotas  </t>
  </si>
  <si>
    <t>49.782**  </t>
  </si>
  <si>
    <t>29.471*  </t>
  </si>
  <si>
    <t>R13. Renovuotų pastatų plotas  </t>
  </si>
  <si>
    <t>15%*  </t>
  </si>
  <si>
    <r>
      <t>*Nauji ir renovuoti B ir aukštesnės energinio naudingumo klasės pastatai iki 2020 m.. </t>
    </r>
    <r>
      <rPr>
        <sz val="12"/>
        <color rgb="FF000000"/>
        <rFont val="Times New Roman"/>
        <family val="1"/>
        <charset val="186"/>
      </rPr>
      <t> </t>
    </r>
  </si>
  <si>
    <r>
      <t>**Renovuotini pastatai nuo 2021 m.</t>
    </r>
    <r>
      <rPr>
        <sz val="12"/>
        <rFont val="Times New Roman"/>
        <family val="1"/>
        <charset val="186"/>
      </rPr>
      <t> </t>
    </r>
  </si>
  <si>
    <r>
      <t>3. Ilgalaikės nacionalinio gyvenamųjų ir negyvenamųjų pastatų renovacijos strategijos tarpinės reikšmės ir pažangos rodikliai (įnašas siekiant Sąjungos energijos vartojimo efektyvumo tikslų)</t>
    </r>
    <r>
      <rPr>
        <sz val="12"/>
        <color rgb="FF000000"/>
        <rFont val="Times New Roman"/>
        <family val="1"/>
        <charset val="186"/>
      </rPr>
      <t> </t>
    </r>
  </si>
  <si>
    <r>
      <t>Aprašymas</t>
    </r>
    <r>
      <rPr>
        <sz val="12"/>
        <color rgb="FF000000"/>
        <rFont val="Times New Roman"/>
        <family val="1"/>
        <charset val="186"/>
      </rPr>
      <t> </t>
    </r>
  </si>
  <si>
    <t>Aprašykite, kaip pažanga siekiant ilgalaikės renovacijos strategijos tarpinių reikšmių padėjo įgyvendinti Sąjungos energijos vartojimo efektyvumo tikslus pagal Direktyvą 2012/27/ES. </t>
  </si>
  <si>
    <t>Centrinės valdžios viešuosieji pastatai, kuriuose veikla nutraukta ir jie 2021 m. ir  2022 metais įtraukti į viešajame aukcione parduodamo valstybės nekilnojamojo turto arba atnaujinamo valstybės nekilnojamojo  turto sąrašus  (ATSISAKYTI PASTATAI)</t>
  </si>
  <si>
    <t>IV priedas, 5 lentelė; XVII priedas 2 lentelė</t>
  </si>
  <si>
    <t>Turto bankas</t>
  </si>
  <si>
    <t xml:space="preserve">Informacija apie centrinės valdžios viešuosius pastatus, kuriuose veikla nutraukta ir jie 2021 m. ir  2022 metais įtraukti į viešajame aukcione parduodamo valstybės nekilnojamojo turto arba atnaujinamo valstybės nekilnojamojo  turto sąrašus  </t>
  </si>
  <si>
    <r>
      <t>Pastato bendrasis plotas, m</t>
    </r>
    <r>
      <rPr>
        <sz val="12"/>
        <color rgb="FF000000"/>
        <rFont val="Calibri"/>
        <family val="2"/>
        <charset val="186"/>
      </rPr>
      <t>²</t>
    </r>
  </si>
  <si>
    <r>
      <t>Pastato eilės numeris viešųjų pastatų sąraše</t>
    </r>
    <r>
      <rPr>
        <sz val="12"/>
        <color rgb="FF000000"/>
        <rFont val="Calibri"/>
        <family val="2"/>
        <charset val="186"/>
      </rPr>
      <t>¹</t>
    </r>
  </si>
  <si>
    <t>Pastato unikalus numeris</t>
  </si>
  <si>
    <r>
      <t>Įtraukimo į viešajame aukcione parduodamo valstybės nekilnojamojo turto sąrašą</t>
    </r>
    <r>
      <rPr>
        <sz val="12"/>
        <color rgb="FF000000"/>
        <rFont val="Calibri"/>
        <family val="2"/>
        <charset val="186"/>
      </rPr>
      <t>²</t>
    </r>
    <r>
      <rPr>
        <sz val="12"/>
        <color rgb="FF000000"/>
        <rFont val="Times New Roman"/>
        <family val="1"/>
        <charset val="186"/>
      </rPr>
      <t xml:space="preserve"> dokumento data bei numeris</t>
    </r>
  </si>
  <si>
    <r>
      <t>Įtraukimo į atnaujinamo  valstybės nekilnojamojo turto sąrašą</t>
    </r>
    <r>
      <rPr>
        <sz val="12"/>
        <color rgb="FF000000"/>
        <rFont val="Calibri"/>
        <family val="2"/>
        <charset val="186"/>
      </rPr>
      <t>³</t>
    </r>
    <r>
      <rPr>
        <sz val="12"/>
        <color rgb="FF000000"/>
        <rFont val="Times New Roman"/>
        <family val="1"/>
        <charset val="186"/>
      </rPr>
      <t xml:space="preserve"> dokumento data bei numeris</t>
    </r>
  </si>
  <si>
    <t>Pastatą perdavusi institucija/ministerija</t>
  </si>
  <si>
    <r>
      <t>VĮ Turto banko direktoriaus įsakymo paskelbti pastato pardavimo aukcioną data ir numeris</t>
    </r>
    <r>
      <rPr>
        <sz val="12"/>
        <color rgb="FF000000"/>
        <rFont val="Calibri"/>
        <family val="2"/>
        <charset val="186"/>
      </rPr>
      <t>⁴</t>
    </r>
  </si>
  <si>
    <t>¹ Pastatų sąrašas patvirtintas Lietuvos Respublikos Energetikos ministro 2014 m. sausio 23 d. įsakymu Nr. 1-7 "Dėl valstybei nuosavybės teise priklausančių šildomų ir (arba) vėsinamų valstybės institucijų ir įstaigų - valstybinio administravimo subjektų naudojamų pastatų, kurių bendras plotas yra 250 kv. metrų ar didesnis, sąrašo patvirtinimo" (galiojanti aktuali redakcija)</t>
  </si>
  <si>
    <t>² Pastatai įtraukti į viešajame aukcione parduodamo valstybės nekilnojamojo turto ir kitų nekilnojamųjų daiktų sąrašą (tvirtintinamą LRV 2015 m. vasario 11 d. nutarimu Nr. 163);</t>
  </si>
  <si>
    <t>³ Pastatai įtraukti į atnaujinamo valstybės nekilnojamojo turto sąrašą (tvirtintinamą Lietuvos Respublikos Vyriausybės 2007 m. spalio 10 d. nutarimu Nr. 1082)</t>
  </si>
  <si>
    <t>⁴  Pastatai neįtraukti į viešajame aukcione parduodamo valstybės nekilnojamojo turto ir kitų nekilnojamųjų daiktų sąrašą (tvirtintinamą Lietuvos Respublikos Vyriausybės 2015 m. vasario 11 d. nutarimu Nr. 163)</t>
  </si>
  <si>
    <t>PRIEMONĖS PAVADINIMAS:</t>
  </si>
  <si>
    <t>AEI panaudojimas visuomeninės ir gyvenamosios paskirties pastatuose (ES parama)</t>
  </si>
  <si>
    <t>PRIEMONĖS KODAS</t>
  </si>
  <si>
    <t>AEI3-E</t>
  </si>
  <si>
    <t xml:space="preserve">ĮGYVENDINIMO LAIKOTARPIS: </t>
  </si>
  <si>
    <t>APRAŠYMAS:</t>
  </si>
  <si>
    <t>Klimato kaitos programos lėšomis skatinamas atsinaujinančių energijos išteklių (saulės, vėjo, geoterminės energijos, biokuro ar kitų) panaudojimas visuomeninės ir gyvenamosios (įvairių socialinių grupių asmenims) paskirties pastatuose.</t>
  </si>
  <si>
    <t>UŽ ŠIĄ PRIEMONĘ ATSAKINGA INSTITUCIJA</t>
  </si>
  <si>
    <t>Lietuvos Respublikos energetikos ministerija</t>
  </si>
  <si>
    <t xml:space="preserve"> Už priemonės skaičiavimus atsakinga institucija: LEA (Lietuvos energetikos agentūra)</t>
  </si>
  <si>
    <t>INFORMACIJOS APIE PRIEMONĘ TEIKĖJO VARDAS IR PAVARDĖ IR KONTAKTAI</t>
  </si>
  <si>
    <t>Vardas, pavardė</t>
  </si>
  <si>
    <t>Tel. Nr</t>
  </si>
  <si>
    <t>El. paštas</t>
  </si>
  <si>
    <t>Gabrielė Čižikienė</t>
  </si>
  <si>
    <t> 8 619 73 612</t>
  </si>
  <si>
    <t> gabriele.cizikiene@ena.lt</t>
  </si>
  <si>
    <t>BENDRA INVESTICIJŲ SUMA</t>
  </si>
  <si>
    <t>Bendra investicių suma</t>
  </si>
  <si>
    <t>Kuras, energija, pajėgumai</t>
  </si>
  <si>
    <t>GALUTINIS PRIEMONĖS EFEKTAS:</t>
  </si>
  <si>
    <t>Vienetai</t>
  </si>
  <si>
    <t>Saulės elektrinių suminiai pajėgumai</t>
  </si>
  <si>
    <t>MW</t>
  </si>
  <si>
    <t>Pagaminta elektros energijos</t>
  </si>
  <si>
    <t>ktne</t>
  </si>
  <si>
    <t>Šilumos siurblių suminiai pajėgumai</t>
  </si>
  <si>
    <t>Pagaminta šiluminės energijos</t>
  </si>
  <si>
    <t>Pagaminta ŠS energija namų ūkiuose</t>
  </si>
  <si>
    <t>Pagaminta ŠS energija paslaugų sektoriuje</t>
  </si>
  <si>
    <t>Sunaudota ŠS elektros energijos</t>
  </si>
  <si>
    <t>Sunaudota ŠS energija namų ūkiuose</t>
  </si>
  <si>
    <t>Sunaudota ŠS energija paslaugų sektoriuje</t>
  </si>
  <si>
    <t>Sutaupomas dujų kiekis</t>
  </si>
  <si>
    <t xml:space="preserve">Analitinė įžvalga, komentaras: </t>
  </si>
  <si>
    <t>ĮVESTYS:</t>
  </si>
  <si>
    <t>PLANUOJAMOS APIMTYS IR REZULTATAI/EFEKTAS</t>
  </si>
  <si>
    <t xml:space="preserve"> Nr. </t>
  </si>
  <si>
    <t>PRIELAIDOS/KOMENTARAI</t>
  </si>
  <si>
    <t>Pavadinimas</t>
  </si>
  <si>
    <t>Duomenys</t>
  </si>
  <si>
    <t>Daroma prielaida, kad likę pajėgumai bus išdalinti 2022 m. ir instaliuoti 2023 m. Priemonės egektas vertinamas 70% paslaugų sektoriuje ir 30% namų ūkių sektoriuje</t>
  </si>
  <si>
    <t>Papildomi AEI pajėgumai</t>
  </si>
  <si>
    <t>Daroma prielaida, kad mažins CŠT sunaudotą elektrą</t>
  </si>
  <si>
    <t>Šilumos siurblių (ŠS) įrengtoji galia</t>
  </si>
  <si>
    <t>GWh</t>
  </si>
  <si>
    <t>3.</t>
  </si>
  <si>
    <t>Saulės elektrinių įrengtoji galia</t>
  </si>
  <si>
    <t>4.</t>
  </si>
  <si>
    <t xml:space="preserve">Vidutinės saulės elektrinės metinis darbo laikas - 975 gaunamas iš: https://re.jrc.ec.europa.eu/pvg_tools/en/#api_5.2			</t>
  </si>
  <si>
    <t xml:space="preserve">2021 m. saulės elektrinėms įdiegtų galia skirtas finansavimas </t>
  </si>
  <si>
    <t xml:space="preserve">2021 m. Šilumos siurblių įdiegtų galia skirtas finansavimas </t>
  </si>
  <si>
    <t xml:space="preserve"> Likę saulės elektrinių pajėgumai po 2021 m.</t>
  </si>
  <si>
    <t>Dėvėto dujų katilo naudingumo koef.</t>
  </si>
  <si>
    <t xml:space="preserve"> sant. vnt</t>
  </si>
  <si>
    <t>Šilumos siurblio oras-vanduo naudingo veikimo koeficientas</t>
  </si>
  <si>
    <t>sant. vnt.</t>
  </si>
  <si>
    <t>Priimtas saulės elektrinių darbo pilna galia metinis
 laiko ekvivalentas žr. Prielaidos/komentarai nr.4)</t>
  </si>
  <si>
    <t>h</t>
  </si>
  <si>
    <t>Priimtas saulės jėgainės veikimo valandų skaičius per metus, val</t>
  </si>
  <si>
    <t>Paslaugų sektoriuje elektros pajėgumai  
(žr. Prielaidos/komentarai nr.1)</t>
  </si>
  <si>
    <t>%</t>
  </si>
  <si>
    <t>Namų ūkiuose elektros pajėgumai  
(žr. Prielaidos/komentarai nr.1)</t>
  </si>
  <si>
    <t>Santykis tarp ŠS ir saulės elektrinių</t>
  </si>
  <si>
    <t>EFEKTO SKAIČIUOKLĖ:</t>
  </si>
  <si>
    <t>Žingsnis nr.1:</t>
  </si>
  <si>
    <t>Apskaičiuojama, kokia bus saulės elektrinių įrengtoji galia nuo 2022 m. iki 2030 m.</t>
  </si>
  <si>
    <t>Instaliuoti saulė pajėgumai</t>
  </si>
  <si>
    <t>Žingsnis nr.2:</t>
  </si>
  <si>
    <t>Apskaičiuojama, kiek bus pagaminta elektros iš saulės elektrinių  (saulės jėgainės) per metus</t>
  </si>
  <si>
    <t>Pagaminta elektros energijos  kiekis</t>
  </si>
  <si>
    <t>Žingsnis nr.3:</t>
  </si>
  <si>
    <t>Apskaičiuojama, kokia bus šilumos siurblių įrengtoji galia nuo 2022 m. iki 2030 m.</t>
  </si>
  <si>
    <t>Instaliuoti Šilumos siurblių pajėgumai</t>
  </si>
  <si>
    <t>Instaliuoti Šilumos siurblių suminiai pajėgumai</t>
  </si>
  <si>
    <t>Žingsnis nr.4:</t>
  </si>
  <si>
    <t>Apskaičiuojama,kiek bus pagaminta šilumos energijos iš šilumos siurblių (ŠS) per metus</t>
  </si>
  <si>
    <t>Aplinkos šiluminė energija</t>
  </si>
  <si>
    <t>Žingsnis nr.5:</t>
  </si>
  <si>
    <t>Apskaičiuojama,kiek bus pagaminta energijos namų ūkiuose ir paslaugų sektoriuje</t>
  </si>
  <si>
    <t>Žingsnis nr.6</t>
  </si>
  <si>
    <t>Apskaičiuojama,kiek bus sunaudota elektros energijos</t>
  </si>
  <si>
    <t>Žingsnis nr.7:</t>
  </si>
  <si>
    <t>Apskaičiuojama,kiek bus sunaudota energijos namų ūkiuose ir paslaugų sektoriuje</t>
  </si>
  <si>
    <t>Aplinkos šiluminė energija namų ūkiuose</t>
  </si>
  <si>
    <t>Aplinkos šiluminė energija paslaugų sektoriuje</t>
  </si>
  <si>
    <t>Žingsnis nr.8:</t>
  </si>
  <si>
    <t>Apskaičiuojama,koks bus sutaupytas dujų kiekis</t>
  </si>
  <si>
    <t>ARCHYVAS</t>
  </si>
  <si>
    <t>2021 metų priemonės vertinimas</t>
  </si>
  <si>
    <t>Priemonės finansavimas buvo suskirstytas į du kvietimas (elektrai ir šilumai)</t>
  </si>
  <si>
    <t>1 - kvietimas saulė (faktas)</t>
  </si>
  <si>
    <t>Skirta priemonei,  iš viso, eur</t>
  </si>
  <si>
    <t>Įdiegta saulės jėgainių, kW</t>
  </si>
  <si>
    <t>Įdiegta saulės jėgainių, MW</t>
  </si>
  <si>
    <t>Vid. pagamina 1 kW saulės jėgainė, kWh/metus</t>
  </si>
  <si>
    <t>Pagaminta saulės jėgainėse MWh/metus</t>
  </si>
  <si>
    <t>Pagaminta saulės jėgainėse ktne/metus</t>
  </si>
  <si>
    <t>2 - kvietimas šilumai (ne visi skaičiai duomenys turimi)</t>
  </si>
  <si>
    <t>Įdiegtų biokuro katilų skaičius, vnt</t>
  </si>
  <si>
    <t>Įdiegtų ŠS, vnt</t>
  </si>
  <si>
    <t>Tolimesnėse skaičiavimuose priimta vertinti, kad visi įrenginiai ŠŠ (oras-vanduo)</t>
  </si>
  <si>
    <t>Įdiegtų ŠS skaičius, vnt.</t>
  </si>
  <si>
    <t>Šilumos įrenginio arba šilumos punkto galia, kW</t>
  </si>
  <si>
    <t>Idiegtų ŠS galia, kW</t>
  </si>
  <si>
    <t>Idiegtų ŠS galia, MW</t>
  </si>
  <si>
    <t>Ekvivalentinis įrenginio veikimo valandų skaičius per metus, val: šilumos siurblys oras–vanduo, biokuro katilas, iškastinio kuro katilas</t>
  </si>
  <si>
    <t>Šilumos siurblio oras–vanduo, oras-oras SPF</t>
  </si>
  <si>
    <t>Pagaminta šilumos, MWh/metus</t>
  </si>
  <si>
    <t>Sunaudota elektros, MWh/metus</t>
  </si>
  <si>
    <t>Pagaminta šilumos,ktne/metus</t>
  </si>
  <si>
    <t>Sunaudota elektros, ktne/metus</t>
  </si>
  <si>
    <t>APVA vertinimas</t>
  </si>
  <si>
    <t>https://www.apva.lt/call/kvietimas-teikti-paraiskas-atsinaujinanciu-energijos-istekliu-panaudojimui-visuomenines-ir-gyvenamosios-paskirties-pastatuose/</t>
  </si>
  <si>
    <t>https://www.apva.lt/nacionalines-investicijos/klimato-kaitos-specialioji-programa/finansuojamu-projektu-sarasai/</t>
  </si>
  <si>
    <r>
      <t>„Atsinaujinančių energijos išteklių (saulės, vėjo) panaudojimas valstybės, savivaldybių, tradicinių religinių bendruomenių, religinių bendrijų ar centrų elektros energijos poreikiams“ priemonė finansuojama Klimato kaitos programos lėšomis.</t>
    </r>
    <r>
      <rPr>
        <sz val="11"/>
        <color rgb="FF000000"/>
        <rFont val="Aptos Narrow"/>
        <family val="2"/>
        <scheme val="minor"/>
      </rPr>
      <t> </t>
    </r>
  </si>
  <si>
    <r>
      <t>2021 m. rezultatai lentelėje (buvo 2 atskirti kvietimai – elektros gamybai ir šildymui)</t>
    </r>
    <r>
      <rPr>
        <sz val="11"/>
        <color rgb="FF000000"/>
        <rFont val="Aptos Narrow"/>
        <family val="2"/>
        <scheme val="minor"/>
      </rPr>
      <t> </t>
    </r>
  </si>
  <si>
    <t>Įdiegtų įrenginių skaičius, vnt. </t>
  </si>
  <si>
    <t>2021 </t>
  </si>
  <si>
    <t>2020 </t>
  </si>
  <si>
    <t>Saulės elektrinė </t>
  </si>
  <si>
    <t>226 </t>
  </si>
  <si>
    <t>0 </t>
  </si>
  <si>
    <t>191 </t>
  </si>
  <si>
    <t>Šilumos siurblys </t>
  </si>
  <si>
    <t>15 </t>
  </si>
  <si>
    <t>5 </t>
  </si>
  <si>
    <t>Biokuro katilas </t>
  </si>
  <si>
    <t>1 </t>
  </si>
  <si>
    <t>2 </t>
  </si>
  <si>
    <t>Saulės kolektoriai </t>
  </si>
  <si>
    <t>Viso įdiegtų įrenginių sk. </t>
  </si>
  <si>
    <t>16 </t>
  </si>
  <si>
    <t>198 </t>
  </si>
  <si>
    <t>Viso skirta lėšų </t>
  </si>
  <si>
    <t>22 mln. EUR </t>
  </si>
  <si>
    <t>1,79 </t>
  </si>
  <si>
    <t>15 mln. </t>
  </si>
  <si>
    <t>Išmokos vidurkis, Eur </t>
  </si>
  <si>
    <t>97 345 EUR </t>
  </si>
  <si>
    <t>111 875 EUR </t>
  </si>
  <si>
    <t>80 326,9 EUR </t>
  </si>
  <si>
    <t>Planuojama, kad bus įdiegta 28 MW galios saulės el. (pasinaudojus 2021 m. priemone). </t>
  </si>
  <si>
    <t>Skaičiavimuose remtasi šiomis prielaidomis</t>
  </si>
  <si>
    <t>Tipinis pastatas visuomeninis (administracinis)</t>
  </si>
  <si>
    <t>Pastato bendrasis plotas, m2</t>
  </si>
  <si>
    <t>Prielaida, pagal statistikos departamento duomenis</t>
  </si>
  <si>
    <t>Paskaičiuota tokiu pat principu, kaip 2014–2020 metų Europos Sąjungos fondų investicijų veiksmų programos 4 prioriteto „Energijos efektyvumo ir atsinaujinančių išteklių energijos gamybos ir naudojimo skatinimas“ 04.3.2-LVPA-V-111 priemonės „Katilų keitimas namų ūkiuose“  projektų finansavimo sąlygų aprašo Nr. 1, 4 priedą</t>
  </si>
  <si>
    <t>Šilumos suvartojimas šildymui ir karštam vandeniui, MWh/metus</t>
  </si>
  <si>
    <t>Šilumos suvartojimas karštam vandeniui, kWh/m2/metus</t>
  </si>
  <si>
    <t>(2.4 lentelė)</t>
  </si>
  <si>
    <t>D1-754 Dėl statybos techninio reglamento STR 2.01.02:2016 „Pastatų energinio naudingumo projektavimas ir... (lrs.lt)</t>
  </si>
  <si>
    <t>Tame skaičiuje suvartojimas karštam vandeniui, MWh/metus</t>
  </si>
  <si>
    <t>Pastato priešprojektinis iškastinio kuro suvartojimas šilumai pagaminti, MWh/metus</t>
  </si>
  <si>
    <t>Įrenginio galia pagal namų ūkio plotą priimant, kad 10 m2 bendro ploto šilumos poreikiui pagaminti yra reikalingas 1 kW galingumo įrenginys</t>
  </si>
  <si>
    <t>2014–2020 metų Europos Sąjungos fondų investicijų veiksmų programos 4 prioriteto „Energijos efektyvumo ir atsinaujinančių išteklių energijos gamybos ir naudojimo skatinimas“ 04.3.2-LVPA-V-111 priemonės „Katilų keitimas namų ūkiuose“  projektų finansavimo sąlygų aprašo Nr. 1, 4 priedas</t>
  </si>
  <si>
    <t>Išskastinio kuro katilo NVK, išskyrus gamtines dujas</t>
  </si>
  <si>
    <t>Ekvivalentinis įrenginio veikimo valandų skaičius per metus, val: šilumos siurblys žemė–vanduo ir vanduo–vanduo</t>
  </si>
  <si>
    <t>(2.17 lentelė)</t>
  </si>
  <si>
    <t>Šilumos siurblio žemė–vanduo / vanduo–vanduo SPF</t>
  </si>
  <si>
    <t>Gamtinių dujų katilo NVK</t>
  </si>
  <si>
    <t>(2.16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</si>
</sst>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0.00_ ;\-0.00\ "/>
    <numFmt numFmtId="166" formatCode="_(* #,##0.00_);_(* \(#,##0.00\);_(* &quot;-&quot;??_);_(@_)"/>
    <numFmt numFmtId="167" formatCode="_-* #,##0.00\ _€_-;\-* #,##0.00\ _€_-;_-* &quot;-&quot;??\ _€_-;_-@_-"/>
    <numFmt numFmtId="168" formatCode="0.0"/>
    <numFmt numFmtId="169" formatCode="_-* #,##0\ _€_-;\-* #,##0\ _€_-;_-* &quot;-&quot;??\ _€_-;_-@_-"/>
    <numFmt numFmtId="170" formatCode="_-* #,##0.0\ _€_-;\-* #,##0.0\ _€_-;_-* &quot;-&quot;??\ _€_-;_-@_-"/>
    <numFmt numFmtId="171" formatCode="_-* #,##0.0\ _€_-;\-* #,##0.0\ _€_-;_-* &quot;-&quot;?\ _€_-;_-@_-"/>
    <numFmt numFmtId="172" formatCode="_-* #,##0.00000\ _€_-;\-* #,##0.00000\ _€_-;_-* &quot;-&quot;??\ _€_-;_-@_-"/>
  </numFmts>
  <fonts count="83">
    <font>
      <sz val="11"/>
      <color theme="1"/>
      <name val="Aptos Narrow"/>
      <family val="2"/>
      <charset val="186"/>
      <scheme val="minor"/>
    </font>
    <font>
      <b/>
      <sz val="11"/>
      <color theme="1"/>
      <name val="Aptos Narrow"/>
      <family val="2"/>
      <charset val="186"/>
      <scheme val="minor"/>
    </font>
    <font>
      <sz val="11"/>
      <color theme="1"/>
      <name val="Aptos Narrow"/>
      <family val="2"/>
      <scheme val="minor"/>
    </font>
    <font>
      <sz val="11"/>
      <color theme="1"/>
      <name val="Aptos Narrow"/>
      <family val="2"/>
      <charset val="186"/>
      <scheme val="minor"/>
    </font>
    <font>
      <sz val="11"/>
      <color theme="1"/>
      <name val="Times New Roman"/>
      <family val="1"/>
      <charset val="186"/>
    </font>
    <font>
      <sz val="11"/>
      <color rgb="FF000000"/>
      <name val="Calibri"/>
      <family val="2"/>
      <charset val="186"/>
    </font>
    <font>
      <sz val="12"/>
      <color rgb="FF000000"/>
      <name val="Times New Roman"/>
      <family val="1"/>
      <charset val="186"/>
    </font>
    <font>
      <sz val="12"/>
      <color rgb="FF000000"/>
      <name val="Calibri"/>
      <family val="2"/>
      <charset val="186"/>
    </font>
    <font>
      <b/>
      <i/>
      <sz val="12"/>
      <color rgb="FF000000"/>
      <name val="Times New Roman"/>
      <family val="1"/>
      <charset val="186"/>
    </font>
    <font>
      <b/>
      <sz val="12"/>
      <color rgb="FF000000"/>
      <name val="Times New Roman"/>
      <family val="1"/>
      <charset val="186"/>
    </font>
    <font>
      <b/>
      <vertAlign val="superscript"/>
      <sz val="9.5"/>
      <color rgb="FF000000"/>
      <name val="Times New Roman"/>
      <family val="1"/>
      <charset val="186"/>
    </font>
    <font>
      <sz val="11"/>
      <color rgb="FF000000"/>
      <name val="Aptos Narrow"/>
      <family val="2"/>
      <charset val="186"/>
      <scheme val="minor"/>
    </font>
    <font>
      <b/>
      <sz val="11"/>
      <color rgb="FF000000"/>
      <name val="Calibri"/>
      <family val="2"/>
      <charset val="186"/>
    </font>
    <font>
      <b/>
      <sz val="11"/>
      <color theme="1"/>
      <name val="Aptos Narrow"/>
      <family val="2"/>
      <scheme val="minor"/>
    </font>
    <font>
      <sz val="11"/>
      <name val="Calibri"/>
      <family val="2"/>
      <charset val="186"/>
    </font>
    <font>
      <b/>
      <i/>
      <sz val="11"/>
      <color rgb="FF000000"/>
      <name val="Times New Roman"/>
      <family val="1"/>
      <charset val="186"/>
    </font>
    <font>
      <sz val="11"/>
      <color theme="1"/>
      <name val="Calibri"/>
      <family val="2"/>
      <charset val="186"/>
    </font>
    <font>
      <sz val="11"/>
      <color rgb="FF242424"/>
      <name val="Aptos Narrow"/>
      <family val="2"/>
    </font>
    <font>
      <i/>
      <sz val="12"/>
      <name val="Times New Roman"/>
      <family val="1"/>
      <charset val="186"/>
    </font>
    <font>
      <sz val="11"/>
      <color rgb="FF000000"/>
      <name val="Aptos Narrow"/>
      <family val="2"/>
      <scheme val="minor"/>
    </font>
    <font>
      <sz val="12"/>
      <color rgb="FF000000"/>
      <name val="Aptos Narrow"/>
      <family val="2"/>
      <scheme val="minor"/>
    </font>
    <font>
      <b/>
      <i/>
      <sz val="12"/>
      <color rgb="FF000000"/>
      <name val="Aptos Narrow"/>
      <family val="2"/>
      <scheme val="minor"/>
    </font>
    <font>
      <b/>
      <sz val="11"/>
      <color rgb="FF000000"/>
      <name val="Times New Roman"/>
      <family val="1"/>
      <charset val="186"/>
    </font>
    <font>
      <sz val="11"/>
      <color rgb="FF000000"/>
      <name val="Times New Roman"/>
      <family val="1"/>
      <charset val="186"/>
    </font>
    <font>
      <b/>
      <vertAlign val="superscript"/>
      <sz val="6"/>
      <color rgb="FF000000"/>
      <name val="Times New Roman"/>
      <family val="1"/>
      <charset val="186"/>
    </font>
    <font>
      <b/>
      <vertAlign val="subscript"/>
      <sz val="6"/>
      <color rgb="FF000000"/>
      <name val="Times New Roman"/>
      <family val="1"/>
      <charset val="186"/>
    </font>
    <font>
      <sz val="11"/>
      <name val="Times New Roman"/>
      <family val="1"/>
      <charset val="186"/>
    </font>
    <font>
      <sz val="12"/>
      <name val="Times New Roman"/>
      <family val="1"/>
      <charset val="186"/>
    </font>
    <font>
      <i/>
      <sz val="12"/>
      <color rgb="FF000000"/>
      <name val="Times New Roman"/>
      <family val="1"/>
      <charset val="186"/>
    </font>
    <font>
      <b/>
      <sz val="11"/>
      <color theme="1"/>
      <name val="Times New Roman"/>
      <family val="1"/>
      <charset val="186"/>
    </font>
    <font>
      <sz val="11"/>
      <name val="Aptos Narrow"/>
      <family val="2"/>
      <scheme val="minor"/>
    </font>
    <font>
      <i/>
      <sz val="11"/>
      <color rgb="FFFF0000"/>
      <name val="Calibri"/>
      <family val="2"/>
      <charset val="186"/>
    </font>
    <font>
      <sz val="11"/>
      <color theme="1"/>
      <name val="Calibri"/>
      <family val="2"/>
      <charset val="186"/>
      <scheme val="minor"/>
    </font>
    <font>
      <sz val="12"/>
      <color theme="1"/>
      <name val="Times New Roman"/>
      <family val="1"/>
      <charset val="186"/>
    </font>
    <font>
      <sz val="10"/>
      <color rgb="FF000000"/>
      <name val="Times New Roman"/>
      <family val="1"/>
      <charset val="186"/>
    </font>
    <font>
      <b/>
      <i/>
      <sz val="12"/>
      <color theme="1"/>
      <name val="Times New Roman"/>
      <family val="1"/>
      <charset val="186"/>
    </font>
    <font>
      <i/>
      <sz val="12"/>
      <color theme="1"/>
      <name val="Times New Roman"/>
      <family val="1"/>
      <charset val="186"/>
    </font>
    <font>
      <sz val="11"/>
      <color theme="1"/>
      <name val="Calibri"/>
    </font>
    <font>
      <b/>
      <sz val="12"/>
      <color theme="1"/>
      <name val="Calibri"/>
    </font>
    <font>
      <sz val="11"/>
      <color theme="1"/>
      <name val="Calibri"/>
      <family val="2"/>
      <scheme val="minor"/>
    </font>
    <font>
      <sz val="12"/>
      <color theme="1"/>
      <name val="Times New Roman"/>
      <family val="1"/>
    </font>
    <font>
      <b/>
      <i/>
      <sz val="12"/>
      <color theme="1"/>
      <name val="Times New Roman"/>
      <family val="1"/>
    </font>
    <font>
      <i/>
      <sz val="12"/>
      <color theme="1"/>
      <name val="Times New Roman"/>
      <family val="1"/>
    </font>
    <font>
      <sz val="12"/>
      <color theme="1"/>
      <name val="Calibri"/>
    </font>
    <font>
      <sz val="10"/>
      <color rgb="FF000000"/>
      <name val="Times New Roman"/>
      <family val="1"/>
    </font>
    <font>
      <sz val="12"/>
      <color theme="1"/>
      <name val="Calibri"/>
      <family val="2"/>
      <scheme val="minor"/>
    </font>
    <font>
      <sz val="11"/>
      <color rgb="FF242424"/>
      <name val="Aptos Narrow"/>
      <charset val="1"/>
    </font>
    <font>
      <sz val="11"/>
      <name val="Aptos Narrow"/>
      <family val="2"/>
      <charset val="186"/>
      <scheme val="minor"/>
    </font>
    <font>
      <sz val="12"/>
      <color rgb="FF000000"/>
      <name val="Calibri"/>
      <charset val="1"/>
    </font>
    <font>
      <sz val="11"/>
      <color rgb="FF000000"/>
      <name val="Calibri"/>
    </font>
    <font>
      <b/>
      <sz val="11"/>
      <color rgb="FF000000"/>
      <name val="Calibri"/>
    </font>
    <font>
      <sz val="12"/>
      <color rgb="FF000000"/>
      <name val="Aptos Narrow"/>
      <family val="2"/>
      <charset val="186"/>
      <scheme val="minor"/>
    </font>
    <font>
      <b/>
      <i/>
      <sz val="12"/>
      <color rgb="FF000000"/>
      <name val="Aptos Narrow"/>
      <family val="2"/>
      <charset val="186"/>
      <scheme val="minor"/>
    </font>
    <font>
      <sz val="11"/>
      <name val="Calibri"/>
    </font>
    <font>
      <b/>
      <i/>
      <sz val="11"/>
      <color rgb="FF000000"/>
      <name val="Times New Roman"/>
      <family val="1"/>
    </font>
    <font>
      <u/>
      <sz val="11"/>
      <color theme="10"/>
      <name val="Aptos Narrow"/>
      <family val="2"/>
      <charset val="186"/>
      <scheme val="minor"/>
    </font>
    <font>
      <b/>
      <sz val="12"/>
      <color rgb="FF000000"/>
      <name val="Times New Roman"/>
      <family val="1"/>
    </font>
    <font>
      <b/>
      <sz val="12"/>
      <color theme="1"/>
      <name val="Times New Roman"/>
      <family val="1"/>
    </font>
    <font>
      <b/>
      <sz val="12"/>
      <name val="Times New Roman"/>
      <family val="1"/>
    </font>
    <font>
      <b/>
      <sz val="12"/>
      <name val="Times New Roman"/>
      <family val="1"/>
      <charset val="186"/>
    </font>
    <font>
      <b/>
      <sz val="12"/>
      <color rgb="FFFF0000"/>
      <name val="Times New Roman"/>
      <family val="1"/>
    </font>
    <font>
      <u/>
      <sz val="11"/>
      <name val="Aptos Narrow"/>
      <family val="2"/>
      <scheme val="minor"/>
    </font>
    <font>
      <sz val="11"/>
      <color rgb="FFFF0000"/>
      <name val="Times New Roman"/>
      <family val="1"/>
    </font>
    <font>
      <sz val="11"/>
      <color theme="1"/>
      <name val="Times New Roman"/>
      <family val="1"/>
    </font>
    <font>
      <b/>
      <sz val="18"/>
      <color theme="1"/>
      <name val="Times New Roman"/>
      <family val="1"/>
    </font>
    <font>
      <b/>
      <sz val="14"/>
      <color rgb="FF000000"/>
      <name val="Times New Roman"/>
      <family val="1"/>
    </font>
    <font>
      <sz val="14"/>
      <color theme="1"/>
      <name val="Times New Roman"/>
      <family val="1"/>
    </font>
    <font>
      <sz val="12"/>
      <color rgb="FF000000"/>
      <name val="Times New Roman"/>
      <family val="1"/>
    </font>
    <font>
      <sz val="12"/>
      <name val="Times New Roman"/>
      <family val="1"/>
    </font>
    <font>
      <b/>
      <sz val="11"/>
      <color rgb="FF000000"/>
      <name val="Times New Roman"/>
      <family val="1"/>
    </font>
    <font>
      <sz val="12"/>
      <color rgb="FFFF0000"/>
      <name val="Times New Roman"/>
      <family val="1"/>
    </font>
    <font>
      <sz val="11"/>
      <color rgb="FF000000"/>
      <name val="Times New Roman"/>
      <family val="1"/>
    </font>
    <font>
      <b/>
      <sz val="11"/>
      <color theme="1"/>
      <name val="Times New Roman"/>
      <family val="1"/>
    </font>
    <font>
      <sz val="14"/>
      <color rgb="FF000000"/>
      <name val="Times New Roman"/>
      <family val="1"/>
    </font>
    <font>
      <u/>
      <sz val="14"/>
      <color theme="10"/>
      <name val="Times New Roman"/>
      <family val="1"/>
    </font>
    <font>
      <sz val="12"/>
      <color theme="1"/>
      <name val="Aptos Narrow"/>
      <family val="2"/>
      <scheme val="minor"/>
    </font>
    <font>
      <sz val="18"/>
      <color theme="1"/>
      <name val="Times New Roman"/>
      <family val="1"/>
    </font>
    <font>
      <b/>
      <sz val="18"/>
      <color rgb="FFFFFFFF"/>
      <name val="Times New Roman"/>
      <family val="1"/>
    </font>
    <font>
      <b/>
      <sz val="11"/>
      <name val="Aptos Narrow"/>
      <family val="2"/>
      <charset val="186"/>
      <scheme val="minor"/>
    </font>
    <font>
      <b/>
      <sz val="12"/>
      <color rgb="FF000000"/>
      <name val="Aptos Narrow"/>
      <family val="2"/>
      <scheme val="minor"/>
    </font>
    <font>
      <b/>
      <u/>
      <sz val="11"/>
      <color rgb="FF000000"/>
      <name val="Aptos Narrow"/>
      <family val="2"/>
      <charset val="186"/>
      <scheme val="minor"/>
    </font>
    <font>
      <sz val="11"/>
      <color rgb="FF0070C0"/>
      <name val="Aptos Narrow"/>
      <family val="2"/>
      <charset val="186"/>
      <scheme val="minor"/>
    </font>
    <font>
      <sz val="11"/>
      <color rgb="FF000000"/>
      <name val="Aptos Narrow"/>
      <family val="2"/>
      <charset val="186"/>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A9D08E"/>
        <bgColor indexed="64"/>
      </patternFill>
    </fill>
    <fill>
      <patternFill patternType="solid">
        <fgColor rgb="FFE2EFDA"/>
        <bgColor indexed="64"/>
      </patternFill>
    </fill>
    <fill>
      <patternFill patternType="solid">
        <fgColor rgb="FF002060"/>
        <bgColor indexed="64"/>
      </patternFill>
    </fill>
    <fill>
      <patternFill patternType="solid">
        <fgColor rgb="FFD1E6C4"/>
        <bgColor rgb="FF000000"/>
      </patternFill>
    </fill>
    <fill>
      <patternFill patternType="solid">
        <fgColor rgb="FFEDEDED"/>
        <bgColor rgb="FF000000"/>
      </patternFill>
    </fill>
    <fill>
      <patternFill patternType="solid">
        <fgColor rgb="FF92D050"/>
        <bgColor rgb="FF000000"/>
      </patternFill>
    </fill>
    <fill>
      <patternFill patternType="solid">
        <fgColor rgb="FFFFFFFF"/>
        <bgColor rgb="FF000000"/>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indexed="64"/>
      </bottom>
      <diagonal/>
    </border>
    <border>
      <left/>
      <right style="medium">
        <color rgb="FF000000"/>
      </right>
      <top/>
      <bottom style="thin">
        <color indexed="64"/>
      </bottom>
      <diagonal/>
    </border>
    <border>
      <left style="thin">
        <color indexed="64"/>
      </left>
      <right style="thin">
        <color auto="1"/>
      </right>
      <top style="medium">
        <color indexed="64"/>
      </top>
      <bottom style="thin">
        <color auto="1"/>
      </bottom>
      <diagonal/>
    </border>
    <border>
      <left style="thin">
        <color auto="1"/>
      </left>
      <right/>
      <top style="medium">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rgb="FF000000"/>
      </right>
      <top/>
      <bottom/>
      <diagonal/>
    </border>
    <border>
      <left style="thin">
        <color rgb="FF000000"/>
      </left>
      <right style="thin">
        <color rgb="FF000000"/>
      </right>
      <top/>
      <bottom/>
      <diagonal/>
    </border>
    <border>
      <left style="medium">
        <color rgb="FF000000"/>
      </left>
      <right/>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medium">
        <color rgb="FF000000"/>
      </bottom>
      <diagonal/>
    </border>
  </borders>
  <cellStyleXfs count="8">
    <xf numFmtId="0" fontId="0" fillId="0" borderId="0"/>
    <xf numFmtId="0" fontId="2" fillId="0" borderId="0"/>
    <xf numFmtId="9" fontId="3" fillId="0" borderId="0" applyFont="0" applyFill="0" applyBorder="0" applyAlignment="0" applyProtection="0"/>
    <xf numFmtId="0" fontId="32" fillId="0" borderId="0"/>
    <xf numFmtId="0" fontId="55" fillId="0" borderId="0" applyNumberFormat="0" applyFill="0" applyBorder="0" applyAlignment="0" applyProtection="0"/>
    <xf numFmtId="0" fontId="3" fillId="0" borderId="0"/>
    <xf numFmtId="166" fontId="2" fillId="0" borderId="0" applyFont="0" applyFill="0" applyBorder="0" applyAlignment="0" applyProtection="0"/>
    <xf numFmtId="9" fontId="2" fillId="0" borderId="0" applyFont="0" applyFill="0" applyBorder="0" applyAlignment="0" applyProtection="0"/>
  </cellStyleXfs>
  <cellXfs count="753">
    <xf numFmtId="0" fontId="0" fillId="0" borderId="0" xfId="0"/>
    <xf numFmtId="0" fontId="2" fillId="0" borderId="0" xfId="1"/>
    <xf numFmtId="0" fontId="1" fillId="0" borderId="0" xfId="1" applyFont="1"/>
    <xf numFmtId="164" fontId="1" fillId="0" borderId="0" xfId="1" applyNumberFormat="1" applyFont="1"/>
    <xf numFmtId="2" fontId="2" fillId="0" borderId="0" xfId="1" applyNumberFormat="1"/>
    <xf numFmtId="0" fontId="2" fillId="0" borderId="1" xfId="1" applyBorder="1"/>
    <xf numFmtId="164" fontId="2" fillId="2" borderId="1" xfId="1" applyNumberFormat="1" applyFill="1" applyBorder="1"/>
    <xf numFmtId="0" fontId="2" fillId="2" borderId="0" xfId="1" applyFill="1"/>
    <xf numFmtId="0" fontId="2" fillId="2" borderId="1" xfId="1" applyFill="1" applyBorder="1"/>
    <xf numFmtId="0" fontId="2" fillId="0" borderId="1" xfId="1" applyBorder="1" applyAlignment="1">
      <alignment vertical="top"/>
    </xf>
    <xf numFmtId="0" fontId="5" fillId="0" borderId="0" xfId="0" applyFont="1"/>
    <xf numFmtId="0" fontId="5" fillId="0" borderId="6" xfId="0" applyFont="1" applyBorder="1"/>
    <xf numFmtId="0" fontId="5" fillId="0" borderId="7" xfId="0" applyFont="1" applyBorder="1"/>
    <xf numFmtId="0" fontId="5" fillId="0" borderId="9" xfId="0" applyFont="1" applyBorder="1"/>
    <xf numFmtId="0" fontId="0" fillId="0" borderId="0" xfId="1" applyFont="1"/>
    <xf numFmtId="0" fontId="0" fillId="0" borderId="0" xfId="1" applyFont="1" applyAlignment="1">
      <alignment vertical="top"/>
    </xf>
    <xf numFmtId="0" fontId="12" fillId="0" borderId="0" xfId="0" applyFont="1"/>
    <xf numFmtId="0" fontId="9" fillId="0" borderId="19" xfId="0" applyFont="1" applyBorder="1" applyAlignment="1">
      <alignment wrapText="1"/>
    </xf>
    <xf numFmtId="0" fontId="13" fillId="0" borderId="0" xfId="0" applyFont="1"/>
    <xf numFmtId="0" fontId="1" fillId="0" borderId="0" xfId="0" applyFont="1"/>
    <xf numFmtId="0" fontId="15" fillId="0" borderId="0" xfId="0" applyFont="1"/>
    <xf numFmtId="0" fontId="16" fillId="0" borderId="0" xfId="0" applyFont="1"/>
    <xf numFmtId="0" fontId="17" fillId="0" borderId="0" xfId="0" applyFont="1"/>
    <xf numFmtId="0" fontId="9" fillId="4" borderId="3" xfId="0" applyFont="1" applyFill="1" applyBorder="1" applyAlignment="1">
      <alignment horizontal="center"/>
    </xf>
    <xf numFmtId="0" fontId="2" fillId="0" borderId="0" xfId="1" applyAlignment="1">
      <alignment vertical="top"/>
    </xf>
    <xf numFmtId="0" fontId="13" fillId="0" borderId="0" xfId="0" applyFont="1" applyAlignment="1">
      <alignment vertical="top"/>
    </xf>
    <xf numFmtId="0" fontId="0" fillId="0" borderId="0" xfId="0" applyAlignment="1">
      <alignment vertical="top"/>
    </xf>
    <xf numFmtId="0" fontId="2" fillId="0" borderId="3" xfId="1" applyBorder="1"/>
    <xf numFmtId="0" fontId="2" fillId="0" borderId="1" xfId="1" applyBorder="1" applyAlignment="1">
      <alignment horizontal="center" vertical="top"/>
    </xf>
    <xf numFmtId="0" fontId="2" fillId="0" borderId="1" xfId="1" applyBorder="1" applyAlignment="1">
      <alignment horizontal="center" vertical="top" wrapText="1"/>
    </xf>
    <xf numFmtId="0" fontId="19" fillId="0" borderId="1" xfId="1" applyFont="1" applyBorder="1" applyAlignment="1">
      <alignment horizontal="center" vertical="top" wrapText="1"/>
    </xf>
    <xf numFmtId="0" fontId="2" fillId="0" borderId="2" xfId="1" applyBorder="1" applyAlignment="1">
      <alignment horizontal="center" vertical="top" wrapText="1"/>
    </xf>
    <xf numFmtId="0" fontId="2" fillId="0" borderId="3" xfId="1" applyBorder="1" applyAlignment="1">
      <alignment horizontal="center" vertical="top" wrapText="1"/>
    </xf>
    <xf numFmtId="0" fontId="2" fillId="0" borderId="1" xfId="1" applyBorder="1" applyAlignment="1">
      <alignment wrapText="1"/>
    </xf>
    <xf numFmtId="0" fontId="2" fillId="0" borderId="2" xfId="1" applyBorder="1"/>
    <xf numFmtId="0" fontId="0" fillId="0" borderId="0" xfId="0" applyAlignment="1">
      <alignment horizontal="left"/>
    </xf>
    <xf numFmtId="0" fontId="20" fillId="0" borderId="1" xfId="0" applyFont="1" applyBorder="1" applyAlignment="1">
      <alignment wrapText="1"/>
    </xf>
    <xf numFmtId="0" fontId="21" fillId="0" borderId="1" xfId="0" applyFont="1" applyBorder="1" applyAlignment="1">
      <alignment wrapText="1"/>
    </xf>
    <xf numFmtId="0" fontId="21" fillId="0" borderId="5" xfId="0" applyFont="1" applyBorder="1" applyAlignment="1">
      <alignment wrapText="1"/>
    </xf>
    <xf numFmtId="0" fontId="19" fillId="0" borderId="29" xfId="0" applyFont="1" applyBorder="1" applyAlignment="1">
      <alignment wrapText="1"/>
    </xf>
    <xf numFmtId="0" fontId="19" fillId="0" borderId="3" xfId="0" applyFont="1" applyBorder="1"/>
    <xf numFmtId="0" fontId="19" fillId="0" borderId="31" xfId="0" applyFont="1" applyBorder="1" applyAlignment="1">
      <alignment wrapText="1"/>
    </xf>
    <xf numFmtId="0" fontId="19" fillId="0" borderId="3" xfId="0" applyFont="1" applyBorder="1" applyAlignment="1">
      <alignment wrapText="1"/>
    </xf>
    <xf numFmtId="0" fontId="19" fillId="0" borderId="31" xfId="0" quotePrefix="1" applyFont="1" applyBorder="1" applyAlignment="1">
      <alignment wrapText="1"/>
    </xf>
    <xf numFmtId="0" fontId="22" fillId="5" borderId="32" xfId="0" applyFont="1" applyFill="1" applyBorder="1" applyAlignment="1">
      <alignment horizontal="center" vertical="center" wrapText="1"/>
    </xf>
    <xf numFmtId="0" fontId="6" fillId="4" borderId="33" xfId="0" applyFont="1" applyFill="1" applyBorder="1" applyAlignment="1">
      <alignment horizontal="justify" vertical="center" wrapText="1"/>
    </xf>
    <xf numFmtId="0" fontId="6" fillId="4" borderId="34" xfId="0" applyFont="1" applyFill="1" applyBorder="1" applyAlignment="1">
      <alignment horizontal="justify" vertical="center" wrapText="1"/>
    </xf>
    <xf numFmtId="0" fontId="22" fillId="5" borderId="41" xfId="0" applyFont="1" applyFill="1" applyBorder="1" applyAlignment="1">
      <alignment horizontal="center" vertical="center" wrapText="1"/>
    </xf>
    <xf numFmtId="0" fontId="6" fillId="4" borderId="43" xfId="0" applyFont="1" applyFill="1" applyBorder="1" applyAlignment="1">
      <alignment horizontal="justify" vertical="center" wrapText="1"/>
    </xf>
    <xf numFmtId="0" fontId="6" fillId="4" borderId="44" xfId="0" applyFont="1" applyFill="1" applyBorder="1" applyAlignment="1">
      <alignment horizontal="justify" vertical="center" wrapText="1"/>
    </xf>
    <xf numFmtId="0" fontId="6" fillId="5" borderId="3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justify" vertical="center" wrapText="1"/>
    </xf>
    <xf numFmtId="0" fontId="6" fillId="5" borderId="48" xfId="0" applyFont="1" applyFill="1" applyBorder="1" applyAlignment="1">
      <alignment horizontal="justify" vertical="center" wrapText="1"/>
    </xf>
    <xf numFmtId="0" fontId="6" fillId="5" borderId="34" xfId="0" applyFont="1" applyFill="1" applyBorder="1" applyAlignment="1">
      <alignment horizontal="justify" vertical="center" wrapText="1"/>
    </xf>
    <xf numFmtId="0" fontId="6" fillId="5" borderId="41"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0" borderId="0" xfId="0" applyFont="1" applyAlignment="1">
      <alignment horizontal="left" vertical="center" wrapText="1"/>
    </xf>
    <xf numFmtId="0" fontId="19" fillId="0" borderId="31" xfId="0" applyFont="1" applyBorder="1"/>
    <xf numFmtId="0" fontId="6" fillId="5" borderId="33" xfId="0" applyFont="1" applyFill="1" applyBorder="1" applyAlignment="1">
      <alignment horizontal="center" wrapText="1"/>
    </xf>
    <xf numFmtId="0" fontId="6" fillId="5" borderId="48" xfId="0" applyFont="1" applyFill="1" applyBorder="1" applyAlignment="1">
      <alignment horizontal="center" wrapText="1"/>
    </xf>
    <xf numFmtId="0" fontId="6" fillId="5" borderId="34" xfId="0" applyFont="1" applyFill="1" applyBorder="1" applyAlignment="1">
      <alignment horizontal="center" wrapText="1"/>
    </xf>
    <xf numFmtId="0" fontId="19" fillId="0" borderId="1" xfId="0" applyFont="1" applyBorder="1"/>
    <xf numFmtId="0" fontId="19" fillId="0" borderId="5" xfId="0" applyFont="1" applyBorder="1"/>
    <xf numFmtId="0" fontId="11" fillId="0" borderId="2" xfId="0" applyFont="1" applyBorder="1"/>
    <xf numFmtId="0" fontId="11" fillId="0" borderId="5" xfId="0" applyFont="1" applyBorder="1"/>
    <xf numFmtId="0" fontId="29" fillId="0" borderId="0" xfId="0" applyFont="1"/>
    <xf numFmtId="0" fontId="4" fillId="0" borderId="0" xfId="0" applyFont="1"/>
    <xf numFmtId="0" fontId="2" fillId="0" borderId="1" xfId="0" applyFont="1" applyBorder="1" applyAlignment="1">
      <alignment horizontal="center" vertical="center" wrapText="1"/>
    </xf>
    <xf numFmtId="0" fontId="2" fillId="0" borderId="3"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1" fillId="0" borderId="3" xfId="0" applyFont="1" applyBorder="1" applyAlignment="1">
      <alignment wrapText="1"/>
    </xf>
    <xf numFmtId="0" fontId="19" fillId="0" borderId="1" xfId="0" applyFont="1" applyBorder="1" applyAlignment="1">
      <alignment wrapText="1"/>
    </xf>
    <xf numFmtId="0" fontId="2" fillId="0" borderId="1" xfId="1" applyBorder="1" applyAlignment="1">
      <alignment horizontal="center" vertical="center" wrapText="1"/>
    </xf>
    <xf numFmtId="0" fontId="2" fillId="0" borderId="29" xfId="1" applyBorder="1" applyAlignment="1">
      <alignment horizontal="center" vertical="center" wrapText="1"/>
    </xf>
    <xf numFmtId="0" fontId="2" fillId="0" borderId="1" xfId="1" applyBorder="1" applyAlignment="1">
      <alignment vertical="center" wrapText="1"/>
    </xf>
    <xf numFmtId="0" fontId="2" fillId="0" borderId="1" xfId="1" applyBorder="1" applyAlignment="1">
      <alignment horizontal="center" vertical="center"/>
    </xf>
    <xf numFmtId="0" fontId="2" fillId="0" borderId="1" xfId="1" applyBorder="1" applyAlignment="1">
      <alignment vertical="center"/>
    </xf>
    <xf numFmtId="0" fontId="2" fillId="0" borderId="1" xfId="1" applyBorder="1" applyAlignment="1">
      <alignment horizontal="center"/>
    </xf>
    <xf numFmtId="0" fontId="28"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0" fillId="0" borderId="0" xfId="0" applyAlignment="1">
      <alignment vertical="center" wrapText="1" readingOrder="1"/>
    </xf>
    <xf numFmtId="0" fontId="6" fillId="5" borderId="1" xfId="0" applyFont="1" applyFill="1" applyBorder="1" applyAlignment="1">
      <alignment horizontal="justify" vertical="center" wrapText="1"/>
    </xf>
    <xf numFmtId="0" fontId="6" fillId="5" borderId="1" xfId="0" applyFont="1" applyFill="1" applyBorder="1" applyAlignment="1">
      <alignment horizontal="left" vertical="center" wrapText="1"/>
    </xf>
    <xf numFmtId="0" fontId="2" fillId="0" borderId="1" xfId="0" applyFont="1" applyBorder="1" applyAlignment="1">
      <alignment vertical="top" wrapText="1"/>
    </xf>
    <xf numFmtId="165" fontId="2" fillId="0" borderId="1" xfId="0" applyNumberFormat="1" applyFont="1" applyBorder="1"/>
    <xf numFmtId="0" fontId="2" fillId="0" borderId="1" xfId="0" applyFont="1" applyBorder="1"/>
    <xf numFmtId="164" fontId="2" fillId="0" borderId="1" xfId="0" applyNumberFormat="1" applyFont="1" applyBorder="1"/>
    <xf numFmtId="9" fontId="2" fillId="0" borderId="0" xfId="2" applyFont="1" applyBorder="1"/>
    <xf numFmtId="164" fontId="2" fillId="0" borderId="0" xfId="0" applyNumberFormat="1" applyFont="1"/>
    <xf numFmtId="0" fontId="2" fillId="0" borderId="2" xfId="0" applyFont="1" applyBorder="1" applyAlignment="1">
      <alignment wrapText="1"/>
    </xf>
    <xf numFmtId="0" fontId="2" fillId="0" borderId="2" xfId="0" applyFont="1" applyBorder="1"/>
    <xf numFmtId="164" fontId="2" fillId="0" borderId="65" xfId="0" applyNumberFormat="1" applyFont="1" applyBorder="1"/>
    <xf numFmtId="0" fontId="2" fillId="0" borderId="0" xfId="0" applyFont="1" applyAlignment="1">
      <alignment horizontal="center" vertical="center" wrapText="1"/>
    </xf>
    <xf numFmtId="0" fontId="2" fillId="0" borderId="0" xfId="0" applyFont="1" applyAlignment="1">
      <alignment vertical="center" wrapText="1"/>
    </xf>
    <xf numFmtId="0" fontId="19" fillId="3" borderId="1" xfId="0" applyFont="1" applyFill="1" applyBorder="1" applyAlignment="1">
      <alignment horizontal="center" vertical="top" wrapText="1"/>
    </xf>
    <xf numFmtId="0" fontId="19" fillId="3" borderId="1" xfId="0" applyFont="1" applyFill="1" applyBorder="1"/>
    <xf numFmtId="2" fontId="2" fillId="3" borderId="1" xfId="0" applyNumberFormat="1" applyFont="1" applyFill="1" applyBorder="1"/>
    <xf numFmtId="2" fontId="2" fillId="0" borderId="1" xfId="0" applyNumberFormat="1" applyFont="1" applyBorder="1"/>
    <xf numFmtId="10" fontId="2" fillId="0" borderId="1" xfId="2" applyNumberFormat="1" applyFont="1" applyBorder="1"/>
    <xf numFmtId="0" fontId="2" fillId="3" borderId="1" xfId="0" applyFont="1" applyFill="1" applyBorder="1" applyAlignment="1">
      <alignment horizontal="left"/>
    </xf>
    <xf numFmtId="0" fontId="6"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5" fillId="0" borderId="0" xfId="0" applyFont="1" applyAlignment="1">
      <alignment horizontal="left" wrapText="1"/>
    </xf>
    <xf numFmtId="0" fontId="16" fillId="0" borderId="2" xfId="0" applyFont="1" applyBorder="1" applyAlignment="1">
      <alignment horizontal="center"/>
    </xf>
    <xf numFmtId="0" fontId="16"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6" fillId="0" borderId="1" xfId="0" applyFont="1" applyBorder="1"/>
    <xf numFmtId="0" fontId="0" fillId="0" borderId="1" xfId="0" applyBorder="1"/>
    <xf numFmtId="0" fontId="16" fillId="0" borderId="8" xfId="0" applyFont="1" applyBorder="1"/>
    <xf numFmtId="0" fontId="0" fillId="0" borderId="0" xfId="0" applyAlignment="1">
      <alignment vertical="center"/>
    </xf>
    <xf numFmtId="0" fontId="16" fillId="0" borderId="0" xfId="0" applyFont="1" applyAlignment="1">
      <alignment horizontal="right"/>
    </xf>
    <xf numFmtId="0" fontId="16" fillId="0" borderId="3" xfId="0" applyFont="1" applyBorder="1"/>
    <xf numFmtId="0" fontId="16" fillId="0" borderId="3" xfId="0" applyFont="1" applyBorder="1" applyAlignment="1">
      <alignment horizontal="right"/>
    </xf>
    <xf numFmtId="0" fontId="16" fillId="0" borderId="15" xfId="0" applyFont="1" applyBorder="1"/>
    <xf numFmtId="164" fontId="2" fillId="6" borderId="1" xfId="1" applyNumberFormat="1" applyFill="1" applyBorder="1"/>
    <xf numFmtId="2" fontId="2" fillId="6" borderId="1" xfId="1" applyNumberFormat="1" applyFill="1" applyBorder="1"/>
    <xf numFmtId="0" fontId="2" fillId="6" borderId="0" xfId="1" applyFill="1"/>
    <xf numFmtId="0" fontId="2" fillId="6" borderId="1" xfId="1" applyFill="1" applyBorder="1" applyAlignment="1">
      <alignment vertical="top" wrapText="1"/>
    </xf>
    <xf numFmtId="0" fontId="2" fillId="6" borderId="1" xfId="1" applyFill="1" applyBorder="1" applyAlignment="1">
      <alignment vertical="top"/>
    </xf>
    <xf numFmtId="0" fontId="2" fillId="2" borderId="1" xfId="1" applyFill="1" applyBorder="1" applyAlignment="1">
      <alignment vertical="top" wrapText="1"/>
    </xf>
    <xf numFmtId="0" fontId="2" fillId="2" borderId="1" xfId="1" applyFill="1" applyBorder="1" applyAlignment="1">
      <alignment vertical="top"/>
    </xf>
    <xf numFmtId="0" fontId="33" fillId="0" borderId="1" xfId="3" applyFont="1" applyBorder="1" applyAlignment="1">
      <alignment horizontal="center" vertical="center" wrapText="1"/>
    </xf>
    <xf numFmtId="0" fontId="34" fillId="0" borderId="0" xfId="3" applyFont="1" applyAlignment="1">
      <alignment wrapText="1"/>
    </xf>
    <xf numFmtId="0" fontId="35" fillId="0" borderId="1" xfId="3" applyFont="1" applyBorder="1" applyAlignment="1">
      <alignment horizontal="justify" vertical="center" wrapText="1"/>
    </xf>
    <xf numFmtId="0" fontId="36" fillId="0" borderId="1" xfId="3" applyFont="1" applyBorder="1" applyAlignment="1">
      <alignment horizontal="justify" vertical="center" wrapText="1"/>
    </xf>
    <xf numFmtId="0" fontId="33" fillId="0" borderId="8" xfId="3" applyFont="1" applyBorder="1" applyAlignment="1">
      <alignment horizontal="center" vertical="center" wrapText="1"/>
    </xf>
    <xf numFmtId="0" fontId="34" fillId="0" borderId="1" xfId="3" applyFont="1" applyBorder="1" applyAlignment="1">
      <alignment wrapText="1"/>
    </xf>
    <xf numFmtId="0" fontId="33" fillId="0" borderId="13" xfId="3" applyFont="1" applyBorder="1" applyAlignment="1">
      <alignment horizontal="center" vertical="center" wrapText="1"/>
    </xf>
    <xf numFmtId="0" fontId="35" fillId="0" borderId="5" xfId="3" applyFont="1" applyBorder="1" applyAlignment="1">
      <alignment horizontal="justify"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0" fontId="41" fillId="0" borderId="1" xfId="0" applyFont="1" applyBorder="1" applyAlignment="1">
      <alignment horizontal="justify" vertical="center" wrapText="1"/>
    </xf>
    <xf numFmtId="0" fontId="42" fillId="0" borderId="1" xfId="0" applyFont="1" applyBorder="1" applyAlignment="1">
      <alignment horizontal="justify" vertical="center" wrapText="1"/>
    </xf>
    <xf numFmtId="0" fontId="43" fillId="7" borderId="10" xfId="0" applyFont="1" applyFill="1" applyBorder="1" applyAlignment="1">
      <alignment horizontal="center" vertical="center" wrapText="1"/>
    </xf>
    <xf numFmtId="0" fontId="43" fillId="7" borderId="1"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0" fillId="0" borderId="1" xfId="3" applyFont="1" applyBorder="1" applyAlignment="1">
      <alignment horizontal="center" vertical="center" wrapText="1"/>
    </xf>
    <xf numFmtId="0" fontId="41" fillId="0" borderId="1" xfId="3" applyFont="1" applyBorder="1" applyAlignment="1">
      <alignment horizontal="justify" vertical="center" wrapText="1"/>
    </xf>
    <xf numFmtId="0" fontId="42" fillId="0" borderId="1" xfId="3" applyFont="1" applyBorder="1" applyAlignment="1">
      <alignment horizontal="justify" vertical="center" wrapText="1"/>
    </xf>
    <xf numFmtId="0" fontId="40" fillId="0" borderId="8" xfId="3" applyFont="1" applyBorder="1" applyAlignment="1">
      <alignment horizontal="center" vertical="center" wrapText="1"/>
    </xf>
    <xf numFmtId="0" fontId="44" fillId="0" borderId="1" xfId="3" applyFont="1" applyBorder="1" applyAlignment="1">
      <alignment wrapText="1"/>
    </xf>
    <xf numFmtId="0" fontId="6" fillId="4" borderId="3" xfId="0" applyFont="1" applyFill="1" applyBorder="1" applyAlignment="1">
      <alignment wrapText="1"/>
    </xf>
    <xf numFmtId="0" fontId="6" fillId="4" borderId="3" xfId="0" applyFont="1" applyFill="1" applyBorder="1"/>
    <xf numFmtId="0" fontId="9" fillId="5" borderId="35" xfId="0" applyFont="1" applyFill="1" applyBorder="1" applyAlignment="1">
      <alignment horizontal="justify" vertical="center" wrapText="1"/>
    </xf>
    <xf numFmtId="0" fontId="9" fillId="5" borderId="40" xfId="0" applyFont="1" applyFill="1" applyBorder="1" applyAlignment="1">
      <alignment horizontal="justify" vertical="center" wrapText="1"/>
    </xf>
    <xf numFmtId="0" fontId="9" fillId="0" borderId="0" xfId="0" applyFont="1" applyAlignment="1">
      <alignment vertical="center" wrapText="1"/>
    </xf>
    <xf numFmtId="0" fontId="46" fillId="0" borderId="0" xfId="0" applyFont="1"/>
    <xf numFmtId="0" fontId="0" fillId="0" borderId="1" xfId="1" applyFont="1" applyBorder="1" applyAlignment="1">
      <alignment horizontal="center" vertical="center" wrapText="1"/>
    </xf>
    <xf numFmtId="0" fontId="0" fillId="0" borderId="1" xfId="1" applyFont="1" applyBorder="1" applyAlignment="1">
      <alignment vertical="center" wrapText="1"/>
    </xf>
    <xf numFmtId="0" fontId="0" fillId="0" borderId="1" xfId="1" applyFont="1" applyBorder="1" applyAlignment="1">
      <alignment horizontal="center" vertical="center"/>
    </xf>
    <xf numFmtId="0" fontId="0" fillId="0" borderId="1" xfId="1" applyFont="1" applyBorder="1" applyAlignment="1">
      <alignment vertical="center"/>
    </xf>
    <xf numFmtId="0" fontId="0" fillId="0" borderId="1" xfId="1" applyFont="1" applyBorder="1" applyAlignment="1">
      <alignment horizontal="center"/>
    </xf>
    <xf numFmtId="0" fontId="48" fillId="0" borderId="0" xfId="0" applyFont="1"/>
    <xf numFmtId="0" fontId="49" fillId="0" borderId="0" xfId="0" applyFont="1"/>
    <xf numFmtId="0" fontId="50" fillId="0" borderId="0" xfId="0" applyFont="1"/>
    <xf numFmtId="0" fontId="49" fillId="0" borderId="6" xfId="0" applyFont="1" applyBorder="1"/>
    <xf numFmtId="0" fontId="49" fillId="0" borderId="7" xfId="0" applyFont="1" applyBorder="1"/>
    <xf numFmtId="0" fontId="51" fillId="0" borderId="1" xfId="0" applyFont="1" applyBorder="1" applyAlignment="1">
      <alignment wrapText="1"/>
    </xf>
    <xf numFmtId="0" fontId="52" fillId="0" borderId="1" xfId="0" applyFont="1" applyBorder="1" applyAlignment="1">
      <alignment wrapText="1"/>
    </xf>
    <xf numFmtId="0" fontId="52" fillId="0" borderId="5" xfId="0" applyFont="1" applyBorder="1" applyAlignment="1">
      <alignment wrapText="1"/>
    </xf>
    <xf numFmtId="0" fontId="49" fillId="0" borderId="9" xfId="0" applyFont="1" applyBorder="1"/>
    <xf numFmtId="0" fontId="54" fillId="0" borderId="0" xfId="0" applyFont="1"/>
    <xf numFmtId="0" fontId="11" fillId="0" borderId="29" xfId="0" applyFont="1" applyBorder="1" applyAlignment="1">
      <alignment wrapText="1"/>
    </xf>
    <xf numFmtId="0" fontId="11" fillId="0" borderId="3" xfId="0" applyFont="1" applyBorder="1"/>
    <xf numFmtId="0" fontId="11" fillId="0" borderId="31" xfId="0" applyFont="1" applyBorder="1" applyAlignment="1">
      <alignment wrapText="1"/>
    </xf>
    <xf numFmtId="0" fontId="37" fillId="0" borderId="0" xfId="0" applyFont="1"/>
    <xf numFmtId="0" fontId="0" fillId="0" borderId="1" xfId="1" applyFont="1" applyBorder="1" applyAlignment="1">
      <alignment horizontal="center" vertical="top"/>
    </xf>
    <xf numFmtId="0" fontId="0" fillId="0" borderId="1" xfId="1" applyFont="1" applyBorder="1" applyAlignment="1">
      <alignment horizontal="center" vertical="top" wrapText="1"/>
    </xf>
    <xf numFmtId="0" fontId="11" fillId="0" borderId="1" xfId="1" applyFont="1" applyBorder="1" applyAlignment="1">
      <alignment horizontal="center" vertical="top" wrapText="1"/>
    </xf>
    <xf numFmtId="0" fontId="0" fillId="0" borderId="2" xfId="1" applyFont="1" applyBorder="1" applyAlignment="1">
      <alignment horizontal="center" vertical="top" wrapText="1"/>
    </xf>
    <xf numFmtId="0" fontId="0" fillId="0" borderId="3" xfId="1" applyFont="1" applyBorder="1" applyAlignment="1">
      <alignment horizontal="center" vertical="top" wrapText="1"/>
    </xf>
    <xf numFmtId="0" fontId="0" fillId="0" borderId="1" xfId="1" applyFont="1" applyBorder="1"/>
    <xf numFmtId="0" fontId="0" fillId="0" borderId="1" xfId="1" applyFont="1" applyBorder="1" applyAlignment="1">
      <alignment wrapText="1"/>
    </xf>
    <xf numFmtId="0" fontId="0" fillId="0" borderId="2" xfId="1" applyFont="1" applyBorder="1"/>
    <xf numFmtId="0" fontId="0" fillId="0" borderId="3" xfId="1" applyFont="1" applyBorder="1"/>
    <xf numFmtId="0" fontId="56" fillId="8" borderId="60" xfId="0" applyFont="1" applyFill="1" applyBorder="1" applyAlignment="1">
      <alignment vertical="center" wrapText="1"/>
    </xf>
    <xf numFmtId="0" fontId="40" fillId="0" borderId="0" xfId="0" applyFont="1"/>
    <xf numFmtId="0" fontId="56" fillId="8" borderId="2" xfId="0" applyFont="1" applyFill="1" applyBorder="1" applyAlignment="1">
      <alignment vertical="center" wrapText="1"/>
    </xf>
    <xf numFmtId="0" fontId="56" fillId="8" borderId="66" xfId="0" applyFont="1" applyFill="1" applyBorder="1" applyAlignment="1">
      <alignment vertical="center" wrapText="1"/>
    </xf>
    <xf numFmtId="0" fontId="58" fillId="8" borderId="1" xfId="0" applyFont="1" applyFill="1" applyBorder="1" applyAlignment="1">
      <alignment vertical="center" wrapText="1"/>
    </xf>
    <xf numFmtId="0" fontId="57" fillId="0" borderId="1" xfId="5" applyFont="1" applyBorder="1" applyAlignment="1">
      <alignment horizontal="left" vertical="center" wrapText="1"/>
    </xf>
    <xf numFmtId="0" fontId="57" fillId="0" borderId="29" xfId="5" applyFont="1" applyBorder="1" applyAlignment="1">
      <alignment horizontal="left" vertical="center" wrapText="1"/>
    </xf>
    <xf numFmtId="0" fontId="58" fillId="9" borderId="59" xfId="5" applyFont="1" applyFill="1" applyBorder="1" applyAlignment="1">
      <alignment horizontal="center" vertical="center" wrapText="1"/>
    </xf>
    <xf numFmtId="0" fontId="58" fillId="9" borderId="31" xfId="5" applyFont="1" applyFill="1" applyBorder="1" applyAlignment="1">
      <alignment horizontal="center" vertical="center" wrapText="1"/>
    </xf>
    <xf numFmtId="0" fontId="58" fillId="9" borderId="29" xfId="5" applyFont="1" applyFill="1" applyBorder="1" applyAlignment="1">
      <alignment horizontal="left" vertical="center" wrapText="1"/>
    </xf>
    <xf numFmtId="0" fontId="57" fillId="0" borderId="4" xfId="5" applyFont="1" applyBorder="1" applyAlignment="1">
      <alignment horizontal="left" vertical="center" wrapText="1"/>
    </xf>
    <xf numFmtId="0" fontId="57" fillId="0" borderId="5" xfId="5" applyFont="1" applyBorder="1" applyAlignment="1">
      <alignment horizontal="left" vertical="center" wrapText="1"/>
    </xf>
    <xf numFmtId="0" fontId="56" fillId="0" borderId="1" xfId="0" applyFont="1" applyBorder="1" applyAlignment="1">
      <alignment horizontal="left" vertical="center" wrapText="1"/>
    </xf>
    <xf numFmtId="0" fontId="55" fillId="0" borderId="59" xfId="4" applyFill="1" applyBorder="1" applyAlignment="1">
      <alignment horizontal="left" vertical="center" wrapText="1"/>
    </xf>
    <xf numFmtId="0" fontId="59" fillId="9" borderId="2" xfId="5" applyFont="1" applyFill="1" applyBorder="1" applyAlignment="1">
      <alignment horizontal="center" vertical="center" wrapText="1"/>
    </xf>
    <xf numFmtId="0" fontId="60" fillId="9" borderId="5" xfId="5" applyFont="1" applyFill="1" applyBorder="1" applyAlignment="1">
      <alignment horizontal="center" vertical="center" wrapText="1"/>
    </xf>
    <xf numFmtId="0" fontId="58" fillId="9" borderId="1" xfId="6" applyNumberFormat="1" applyFont="1" applyFill="1" applyBorder="1" applyAlignment="1">
      <alignment horizontal="left" vertical="center" wrapText="1"/>
    </xf>
    <xf numFmtId="0" fontId="61" fillId="9" borderId="1" xfId="4" applyFont="1" applyFill="1" applyBorder="1" applyAlignment="1">
      <alignment horizontal="left" vertical="center" wrapText="1"/>
    </xf>
    <xf numFmtId="4" fontId="56" fillId="0" borderId="1" xfId="0" applyNumberFormat="1" applyFont="1" applyBorder="1" applyAlignment="1">
      <alignment horizontal="left" vertical="center" wrapText="1"/>
    </xf>
    <xf numFmtId="4" fontId="57" fillId="0" borderId="0" xfId="5" applyNumberFormat="1" applyFont="1" applyAlignment="1">
      <alignment horizontal="left" vertical="center" wrapText="1"/>
    </xf>
    <xf numFmtId="0" fontId="62" fillId="0" borderId="0" xfId="0" applyFont="1"/>
    <xf numFmtId="0" fontId="63" fillId="0" borderId="0" xfId="0" applyFont="1"/>
    <xf numFmtId="0" fontId="66" fillId="0" borderId="0" xfId="0" applyFont="1"/>
    <xf numFmtId="0" fontId="67" fillId="11" borderId="43" xfId="0" applyFont="1" applyFill="1" applyBorder="1"/>
    <xf numFmtId="0" fontId="67" fillId="11" borderId="68" xfId="0" applyFont="1" applyFill="1" applyBorder="1" applyAlignment="1">
      <alignment horizontal="center"/>
    </xf>
    <xf numFmtId="0" fontId="67" fillId="11" borderId="69" xfId="0" applyFont="1" applyFill="1" applyBorder="1" applyAlignment="1">
      <alignment horizontal="center"/>
    </xf>
    <xf numFmtId="0" fontId="67" fillId="11" borderId="1" xfId="0" applyFont="1" applyFill="1" applyBorder="1" applyAlignment="1">
      <alignment horizontal="center"/>
    </xf>
    <xf numFmtId="0" fontId="68" fillId="0" borderId="1" xfId="4" applyFont="1" applyBorder="1" applyAlignment="1" applyProtection="1">
      <alignment horizontal="left" vertical="center" wrapText="1"/>
      <protection locked="0"/>
    </xf>
    <xf numFmtId="0" fontId="67" fillId="0" borderId="1" xfId="0" applyFont="1" applyBorder="1" applyAlignment="1">
      <alignment horizontal="center"/>
    </xf>
    <xf numFmtId="2" fontId="67" fillId="0" borderId="1" xfId="0" applyNumberFormat="1" applyFont="1" applyBorder="1" applyAlignment="1">
      <alignment horizontal="right" vertical="center"/>
    </xf>
    <xf numFmtId="2" fontId="67" fillId="0" borderId="1" xfId="0" applyNumberFormat="1" applyFont="1" applyBorder="1" applyAlignment="1">
      <alignment horizontal="center" vertical="center"/>
    </xf>
    <xf numFmtId="167" fontId="69" fillId="0" borderId="0" xfId="0" applyNumberFormat="1" applyFont="1" applyAlignment="1">
      <alignment horizontal="left" vertical="center"/>
    </xf>
    <xf numFmtId="0" fontId="67" fillId="0" borderId="1" xfId="0" applyFont="1" applyBorder="1" applyAlignment="1">
      <alignment horizontal="left"/>
    </xf>
    <xf numFmtId="0" fontId="68" fillId="0" borderId="1" xfId="0" applyFont="1" applyBorder="1" applyAlignment="1">
      <alignment horizontal="center"/>
    </xf>
    <xf numFmtId="168" fontId="67" fillId="0" borderId="1" xfId="0" applyNumberFormat="1" applyFont="1" applyBorder="1" applyAlignment="1">
      <alignment horizontal="center" vertical="center"/>
    </xf>
    <xf numFmtId="2" fontId="67" fillId="0" borderId="2" xfId="0" applyNumberFormat="1" applyFont="1" applyBorder="1" applyAlignment="1">
      <alignment horizontal="center" vertical="center"/>
    </xf>
    <xf numFmtId="0" fontId="70" fillId="0" borderId="0" xfId="0" applyFont="1" applyAlignment="1">
      <alignment horizontal="left" vertical="center" wrapText="1"/>
    </xf>
    <xf numFmtId="0" fontId="67" fillId="0" borderId="0" xfId="0" applyFont="1" applyAlignment="1">
      <alignment horizontal="center"/>
    </xf>
    <xf numFmtId="2" fontId="40" fillId="0" borderId="0" xfId="5" applyNumberFormat="1" applyFont="1" applyAlignment="1">
      <alignment horizontal="right" vertical="center" wrapText="1"/>
    </xf>
    <xf numFmtId="0" fontId="4" fillId="0" borderId="0" xfId="0" applyFont="1" applyAlignment="1">
      <alignment horizontal="right" wrapText="1"/>
    </xf>
    <xf numFmtId="167" fontId="4" fillId="0" borderId="0" xfId="0" applyNumberFormat="1" applyFont="1"/>
    <xf numFmtId="0" fontId="67" fillId="0" borderId="0" xfId="0" applyFont="1" applyAlignment="1">
      <alignment horizontal="left" vertical="center" wrapText="1"/>
    </xf>
    <xf numFmtId="0" fontId="72" fillId="0" borderId="0" xfId="5" applyFont="1" applyAlignment="1">
      <alignment horizontal="left" vertical="center" wrapText="1"/>
    </xf>
    <xf numFmtId="0" fontId="66" fillId="0" borderId="0" xfId="5" applyFont="1"/>
    <xf numFmtId="0" fontId="65" fillId="10" borderId="74" xfId="0" applyFont="1" applyFill="1" applyBorder="1" applyAlignment="1">
      <alignment horizontal="center"/>
    </xf>
    <xf numFmtId="0" fontId="65" fillId="10" borderId="75" xfId="0" applyFont="1" applyFill="1" applyBorder="1" applyAlignment="1">
      <alignment horizontal="center"/>
    </xf>
    <xf numFmtId="0" fontId="65" fillId="10" borderId="77" xfId="0" applyFont="1" applyFill="1" applyBorder="1" applyAlignment="1">
      <alignment wrapText="1"/>
    </xf>
    <xf numFmtId="0" fontId="73" fillId="0" borderId="0" xfId="0" applyFont="1"/>
    <xf numFmtId="0" fontId="65" fillId="0" borderId="0" xfId="0" applyFont="1" applyAlignment="1">
      <alignment horizontal="center"/>
    </xf>
    <xf numFmtId="0" fontId="74" fillId="0" borderId="0" xfId="4" applyFont="1" applyFill="1" applyBorder="1"/>
    <xf numFmtId="0" fontId="67" fillId="11" borderId="1" xfId="0" applyFont="1" applyFill="1" applyBorder="1" applyAlignment="1">
      <alignment horizontal="center" vertical="center"/>
    </xf>
    <xf numFmtId="0" fontId="40" fillId="0" borderId="0" xfId="5" applyFont="1"/>
    <xf numFmtId="0" fontId="67" fillId="11" borderId="80" xfId="0" applyFont="1" applyFill="1" applyBorder="1" applyAlignment="1">
      <alignment horizontal="center" vertical="center"/>
    </xf>
    <xf numFmtId="0" fontId="67" fillId="0" borderId="84" xfId="0" applyFont="1" applyBorder="1" applyAlignment="1">
      <alignment horizontal="center" vertical="center"/>
    </xf>
    <xf numFmtId="0" fontId="71" fillId="0" borderId="56" xfId="0" applyFont="1" applyBorder="1" applyAlignment="1">
      <alignment horizontal="center" vertical="center"/>
    </xf>
    <xf numFmtId="0" fontId="67" fillId="0" borderId="0" xfId="0" applyFont="1"/>
    <xf numFmtId="0" fontId="27" fillId="0" borderId="0" xfId="4" applyFont="1" applyFill="1" applyBorder="1" applyAlignment="1" applyProtection="1">
      <alignment horizontal="center" vertical="center" wrapText="1"/>
      <protection locked="0"/>
    </xf>
    <xf numFmtId="0" fontId="68" fillId="0" borderId="29" xfId="4" applyFont="1" applyBorder="1" applyAlignment="1" applyProtection="1">
      <alignment horizontal="left" vertical="center" wrapText="1"/>
      <protection locked="0"/>
    </xf>
    <xf numFmtId="0" fontId="63" fillId="0" borderId="29" xfId="5" applyFont="1" applyBorder="1" applyAlignment="1">
      <alignment horizontal="center" vertical="center"/>
    </xf>
    <xf numFmtId="0" fontId="63" fillId="0" borderId="0" xfId="5" applyFont="1"/>
    <xf numFmtId="0" fontId="68" fillId="0" borderId="1" xfId="4" applyFont="1" applyBorder="1" applyAlignment="1" applyProtection="1">
      <alignment horizontal="center" vertical="center" wrapText="1"/>
      <protection locked="0"/>
    </xf>
    <xf numFmtId="0" fontId="40" fillId="0" borderId="1" xfId="5" applyFont="1" applyBorder="1" applyAlignment="1">
      <alignment horizontal="center" vertical="center"/>
    </xf>
    <xf numFmtId="0" fontId="71" fillId="0" borderId="1" xfId="0" applyFont="1" applyBorder="1" applyAlignment="1">
      <alignment horizontal="center" vertical="center"/>
    </xf>
    <xf numFmtId="0" fontId="71" fillId="0" borderId="0" xfId="0" applyFont="1"/>
    <xf numFmtId="0" fontId="63" fillId="0" borderId="1" xfId="5" applyFont="1" applyBorder="1" applyAlignment="1">
      <alignment horizontal="center" vertical="center"/>
    </xf>
    <xf numFmtId="0" fontId="68" fillId="0" borderId="11" xfId="4" applyFont="1" applyBorder="1" applyAlignment="1" applyProtection="1">
      <alignment horizontal="left" vertical="center" wrapText="1"/>
      <protection locked="0"/>
    </xf>
    <xf numFmtId="0" fontId="40" fillId="0" borderId="2" xfId="5" applyFont="1" applyBorder="1" applyAlignment="1">
      <alignment horizontal="center" vertical="center"/>
    </xf>
    <xf numFmtId="2" fontId="68" fillId="0" borderId="3" xfId="4" applyNumberFormat="1" applyFont="1" applyBorder="1" applyAlignment="1" applyProtection="1">
      <alignment horizontal="center" vertical="center" wrapText="1"/>
      <protection locked="0"/>
    </xf>
    <xf numFmtId="2" fontId="68" fillId="0" borderId="3" xfId="4" applyNumberFormat="1" applyFont="1" applyBorder="1" applyAlignment="1" applyProtection="1">
      <alignment horizontal="left" vertical="center" wrapText="1" indent="1"/>
      <protection locked="0"/>
    </xf>
    <xf numFmtId="0" fontId="71" fillId="0" borderId="8" xfId="0" applyFont="1" applyBorder="1" applyAlignment="1">
      <alignment horizontal="center" vertical="center"/>
    </xf>
    <xf numFmtId="0" fontId="27" fillId="0" borderId="1" xfId="4" applyFont="1" applyBorder="1" applyAlignment="1" applyProtection="1">
      <alignment horizontal="left" vertical="center" wrapText="1"/>
      <protection locked="0"/>
    </xf>
    <xf numFmtId="0" fontId="68" fillId="0" borderId="3" xfId="4" applyFont="1" applyBorder="1" applyAlignment="1" applyProtection="1">
      <alignment horizontal="center" vertical="center" wrapText="1"/>
      <protection locked="0"/>
    </xf>
    <xf numFmtId="0" fontId="40" fillId="0" borderId="5" xfId="5" applyFont="1" applyBorder="1" applyAlignment="1">
      <alignment horizontal="center" vertical="center"/>
    </xf>
    <xf numFmtId="0" fontId="71" fillId="0" borderId="3" xfId="0" applyFont="1" applyBorder="1" applyAlignment="1">
      <alignment horizontal="center" vertical="center"/>
    </xf>
    <xf numFmtId="0" fontId="6" fillId="0" borderId="1" xfId="4" applyFont="1" applyBorder="1" applyAlignment="1" applyProtection="1">
      <alignment horizontal="left" vertical="center" wrapText="1"/>
      <protection locked="0"/>
    </xf>
    <xf numFmtId="2" fontId="68" fillId="0" borderId="3" xfId="4" applyNumberFormat="1" applyFont="1" applyBorder="1" applyAlignment="1" applyProtection="1">
      <alignment horizontal="center" vertical="center" wrapText="1" indent="1"/>
      <protection locked="0"/>
    </xf>
    <xf numFmtId="0" fontId="71" fillId="0" borderId="0" xfId="0" applyFont="1" applyAlignment="1">
      <alignment horizontal="center" vertical="center"/>
    </xf>
    <xf numFmtId="0" fontId="6" fillId="0" borderId="3" xfId="0" applyFont="1" applyBorder="1" applyAlignment="1">
      <alignment wrapText="1"/>
    </xf>
    <xf numFmtId="2" fontId="67" fillId="0" borderId="3" xfId="0" applyNumberFormat="1" applyFont="1" applyBorder="1" applyAlignment="1">
      <alignment horizontal="center" vertical="center" indent="1"/>
    </xf>
    <xf numFmtId="0" fontId="27" fillId="0" borderId="1" xfId="4" applyFont="1" applyFill="1" applyBorder="1" applyAlignment="1" applyProtection="1">
      <alignment horizontal="left" vertical="center" wrapText="1"/>
      <protection locked="0"/>
    </xf>
    <xf numFmtId="0" fontId="67" fillId="0" borderId="15" xfId="0" applyFont="1" applyBorder="1" applyAlignment="1">
      <alignment wrapText="1"/>
    </xf>
    <xf numFmtId="164" fontId="40" fillId="0" borderId="15" xfId="5" applyNumberFormat="1" applyFont="1" applyBorder="1" applyAlignment="1">
      <alignment horizontal="center" vertical="center" indent="1"/>
    </xf>
    <xf numFmtId="0" fontId="69" fillId="0" borderId="0" xfId="0" applyFont="1"/>
    <xf numFmtId="0" fontId="63" fillId="0" borderId="1" xfId="5" applyFont="1" applyBorder="1" applyAlignment="1">
      <alignment horizontal="left" vertical="center"/>
    </xf>
    <xf numFmtId="0" fontId="67" fillId="0" borderId="85" xfId="0" applyFont="1" applyBorder="1" applyAlignment="1">
      <alignment wrapText="1"/>
    </xf>
    <xf numFmtId="0" fontId="40" fillId="0" borderId="10" xfId="5" applyFont="1" applyBorder="1" applyAlignment="1">
      <alignment horizontal="center" vertical="center"/>
    </xf>
    <xf numFmtId="2" fontId="68" fillId="0" borderId="14" xfId="4" applyNumberFormat="1" applyFont="1" applyBorder="1" applyAlignment="1" applyProtection="1">
      <alignment horizontal="center" vertical="center" wrapText="1" indent="1"/>
      <protection locked="0"/>
    </xf>
    <xf numFmtId="2" fontId="68" fillId="0" borderId="14" xfId="4" applyNumberFormat="1" applyFont="1" applyBorder="1" applyAlignment="1" applyProtection="1">
      <alignment horizontal="center" vertical="center" wrapText="1"/>
      <protection locked="0"/>
    </xf>
    <xf numFmtId="2" fontId="67" fillId="0" borderId="85" xfId="0" applyNumberFormat="1" applyFont="1" applyBorder="1" applyAlignment="1">
      <alignment horizontal="center" vertical="center" indent="1"/>
    </xf>
    <xf numFmtId="0" fontId="63" fillId="0" borderId="3" xfId="5" applyFont="1" applyBorder="1" applyAlignment="1">
      <alignment horizontal="left" vertical="center" wrapText="1"/>
    </xf>
    <xf numFmtId="0" fontId="40" fillId="0" borderId="3" xfId="5" applyFont="1" applyBorder="1" applyAlignment="1">
      <alignment horizontal="center" vertical="center"/>
    </xf>
    <xf numFmtId="2" fontId="63" fillId="0" borderId="3" xfId="5" applyNumberFormat="1" applyFont="1" applyBorder="1" applyAlignment="1">
      <alignment horizontal="center" vertical="center" indent="2"/>
    </xf>
    <xf numFmtId="9" fontId="40" fillId="0" borderId="2" xfId="7" applyFont="1" applyBorder="1" applyAlignment="1">
      <alignment horizontal="center" vertical="center"/>
    </xf>
    <xf numFmtId="0" fontId="23" fillId="0" borderId="0" xfId="0" applyFont="1" applyAlignment="1">
      <alignment horizontal="center" vertical="center"/>
    </xf>
    <xf numFmtId="0" fontId="27" fillId="0" borderId="0" xfId="4" applyFont="1" applyBorder="1" applyAlignment="1" applyProtection="1">
      <alignment horizontal="center" vertical="center" wrapText="1"/>
      <protection locked="0"/>
    </xf>
    <xf numFmtId="0" fontId="63" fillId="0" borderId="0" xfId="5" applyFont="1" applyAlignment="1">
      <alignment horizontal="center" vertical="center"/>
    </xf>
    <xf numFmtId="0" fontId="65" fillId="10" borderId="1" xfId="0" applyFont="1" applyFill="1" applyBorder="1" applyAlignment="1">
      <alignment horizontal="center"/>
    </xf>
    <xf numFmtId="0" fontId="40" fillId="0" borderId="0" xfId="0" applyFont="1" applyAlignment="1">
      <alignment horizontal="left"/>
    </xf>
    <xf numFmtId="10" fontId="71" fillId="0" borderId="0" xfId="0" applyNumberFormat="1" applyFont="1"/>
    <xf numFmtId="0" fontId="67" fillId="11" borderId="86" xfId="0" applyFont="1" applyFill="1" applyBorder="1"/>
    <xf numFmtId="0" fontId="67" fillId="11" borderId="87" xfId="0" applyFont="1" applyFill="1" applyBorder="1" applyAlignment="1">
      <alignment horizontal="center"/>
    </xf>
    <xf numFmtId="0" fontId="67" fillId="11" borderId="88" xfId="0" applyFont="1" applyFill="1" applyBorder="1" applyAlignment="1">
      <alignment horizontal="center"/>
    </xf>
    <xf numFmtId="0" fontId="67" fillId="11" borderId="89" xfId="0" applyFont="1" applyFill="1" applyBorder="1" applyAlignment="1">
      <alignment horizontal="center"/>
    </xf>
    <xf numFmtId="0" fontId="67" fillId="11" borderId="90" xfId="0" applyFont="1" applyFill="1" applyBorder="1" applyAlignment="1">
      <alignment horizontal="center"/>
    </xf>
    <xf numFmtId="0" fontId="67" fillId="11" borderId="91" xfId="0" applyFont="1" applyFill="1" applyBorder="1" applyAlignment="1">
      <alignment horizontal="center"/>
    </xf>
    <xf numFmtId="0" fontId="56" fillId="11" borderId="2" xfId="0" applyFont="1" applyFill="1" applyBorder="1" applyAlignment="1">
      <alignment horizontal="right"/>
    </xf>
    <xf numFmtId="0" fontId="63" fillId="0" borderId="1" xfId="5" applyFont="1" applyBorder="1" applyAlignment="1">
      <alignment vertical="center"/>
    </xf>
    <xf numFmtId="2" fontId="63" fillId="0" borderId="1" xfId="5" applyNumberFormat="1" applyFont="1" applyBorder="1" applyAlignment="1">
      <alignment horizontal="center" vertical="center"/>
    </xf>
    <xf numFmtId="168" fontId="63" fillId="0" borderId="1" xfId="5" applyNumberFormat="1" applyFont="1" applyBorder="1" applyAlignment="1">
      <alignment horizontal="center" vertical="center"/>
    </xf>
    <xf numFmtId="9" fontId="40" fillId="0" borderId="1" xfId="7" applyFont="1" applyBorder="1" applyAlignment="1">
      <alignment horizontal="center" vertical="center"/>
    </xf>
    <xf numFmtId="0" fontId="40" fillId="0" borderId="0" xfId="0" applyFont="1" applyAlignment="1">
      <alignment horizontal="left" vertical="center"/>
    </xf>
    <xf numFmtId="169" fontId="63" fillId="0" borderId="1" xfId="5" applyNumberFormat="1" applyFont="1" applyBorder="1" applyAlignment="1">
      <alignment vertical="center"/>
    </xf>
    <xf numFmtId="170" fontId="63" fillId="0" borderId="1" xfId="5" applyNumberFormat="1" applyFont="1" applyBorder="1" applyAlignment="1">
      <alignment horizontal="center" indent="1"/>
    </xf>
    <xf numFmtId="171" fontId="71" fillId="0" borderId="1" xfId="0" applyNumberFormat="1" applyFont="1" applyBorder="1" applyAlignment="1">
      <alignment horizontal="center" vertical="center" indent="1"/>
    </xf>
    <xf numFmtId="171" fontId="33" fillId="0" borderId="1" xfId="7" applyNumberFormat="1" applyFont="1" applyBorder="1" applyAlignment="1">
      <alignment horizontal="center" vertical="center" indent="1"/>
    </xf>
    <xf numFmtId="0" fontId="63" fillId="0" borderId="0" xfId="5" applyFont="1" applyAlignment="1">
      <alignment vertical="center"/>
    </xf>
    <xf numFmtId="169" fontId="63" fillId="0" borderId="27" xfId="5" applyNumberFormat="1" applyFont="1" applyBorder="1" applyAlignment="1">
      <alignment vertical="center"/>
    </xf>
    <xf numFmtId="167" fontId="63" fillId="0" borderId="15" xfId="5" applyNumberFormat="1" applyFont="1" applyBorder="1" applyAlignment="1">
      <alignment horizontal="center" vertical="center" indent="1"/>
    </xf>
    <xf numFmtId="169" fontId="63" fillId="0" borderId="18" xfId="5" applyNumberFormat="1" applyFont="1" applyBorder="1" applyAlignment="1">
      <alignment vertical="center"/>
    </xf>
    <xf numFmtId="167" fontId="63" fillId="0" borderId="3" xfId="5" applyNumberFormat="1" applyFont="1" applyBorder="1" applyAlignment="1">
      <alignment horizontal="center" vertical="center" indent="1"/>
    </xf>
    <xf numFmtId="170" fontId="63" fillId="0" borderId="3" xfId="5" applyNumberFormat="1" applyFont="1" applyBorder="1" applyAlignment="1">
      <alignment horizontal="center" vertical="center" indent="1"/>
    </xf>
    <xf numFmtId="168" fontId="63" fillId="0" borderId="3" xfId="5" applyNumberFormat="1" applyFont="1" applyBorder="1" applyAlignment="1">
      <alignment horizontal="center" vertical="center"/>
    </xf>
    <xf numFmtId="168" fontId="63" fillId="0" borderId="16" xfId="5" applyNumberFormat="1" applyFont="1" applyBorder="1" applyAlignment="1">
      <alignment horizontal="center" vertical="center"/>
    </xf>
    <xf numFmtId="170" fontId="63" fillId="0" borderId="1" xfId="5" applyNumberFormat="1" applyFont="1" applyBorder="1" applyAlignment="1">
      <alignment horizontal="center" vertical="center" indent="1"/>
    </xf>
    <xf numFmtId="164" fontId="63" fillId="0" borderId="1" xfId="5" applyNumberFormat="1" applyFont="1" applyBorder="1" applyAlignment="1">
      <alignment horizontal="center" vertical="center"/>
    </xf>
    <xf numFmtId="164" fontId="40" fillId="0" borderId="1" xfId="7" applyNumberFormat="1" applyFont="1" applyBorder="1" applyAlignment="1">
      <alignment horizontal="center" vertical="center"/>
    </xf>
    <xf numFmtId="0" fontId="68" fillId="2" borderId="1" xfId="4" applyFont="1" applyFill="1" applyBorder="1" applyAlignment="1" applyProtection="1">
      <alignment horizontal="left" vertical="center" wrapText="1"/>
      <protection locked="0"/>
    </xf>
    <xf numFmtId="164" fontId="63" fillId="2" borderId="1" xfId="5" applyNumberFormat="1" applyFont="1" applyFill="1" applyBorder="1" applyAlignment="1">
      <alignment horizontal="center" vertical="center"/>
    </xf>
    <xf numFmtId="0" fontId="63" fillId="0" borderId="8" xfId="5" applyFont="1" applyBorder="1" applyAlignment="1">
      <alignment horizontal="center" vertical="center"/>
    </xf>
    <xf numFmtId="0" fontId="63" fillId="0" borderId="8" xfId="5" applyFont="1" applyBorder="1" applyAlignment="1">
      <alignment vertical="center"/>
    </xf>
    <xf numFmtId="164" fontId="63" fillId="0" borderId="8" xfId="5" applyNumberFormat="1" applyFont="1" applyBorder="1" applyAlignment="1">
      <alignment horizontal="center" vertical="center"/>
    </xf>
    <xf numFmtId="0" fontId="68" fillId="2" borderId="2" xfId="4" applyFont="1" applyFill="1" applyBorder="1" applyAlignment="1" applyProtection="1">
      <alignment horizontal="left" vertical="center" wrapText="1"/>
      <protection locked="0"/>
    </xf>
    <xf numFmtId="0" fontId="63" fillId="0" borderId="3" xfId="5" applyFont="1" applyBorder="1" applyAlignment="1">
      <alignment horizontal="center" vertical="center"/>
    </xf>
    <xf numFmtId="0" fontId="63" fillId="0" borderId="3" xfId="5" applyFont="1" applyBorder="1" applyAlignment="1">
      <alignment vertical="center"/>
    </xf>
    <xf numFmtId="164" fontId="63" fillId="0" borderId="3" xfId="5" applyNumberFormat="1" applyFont="1" applyBorder="1" applyAlignment="1">
      <alignment horizontal="center" vertical="center"/>
    </xf>
    <xf numFmtId="0" fontId="68" fillId="0" borderId="2" xfId="4" applyFont="1" applyBorder="1" applyAlignment="1" applyProtection="1">
      <alignment horizontal="left" vertical="center" wrapText="1"/>
      <protection locked="0"/>
    </xf>
    <xf numFmtId="164" fontId="68" fillId="2" borderId="1" xfId="4" applyNumberFormat="1" applyFont="1" applyFill="1" applyBorder="1" applyAlignment="1" applyProtection="1">
      <alignment horizontal="left" vertical="center" wrapText="1"/>
      <protection locked="0"/>
    </xf>
    <xf numFmtId="0" fontId="68" fillId="0" borderId="8" xfId="4" applyFont="1" applyBorder="1" applyAlignment="1" applyProtection="1">
      <alignment horizontal="left" vertical="center" wrapText="1"/>
      <protection locked="0"/>
    </xf>
    <xf numFmtId="0" fontId="68" fillId="0" borderId="3" xfId="4" applyFont="1" applyBorder="1" applyAlignment="1" applyProtection="1">
      <alignment horizontal="left" vertical="center" wrapText="1"/>
      <protection locked="0"/>
    </xf>
    <xf numFmtId="0" fontId="56" fillId="11" borderId="59" xfId="0" applyFont="1" applyFill="1" applyBorder="1" applyAlignment="1">
      <alignment horizontal="right"/>
    </xf>
    <xf numFmtId="0" fontId="68" fillId="0" borderId="0" xfId="4" applyFont="1" applyBorder="1" applyAlignment="1" applyProtection="1">
      <alignment horizontal="left" vertical="center" wrapText="1"/>
      <protection locked="0"/>
    </xf>
    <xf numFmtId="164" fontId="63" fillId="0" borderId="0" xfId="5" applyNumberFormat="1" applyFont="1" applyAlignment="1">
      <alignment horizontal="center" vertical="center"/>
    </xf>
    <xf numFmtId="0" fontId="76" fillId="12" borderId="0" xfId="5" applyFont="1" applyFill="1"/>
    <xf numFmtId="0" fontId="67" fillId="0" borderId="0" xfId="0" applyFont="1" applyAlignment="1">
      <alignment horizontal="left"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19" fillId="0" borderId="0" xfId="0" applyFont="1"/>
    <xf numFmtId="0" fontId="19" fillId="13" borderId="0" xfId="0" applyFont="1" applyFill="1"/>
    <xf numFmtId="0" fontId="19" fillId="13" borderId="0" xfId="0" applyFont="1" applyFill="1" applyAlignment="1">
      <alignment horizontal="center"/>
    </xf>
    <xf numFmtId="0" fontId="19" fillId="0" borderId="0" xfId="0" applyFont="1" applyAlignment="1">
      <alignment horizontal="center" vertical="center"/>
    </xf>
    <xf numFmtId="0" fontId="19"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xf>
    <xf numFmtId="0" fontId="78" fillId="0" borderId="0" xfId="0" applyFont="1"/>
    <xf numFmtId="0" fontId="55" fillId="0" borderId="0" xfId="4"/>
    <xf numFmtId="0" fontId="20" fillId="0" borderId="0" xfId="0" applyFont="1" applyAlignment="1">
      <alignment vertical="center"/>
    </xf>
    <xf numFmtId="0" fontId="79" fillId="0" borderId="74" xfId="0" applyFont="1" applyBorder="1" applyAlignment="1">
      <alignment horizontal="center" vertical="center" wrapText="1"/>
    </xf>
    <xf numFmtId="0" fontId="79" fillId="0" borderId="76" xfId="0" applyFont="1" applyBorder="1" applyAlignment="1">
      <alignment horizontal="center" vertical="center" wrapText="1"/>
    </xf>
    <xf numFmtId="0" fontId="79" fillId="0" borderId="77" xfId="0" applyFont="1" applyBorder="1" applyAlignment="1">
      <alignment horizontal="center" vertical="center" wrapText="1"/>
    </xf>
    <xf numFmtId="0" fontId="79" fillId="0" borderId="0" xfId="0" applyFont="1" applyAlignment="1">
      <alignment horizontal="center" vertical="center" wrapText="1"/>
    </xf>
    <xf numFmtId="0" fontId="20" fillId="0" borderId="92" xfId="0" applyFont="1" applyBorder="1" applyAlignment="1">
      <alignment vertical="center" wrapText="1"/>
    </xf>
    <xf numFmtId="0" fontId="20" fillId="0" borderId="49"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94" xfId="0" applyFont="1" applyBorder="1" applyAlignment="1">
      <alignment vertical="center" wrapText="1"/>
    </xf>
    <xf numFmtId="0" fontId="20" fillId="0" borderId="95" xfId="0" applyFont="1" applyBorder="1" applyAlignment="1">
      <alignment horizontal="center" vertical="center" wrapText="1"/>
    </xf>
    <xf numFmtId="0" fontId="20" fillId="0" borderId="0" xfId="0" applyFont="1" applyAlignment="1">
      <alignment horizontal="center" vertical="center" wrapText="1"/>
    </xf>
    <xf numFmtId="0" fontId="20" fillId="0" borderId="96" xfId="0" applyFont="1" applyBorder="1" applyAlignment="1">
      <alignment vertical="center" wrapText="1"/>
    </xf>
    <xf numFmtId="0" fontId="20" fillId="0" borderId="32" xfId="0" applyFont="1" applyBorder="1" applyAlignment="1">
      <alignment vertical="center" wrapText="1"/>
    </xf>
    <xf numFmtId="0" fontId="20" fillId="0" borderId="50" xfId="0" applyFont="1" applyBorder="1" applyAlignment="1">
      <alignment horizontal="center" vertical="center" wrapText="1"/>
    </xf>
    <xf numFmtId="0" fontId="79" fillId="0" borderId="49" xfId="0" applyFont="1" applyBorder="1" applyAlignment="1">
      <alignment horizontal="center" vertical="center" wrapText="1"/>
    </xf>
    <xf numFmtId="0" fontId="79" fillId="0" borderId="93" xfId="0" applyFont="1" applyBorder="1" applyAlignment="1">
      <alignment horizontal="center" vertical="center" wrapText="1"/>
    </xf>
    <xf numFmtId="0" fontId="79" fillId="0" borderId="95" xfId="0" applyFont="1" applyBorder="1" applyAlignment="1">
      <alignment horizontal="center" vertical="center" wrapText="1"/>
    </xf>
    <xf numFmtId="0" fontId="20" fillId="14" borderId="74" xfId="0" applyFont="1" applyFill="1" applyBorder="1" applyAlignment="1">
      <alignment vertical="center" wrapText="1"/>
    </xf>
    <xf numFmtId="0" fontId="79" fillId="14" borderId="49" xfId="0" applyFont="1" applyFill="1" applyBorder="1" applyAlignment="1">
      <alignment horizontal="center" vertical="center" wrapText="1"/>
    </xf>
    <xf numFmtId="0" fontId="79" fillId="14" borderId="93" xfId="0" applyFont="1" applyFill="1" applyBorder="1" applyAlignment="1">
      <alignment horizontal="center" vertical="center" wrapText="1"/>
    </xf>
    <xf numFmtId="0" fontId="20" fillId="14" borderId="94" xfId="0" applyFont="1" applyFill="1" applyBorder="1" applyAlignment="1">
      <alignment vertical="center" wrapText="1"/>
    </xf>
    <xf numFmtId="0" fontId="79" fillId="14" borderId="95" xfId="0" applyFont="1" applyFill="1" applyBorder="1" applyAlignment="1">
      <alignment horizontal="center" vertical="center" wrapText="1"/>
    </xf>
    <xf numFmtId="0" fontId="79" fillId="14" borderId="0" xfId="0" applyFont="1" applyFill="1" applyAlignment="1">
      <alignment horizontal="center" vertical="center" wrapText="1"/>
    </xf>
    <xf numFmtId="0" fontId="20" fillId="14" borderId="92" xfId="0" applyFont="1" applyFill="1" applyBorder="1" applyAlignment="1">
      <alignment vertical="center" wrapText="1"/>
    </xf>
    <xf numFmtId="0" fontId="79" fillId="14" borderId="34" xfId="0" applyFont="1" applyFill="1" applyBorder="1" applyAlignment="1">
      <alignment horizontal="center" vertical="center" wrapText="1"/>
    </xf>
    <xf numFmtId="0" fontId="79" fillId="14" borderId="97" xfId="0" applyFont="1" applyFill="1" applyBorder="1" applyAlignment="1">
      <alignment horizontal="center" vertical="center" wrapText="1"/>
    </xf>
    <xf numFmtId="0" fontId="80" fillId="0" borderId="0" xfId="0" applyFont="1"/>
    <xf numFmtId="0" fontId="19" fillId="15" borderId="1" xfId="0" applyFont="1" applyFill="1" applyBorder="1"/>
    <xf numFmtId="0" fontId="81" fillId="0" borderId="0" xfId="0" applyFont="1"/>
    <xf numFmtId="0" fontId="19" fillId="16" borderId="1" xfId="0" applyFont="1" applyFill="1" applyBorder="1"/>
    <xf numFmtId="0" fontId="19" fillId="0" borderId="1" xfId="0" applyFont="1" applyBorder="1" applyAlignment="1">
      <alignment horizontal="center" vertical="center" wrapText="1"/>
    </xf>
    <xf numFmtId="0" fontId="19" fillId="15" borderId="1" xfId="0" applyFont="1" applyFill="1" applyBorder="1" applyAlignment="1">
      <alignment horizontal="center" vertical="center"/>
    </xf>
    <xf numFmtId="0" fontId="81" fillId="0" borderId="0" xfId="0" applyFont="1" applyAlignment="1">
      <alignment horizontal="left" vertical="center"/>
    </xf>
    <xf numFmtId="0" fontId="19" fillId="15" borderId="1" xfId="0" applyFont="1" applyFill="1" applyBorder="1" applyAlignment="1">
      <alignment horizontal="center"/>
    </xf>
    <xf numFmtId="0" fontId="81" fillId="0" borderId="0" xfId="0" applyFont="1" applyAlignment="1">
      <alignment horizontal="left"/>
    </xf>
    <xf numFmtId="0" fontId="2" fillId="0" borderId="0" xfId="1" applyAlignment="1">
      <alignment horizontal="right"/>
    </xf>
    <xf numFmtId="0" fontId="2" fillId="0" borderId="0" xfId="1" applyAlignment="1">
      <alignment wrapText="1"/>
    </xf>
    <xf numFmtId="0" fontId="0" fillId="0" borderId="0" xfId="0" applyAlignment="1">
      <alignment horizontal="center"/>
    </xf>
    <xf numFmtId="0" fontId="2" fillId="0" borderId="2" xfId="1" applyBorder="1" applyAlignment="1">
      <alignment horizontal="right"/>
    </xf>
    <xf numFmtId="0" fontId="2" fillId="0" borderId="4" xfId="1" applyBorder="1" applyAlignment="1">
      <alignment horizontal="right"/>
    </xf>
    <xf numFmtId="0" fontId="2" fillId="0" borderId="5" xfId="1" applyBorder="1" applyAlignment="1">
      <alignment horizontal="right"/>
    </xf>
    <xf numFmtId="0" fontId="5" fillId="0" borderId="0" xfId="0" applyFont="1" applyAlignment="1">
      <alignment wrapText="1"/>
    </xf>
    <xf numFmtId="0" fontId="14" fillId="0" borderId="0" xfId="0" applyFont="1" applyAlignment="1">
      <alignment wrapText="1"/>
    </xf>
    <xf numFmtId="0" fontId="20" fillId="0" borderId="8"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20" fillId="0" borderId="20" xfId="0" applyFont="1" applyBorder="1" applyAlignment="1">
      <alignment vertical="top" wrapText="1"/>
    </xf>
    <xf numFmtId="0" fontId="20" fillId="0" borderId="11" xfId="0" applyFont="1" applyBorder="1" applyAlignment="1">
      <alignment vertical="top" wrapText="1"/>
    </xf>
    <xf numFmtId="0" fontId="20" fillId="0" borderId="21" xfId="0" applyFont="1" applyBorder="1" applyAlignment="1">
      <alignment vertical="top" wrapText="1"/>
    </xf>
    <xf numFmtId="0" fontId="20" fillId="0" borderId="22" xfId="0" applyFont="1" applyBorder="1" applyAlignment="1">
      <alignment vertical="top" wrapText="1"/>
    </xf>
    <xf numFmtId="0" fontId="20" fillId="0" borderId="13" xfId="0" applyFont="1" applyBorder="1" applyAlignment="1">
      <alignment vertical="top" wrapText="1"/>
    </xf>
    <xf numFmtId="0" fontId="20" fillId="0" borderId="7" xfId="0" applyFont="1" applyBorder="1" applyAlignment="1">
      <alignment vertical="top" wrapText="1"/>
    </xf>
    <xf numFmtId="0" fontId="20" fillId="0" borderId="12" xfId="0" applyFont="1" applyBorder="1" applyAlignment="1">
      <alignment vertical="top" wrapText="1"/>
    </xf>
    <xf numFmtId="0" fontId="20" fillId="0" borderId="0" xfId="0" applyFont="1" applyAlignment="1">
      <alignment vertical="top" wrapText="1"/>
    </xf>
    <xf numFmtId="0" fontId="0" fillId="0" borderId="0" xfId="0" applyAlignment="1">
      <alignment horizontal="left" vertical="top" wrapText="1"/>
    </xf>
    <xf numFmtId="0" fontId="19" fillId="0" borderId="8" xfId="0" applyFont="1" applyBorder="1" applyAlignment="1">
      <alignment vertical="top"/>
    </xf>
    <xf numFmtId="0" fontId="19" fillId="0" borderId="9"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wrapText="1"/>
    </xf>
    <xf numFmtId="0" fontId="19" fillId="0" borderId="9" xfId="0" applyFont="1" applyBorder="1" applyAlignment="1">
      <alignment vertical="top" wrapText="1"/>
    </xf>
    <xf numFmtId="0" fontId="19" fillId="0" borderId="25" xfId="0" applyFont="1" applyBorder="1" applyAlignment="1">
      <alignment vertical="top" wrapText="1"/>
    </xf>
    <xf numFmtId="0" fontId="19" fillId="0" borderId="10" xfId="0" applyFont="1" applyBorder="1" applyAlignment="1">
      <alignment vertical="top" wrapText="1"/>
    </xf>
    <xf numFmtId="0" fontId="19" fillId="0" borderId="20" xfId="0" applyFont="1" applyBorder="1" applyAlignment="1">
      <alignment vertical="top" wrapText="1"/>
    </xf>
    <xf numFmtId="0" fontId="19" fillId="0" borderId="26" xfId="0" applyFont="1" applyBorder="1" applyAlignment="1">
      <alignment vertical="top" wrapText="1"/>
    </xf>
    <xf numFmtId="0" fontId="19" fillId="0" borderId="27" xfId="0" applyFont="1" applyBorder="1" applyAlignment="1">
      <alignment vertical="top" wrapText="1"/>
    </xf>
    <xf numFmtId="0" fontId="19" fillId="0" borderId="13" xfId="0" applyFont="1" applyBorder="1" applyAlignment="1">
      <alignment vertical="top" wrapText="1"/>
    </xf>
    <xf numFmtId="0" fontId="19" fillId="0" borderId="7" xfId="0" applyFont="1" applyBorder="1" applyAlignment="1">
      <alignment vertical="top" wrapText="1"/>
    </xf>
    <xf numFmtId="0" fontId="19" fillId="0" borderId="28" xfId="0" applyFont="1" applyBorder="1" applyAlignment="1">
      <alignment vertical="top" wrapText="1"/>
    </xf>
    <xf numFmtId="0" fontId="20" fillId="0" borderId="23" xfId="0" applyFont="1" applyBorder="1" applyAlignment="1">
      <alignment vertical="top"/>
    </xf>
    <xf numFmtId="0" fontId="20" fillId="0" borderId="24" xfId="0" applyFont="1" applyBorder="1" applyAlignment="1">
      <alignment vertical="top"/>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9" xfId="0" applyFont="1" applyBorder="1" applyAlignment="1">
      <alignment horizontal="center" vertical="center" wrapText="1"/>
    </xf>
    <xf numFmtId="0" fontId="19" fillId="0" borderId="4" xfId="0" applyFont="1" applyBorder="1" applyAlignment="1">
      <alignment horizontal="center"/>
    </xf>
    <xf numFmtId="0" fontId="19" fillId="0" borderId="57" xfId="0" applyFont="1" applyBorder="1" applyAlignment="1">
      <alignment horizontal="center"/>
    </xf>
    <xf numFmtId="0" fontId="19" fillId="0" borderId="8" xfId="0" applyFont="1" applyBorder="1" applyAlignment="1">
      <alignment horizontal="center" vertical="center"/>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58" xfId="0" applyFont="1" applyBorder="1" applyAlignment="1">
      <alignment horizontal="center" vertical="center"/>
    </xf>
    <xf numFmtId="0" fontId="19" fillId="0" borderId="60" xfId="0" applyFont="1" applyBorder="1" applyAlignment="1">
      <alignment vertical="top" wrapText="1"/>
    </xf>
    <xf numFmtId="0" fontId="19" fillId="0" borderId="30" xfId="0" applyFont="1" applyBorder="1" applyAlignment="1">
      <alignment vertical="top" wrapText="1"/>
    </xf>
    <xf numFmtId="0" fontId="19" fillId="0" borderId="53" xfId="0" applyFont="1" applyBorder="1" applyAlignment="1">
      <alignment vertical="top" wrapText="1"/>
    </xf>
    <xf numFmtId="0" fontId="19" fillId="0" borderId="61" xfId="0" applyFont="1" applyBorder="1" applyAlignment="1">
      <alignment vertical="top" wrapText="1"/>
    </xf>
    <xf numFmtId="0" fontId="19" fillId="0" borderId="19" xfId="0" applyFont="1" applyBorder="1" applyAlignment="1">
      <alignment vertical="top" wrapText="1"/>
    </xf>
    <xf numFmtId="0" fontId="19" fillId="0" borderId="62" xfId="0" applyFont="1" applyBorder="1" applyAlignment="1">
      <alignment vertical="top" wrapText="1"/>
    </xf>
    <xf numFmtId="0" fontId="30" fillId="0" borderId="13" xfId="0" applyFont="1" applyBorder="1" applyAlignment="1">
      <alignment vertical="top" wrapText="1"/>
    </xf>
    <xf numFmtId="0" fontId="30" fillId="0" borderId="7" xfId="0" applyFont="1" applyBorder="1" applyAlignment="1">
      <alignment vertical="top" wrapText="1"/>
    </xf>
    <xf numFmtId="0" fontId="19" fillId="0" borderId="29" xfId="0" applyFont="1" applyBorder="1" applyAlignment="1">
      <alignment vertical="top" wrapText="1"/>
    </xf>
    <xf numFmtId="0" fontId="19" fillId="0" borderId="11" xfId="0" applyFont="1" applyBorder="1" applyAlignment="1">
      <alignment vertical="top" wrapText="1"/>
    </xf>
    <xf numFmtId="0" fontId="19" fillId="0" borderId="59" xfId="0" applyFont="1" applyBorder="1" applyAlignment="1">
      <alignment vertical="top" wrapText="1"/>
    </xf>
    <xf numFmtId="0" fontId="19" fillId="0" borderId="21"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2" fillId="0" borderId="1" xfId="1" applyBorder="1" applyAlignment="1">
      <alignment horizontal="center" vertical="center" wrapText="1"/>
    </xf>
    <xf numFmtId="0" fontId="2" fillId="0" borderId="8" xfId="1" applyBorder="1" applyAlignment="1">
      <alignment horizontal="center" vertical="center" wrapText="1"/>
    </xf>
    <xf numFmtId="0" fontId="2" fillId="0" borderId="9" xfId="1" applyBorder="1" applyAlignment="1">
      <alignment horizontal="center" vertical="center" wrapText="1"/>
    </xf>
    <xf numFmtId="0" fontId="2" fillId="0" borderId="29" xfId="1" applyBorder="1" applyAlignment="1">
      <alignment horizontal="center" vertical="center" wrapText="1"/>
    </xf>
    <xf numFmtId="0" fontId="30" fillId="0" borderId="8"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29" xfId="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16" fillId="0" borderId="10" xfId="0" applyFont="1" applyBorder="1" applyAlignment="1">
      <alignment horizontal="right"/>
    </xf>
    <xf numFmtId="0" fontId="16" fillId="0" borderId="12" xfId="0" applyFont="1" applyBorder="1" applyAlignment="1">
      <alignment horizontal="right"/>
    </xf>
    <xf numFmtId="0" fontId="16" fillId="0" borderId="13" xfId="0" applyFont="1" applyBorder="1" applyAlignment="1">
      <alignment horizontal="right"/>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0" fontId="16" fillId="0" borderId="2"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9" xfId="0" applyBorder="1" applyAlignment="1">
      <alignment horizontal="left" vertical="top" wrapText="1"/>
    </xf>
    <xf numFmtId="0" fontId="0" fillId="0" borderId="6" xfId="0" applyBorder="1" applyAlignment="1">
      <alignment horizontal="left" vertical="top" wrapText="1"/>
    </xf>
    <xf numFmtId="0" fontId="0" fillId="0" borderId="31" xfId="0" applyBorder="1" applyAlignment="1">
      <alignment horizontal="left" vertical="top" wrapText="1"/>
    </xf>
    <xf numFmtId="0" fontId="16" fillId="0" borderId="2" xfId="0"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0" xfId="0" applyFont="1" applyAlignment="1">
      <alignment horizontal="right"/>
    </xf>
    <xf numFmtId="0" fontId="16" fillId="0" borderId="1" xfId="0" applyFont="1" applyBorder="1" applyAlignment="1">
      <alignment horizontal="center" vertical="center"/>
    </xf>
    <xf numFmtId="0" fontId="0" fillId="0" borderId="1" xfId="1" applyFont="1" applyBorder="1" applyAlignment="1">
      <alignment horizontal="center" vertical="center" wrapText="1"/>
    </xf>
    <xf numFmtId="0" fontId="0" fillId="0" borderId="8"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9"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29" xfId="1" applyFont="1" applyBorder="1" applyAlignment="1">
      <alignment horizontal="center" vertical="center" wrapText="1"/>
    </xf>
    <xf numFmtId="0" fontId="11" fillId="0" borderId="10" xfId="0" applyFont="1" applyBorder="1" applyAlignment="1">
      <alignment vertical="top" wrapText="1"/>
    </xf>
    <xf numFmtId="0" fontId="11" fillId="0" borderId="20" xfId="0"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9" xfId="0" applyFont="1" applyBorder="1" applyAlignment="1">
      <alignment vertical="top" wrapText="1"/>
    </xf>
    <xf numFmtId="0" fontId="11" fillId="0" borderId="25" xfId="0" applyFont="1" applyBorder="1" applyAlignment="1">
      <alignment vertical="top" wrapText="1"/>
    </xf>
    <xf numFmtId="0" fontId="11" fillId="0" borderId="8" xfId="0" applyFont="1" applyBorder="1" applyAlignment="1">
      <alignment vertical="top" wrapText="1"/>
    </xf>
    <xf numFmtId="0" fontId="11" fillId="0" borderId="13" xfId="0" applyFont="1" applyBorder="1" applyAlignment="1">
      <alignment vertical="top" wrapText="1"/>
    </xf>
    <xf numFmtId="0" fontId="11" fillId="0" borderId="7" xfId="0" applyFont="1" applyBorder="1" applyAlignment="1">
      <alignment vertical="top" wrapText="1"/>
    </xf>
    <xf numFmtId="0" fontId="11" fillId="0" borderId="28" xfId="0" applyFont="1" applyBorder="1" applyAlignment="1">
      <alignment vertical="top" wrapText="1"/>
    </xf>
    <xf numFmtId="0" fontId="51" fillId="0" borderId="8" xfId="0" applyFont="1" applyBorder="1" applyAlignment="1">
      <alignment vertical="top" wrapText="1"/>
    </xf>
    <xf numFmtId="0" fontId="51" fillId="0" borderId="9" xfId="0" applyFont="1" applyBorder="1" applyAlignment="1">
      <alignment vertical="top" wrapText="1"/>
    </xf>
    <xf numFmtId="0" fontId="51" fillId="0" borderId="22" xfId="0" applyFont="1" applyBorder="1" applyAlignment="1">
      <alignment vertical="top" wrapText="1"/>
    </xf>
    <xf numFmtId="0" fontId="49" fillId="0" borderId="0" xfId="0" applyFont="1" applyAlignment="1">
      <alignment wrapText="1"/>
    </xf>
    <xf numFmtId="0" fontId="53" fillId="0" borderId="0" xfId="0" applyFont="1" applyAlignment="1">
      <alignment wrapText="1"/>
    </xf>
    <xf numFmtId="0" fontId="11" fillId="0" borderId="8" xfId="0" applyFont="1" applyBorder="1" applyAlignment="1">
      <alignment vertical="top"/>
    </xf>
    <xf numFmtId="0" fontId="11" fillId="0" borderId="9" xfId="0" applyFont="1" applyBorder="1" applyAlignment="1">
      <alignment vertical="top"/>
    </xf>
    <xf numFmtId="0" fontId="11" fillId="0" borderId="25" xfId="0" applyFont="1" applyBorder="1" applyAlignment="1">
      <alignment vertical="top"/>
    </xf>
    <xf numFmtId="0" fontId="51" fillId="0" borderId="23" xfId="0" applyFont="1" applyBorder="1" applyAlignment="1">
      <alignment vertical="top"/>
    </xf>
    <xf numFmtId="0" fontId="51" fillId="0" borderId="24" xfId="0" applyFont="1" applyBorder="1" applyAlignment="1">
      <alignment vertical="top"/>
    </xf>
    <xf numFmtId="0" fontId="51" fillId="0" borderId="10" xfId="0" applyFont="1" applyBorder="1" applyAlignment="1">
      <alignment vertical="top" wrapText="1"/>
    </xf>
    <xf numFmtId="0" fontId="51" fillId="0" borderId="12" xfId="0" applyFont="1" applyBorder="1" applyAlignment="1">
      <alignment vertical="top" wrapText="1"/>
    </xf>
    <xf numFmtId="0" fontId="51" fillId="0" borderId="11" xfId="0" applyFont="1" applyBorder="1" applyAlignment="1">
      <alignment vertical="top" wrapText="1"/>
    </xf>
    <xf numFmtId="0" fontId="51" fillId="0" borderId="0" xfId="0" applyFont="1" applyAlignment="1">
      <alignment vertical="top" wrapText="1"/>
    </xf>
    <xf numFmtId="0" fontId="51" fillId="0" borderId="20" xfId="0" applyFont="1" applyBorder="1" applyAlignment="1">
      <alignment vertical="top" wrapText="1"/>
    </xf>
    <xf numFmtId="0" fontId="51" fillId="0" borderId="21" xfId="0" applyFont="1" applyBorder="1" applyAlignment="1">
      <alignment vertical="top" wrapText="1"/>
    </xf>
    <xf numFmtId="0" fontId="51" fillId="0" borderId="13" xfId="0" applyFont="1" applyBorder="1" applyAlignment="1">
      <alignment vertical="top" wrapText="1"/>
    </xf>
    <xf numFmtId="0" fontId="51" fillId="0" borderId="7" xfId="0" applyFont="1" applyBorder="1" applyAlignment="1">
      <alignment vertical="top" wrapText="1"/>
    </xf>
    <xf numFmtId="0" fontId="0" fillId="0" borderId="0" xfId="1" applyFont="1" applyAlignment="1">
      <alignment horizontal="right"/>
    </xf>
    <xf numFmtId="0" fontId="0" fillId="0" borderId="0" xfId="1" applyFont="1" applyAlignment="1">
      <alignment wrapText="1"/>
    </xf>
    <xf numFmtId="0" fontId="0" fillId="0" borderId="2" xfId="1" applyFont="1" applyBorder="1" applyAlignment="1">
      <alignment horizontal="right"/>
    </xf>
    <xf numFmtId="0" fontId="0" fillId="0" borderId="4" xfId="1" applyFont="1" applyBorder="1" applyAlignment="1">
      <alignment horizontal="right"/>
    </xf>
    <xf numFmtId="0" fontId="0" fillId="0" borderId="5" xfId="1" applyFont="1" applyBorder="1" applyAlignment="1">
      <alignment horizontal="right"/>
    </xf>
    <xf numFmtId="0" fontId="45" fillId="7" borderId="8" xfId="3" applyFont="1" applyFill="1" applyBorder="1" applyAlignment="1">
      <alignment horizontal="center" vertical="center" wrapText="1"/>
    </xf>
    <xf numFmtId="0" fontId="45" fillId="7" borderId="29" xfId="3" applyFont="1" applyFill="1" applyBorder="1" applyAlignment="1">
      <alignment horizontal="center" vertical="center" wrapText="1"/>
    </xf>
    <xf numFmtId="0" fontId="45" fillId="7" borderId="12" xfId="3" applyFont="1" applyFill="1" applyBorder="1" applyAlignment="1">
      <alignment horizontal="center" vertical="center" wrapText="1"/>
    </xf>
    <xf numFmtId="0" fontId="45" fillId="7" borderId="13" xfId="3" applyFont="1" applyFill="1" applyBorder="1" applyAlignment="1">
      <alignment horizontal="center" vertical="center" wrapText="1"/>
    </xf>
    <xf numFmtId="0" fontId="45" fillId="7" borderId="6" xfId="3" applyFont="1" applyFill="1" applyBorder="1" applyAlignment="1">
      <alignment horizontal="center" vertical="center" wrapText="1"/>
    </xf>
    <xf numFmtId="0" fontId="45" fillId="7" borderId="31" xfId="3" applyFont="1" applyFill="1" applyBorder="1" applyAlignment="1">
      <alignment horizontal="center" vertical="center" wrapText="1"/>
    </xf>
    <xf numFmtId="0" fontId="45" fillId="7" borderId="9" xfId="3" applyFont="1" applyFill="1" applyBorder="1" applyAlignment="1">
      <alignment horizontal="center" vertical="center" wrapText="1"/>
    </xf>
    <xf numFmtId="0" fontId="0" fillId="0" borderId="0" xfId="0" applyAlignment="1">
      <alignment horizontal="left"/>
    </xf>
    <xf numFmtId="0" fontId="37" fillId="7" borderId="8" xfId="3" applyFont="1" applyFill="1" applyBorder="1" applyAlignment="1">
      <alignment horizontal="center" vertical="center" wrapText="1"/>
    </xf>
    <xf numFmtId="0" fontId="37" fillId="7" borderId="9" xfId="3" applyFont="1" applyFill="1" applyBorder="1" applyAlignment="1">
      <alignment horizontal="center" vertical="center" wrapText="1"/>
    </xf>
    <xf numFmtId="0" fontId="37" fillId="7" borderId="29" xfId="3" applyFont="1" applyFill="1" applyBorder="1" applyAlignment="1">
      <alignment horizontal="center" vertical="center" wrapText="1"/>
    </xf>
    <xf numFmtId="0" fontId="39" fillId="7" borderId="8" xfId="3" applyFont="1" applyFill="1" applyBorder="1" applyAlignment="1">
      <alignment horizontal="center" vertical="center" wrapText="1"/>
    </xf>
    <xf numFmtId="0" fontId="39" fillId="7" borderId="9" xfId="3" applyFont="1" applyFill="1" applyBorder="1" applyAlignment="1">
      <alignment horizontal="center" vertical="center" wrapText="1"/>
    </xf>
    <xf numFmtId="0" fontId="39" fillId="7" borderId="29" xfId="3" applyFont="1" applyFill="1" applyBorder="1" applyAlignment="1">
      <alignment horizontal="center" vertical="center" wrapText="1"/>
    </xf>
    <xf numFmtId="0" fontId="39" fillId="7" borderId="12" xfId="3" applyFont="1" applyFill="1" applyBorder="1" applyAlignment="1">
      <alignment horizontal="center" vertical="center" wrapText="1"/>
    </xf>
    <xf numFmtId="0" fontId="39" fillId="7" borderId="13" xfId="3" applyFont="1" applyFill="1" applyBorder="1" applyAlignment="1">
      <alignment horizontal="center" vertical="center" wrapText="1"/>
    </xf>
    <xf numFmtId="0" fontId="39" fillId="7" borderId="6" xfId="3" applyFont="1" applyFill="1" applyBorder="1" applyAlignment="1">
      <alignment horizontal="center" vertical="center" wrapText="1"/>
    </xf>
    <xf numFmtId="0" fontId="39" fillId="7" borderId="31" xfId="3" applyFont="1" applyFill="1" applyBorder="1" applyAlignment="1">
      <alignment horizontal="center" vertical="center" wrapText="1"/>
    </xf>
    <xf numFmtId="0" fontId="37" fillId="7" borderId="1" xfId="0" applyFont="1" applyFill="1" applyBorder="1" applyAlignment="1">
      <alignment horizontal="center" vertical="center"/>
    </xf>
    <xf numFmtId="0" fontId="37" fillId="7" borderId="8" xfId="0" applyFont="1" applyFill="1" applyBorder="1" applyAlignment="1">
      <alignment horizontal="center" vertical="center"/>
    </xf>
    <xf numFmtId="0" fontId="37" fillId="7" borderId="9" xfId="0" applyFont="1" applyFill="1" applyBorder="1" applyAlignment="1">
      <alignment horizontal="center" vertical="center"/>
    </xf>
    <xf numFmtId="0" fontId="37" fillId="7" borderId="29" xfId="0" applyFont="1" applyFill="1" applyBorder="1" applyAlignment="1">
      <alignment horizontal="center" vertical="center"/>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59"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31"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4"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3" fillId="7" borderId="29" xfId="0" applyFont="1" applyFill="1" applyBorder="1" applyAlignment="1">
      <alignment horizontal="center" vertical="center" wrapText="1"/>
    </xf>
    <xf numFmtId="0" fontId="39" fillId="7" borderId="8" xfId="0" applyFont="1" applyFill="1" applyBorder="1" applyAlignment="1">
      <alignment horizontal="center" vertical="center"/>
    </xf>
    <xf numFmtId="0" fontId="39" fillId="7" borderId="9" xfId="0" applyFont="1" applyFill="1" applyBorder="1" applyAlignment="1">
      <alignment horizontal="center" vertical="center"/>
    </xf>
    <xf numFmtId="0" fontId="39" fillId="7" borderId="29" xfId="0" applyFont="1" applyFill="1" applyBorder="1" applyAlignment="1">
      <alignment horizontal="center" vertical="center"/>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9" fillId="7" borderId="29" xfId="0" applyFont="1" applyFill="1" applyBorder="1" applyAlignment="1">
      <alignment horizontal="center" vertical="center" wrapText="1"/>
    </xf>
    <xf numFmtId="0" fontId="39" fillId="7" borderId="10"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9" fillId="7" borderId="59" xfId="0" applyFont="1" applyFill="1" applyBorder="1" applyAlignment="1">
      <alignment horizontal="center" vertical="center" wrapText="1"/>
    </xf>
    <xf numFmtId="0" fontId="39" fillId="7" borderId="6" xfId="0" applyFont="1" applyFill="1" applyBorder="1" applyAlignment="1">
      <alignment horizontal="center" vertical="center" wrapText="1"/>
    </xf>
    <xf numFmtId="0" fontId="39" fillId="7" borderId="31" xfId="0" applyFont="1" applyFill="1" applyBorder="1" applyAlignment="1">
      <alignment horizontal="center" vertical="center" wrapText="1"/>
    </xf>
    <xf numFmtId="0" fontId="38" fillId="7" borderId="8" xfId="3" applyFont="1" applyFill="1" applyBorder="1" applyAlignment="1">
      <alignment horizontal="center" vertical="center" wrapText="1"/>
    </xf>
    <xf numFmtId="0" fontId="38" fillId="7" borderId="9" xfId="3" applyFont="1" applyFill="1" applyBorder="1" applyAlignment="1">
      <alignment horizontal="center" vertical="center" wrapText="1"/>
    </xf>
    <xf numFmtId="0" fontId="38" fillId="7" borderId="29" xfId="3" applyFont="1" applyFill="1" applyBorder="1" applyAlignment="1">
      <alignment horizontal="center" vertical="center" wrapText="1"/>
    </xf>
    <xf numFmtId="0" fontId="38" fillId="7" borderId="12" xfId="3" applyFont="1" applyFill="1" applyBorder="1" applyAlignment="1">
      <alignment horizontal="center" vertical="center" wrapText="1"/>
    </xf>
    <xf numFmtId="0" fontId="38" fillId="7" borderId="13" xfId="3" applyFont="1" applyFill="1" applyBorder="1" applyAlignment="1">
      <alignment horizontal="center" vertical="center" wrapText="1"/>
    </xf>
    <xf numFmtId="0" fontId="38" fillId="7" borderId="6" xfId="3" applyFont="1" applyFill="1" applyBorder="1" applyAlignment="1">
      <alignment horizontal="center" vertical="center" wrapText="1"/>
    </xf>
    <xf numFmtId="0" fontId="38" fillId="7" borderId="31" xfId="3" applyFont="1" applyFill="1" applyBorder="1" applyAlignment="1">
      <alignment horizontal="center" vertical="center" wrapText="1"/>
    </xf>
    <xf numFmtId="0" fontId="9" fillId="4" borderId="16" xfId="0" applyFont="1" applyFill="1" applyBorder="1" applyAlignment="1">
      <alignment horizontal="center"/>
    </xf>
    <xf numFmtId="0" fontId="9" fillId="4" borderId="17" xfId="0" applyFont="1" applyFill="1" applyBorder="1" applyAlignment="1">
      <alignment horizontal="center"/>
    </xf>
    <xf numFmtId="0" fontId="9" fillId="4" borderId="18" xfId="0" applyFont="1" applyFill="1" applyBorder="1" applyAlignment="1">
      <alignment horizontal="center"/>
    </xf>
    <xf numFmtId="0" fontId="18" fillId="0" borderId="0" xfId="0" applyFont="1" applyAlignment="1">
      <alignment horizontal="left" vertical="top" wrapText="1"/>
    </xf>
    <xf numFmtId="0" fontId="13" fillId="0" borderId="0" xfId="0" applyFont="1" applyAlignment="1">
      <alignment horizontal="left"/>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26" fillId="5" borderId="42" xfId="0" applyFont="1" applyFill="1" applyBorder="1" applyAlignment="1">
      <alignment horizontal="right" vertical="center" wrapText="1"/>
    </xf>
    <xf numFmtId="0" fontId="26" fillId="5" borderId="40" xfId="0" applyFont="1" applyFill="1" applyBorder="1" applyAlignment="1">
      <alignment horizontal="right" vertical="center" wrapText="1"/>
    </xf>
    <xf numFmtId="0" fontId="6" fillId="4" borderId="33" xfId="0" applyFont="1" applyFill="1" applyBorder="1" applyAlignment="1">
      <alignment horizontal="justify" vertical="center" wrapText="1"/>
    </xf>
    <xf numFmtId="0" fontId="6" fillId="4" borderId="34" xfId="0" applyFont="1" applyFill="1" applyBorder="1" applyAlignment="1">
      <alignment horizontal="justify" vertical="center" wrapText="1"/>
    </xf>
    <xf numFmtId="0" fontId="22" fillId="5" borderId="39" xfId="0" applyFont="1" applyFill="1" applyBorder="1" applyAlignment="1">
      <alignment horizontal="center" vertical="center" wrapText="1"/>
    </xf>
    <xf numFmtId="0" fontId="23" fillId="5" borderId="42" xfId="0" applyFont="1" applyFill="1" applyBorder="1" applyAlignment="1">
      <alignment horizontal="left" vertical="center" wrapText="1"/>
    </xf>
    <xf numFmtId="0" fontId="23" fillId="5" borderId="40" xfId="0" applyFont="1" applyFill="1" applyBorder="1" applyAlignment="1">
      <alignment horizontal="left" vertical="center" wrapText="1"/>
    </xf>
    <xf numFmtId="0" fontId="26" fillId="5" borderId="45" xfId="0" applyFont="1" applyFill="1" applyBorder="1" applyAlignment="1">
      <alignment horizontal="right" vertical="center" wrapText="1"/>
    </xf>
    <xf numFmtId="0" fontId="6" fillId="4" borderId="46" xfId="0" applyFont="1" applyFill="1" applyBorder="1" applyAlignment="1">
      <alignment horizontal="justify" vertical="center" wrapText="1"/>
    </xf>
    <xf numFmtId="0" fontId="6" fillId="4" borderId="43" xfId="0" applyFont="1" applyFill="1" applyBorder="1" applyAlignment="1">
      <alignment horizontal="justify" vertical="center" wrapText="1"/>
    </xf>
    <xf numFmtId="0" fontId="6" fillId="4" borderId="47" xfId="0" applyFont="1" applyFill="1" applyBorder="1" applyAlignment="1">
      <alignment horizontal="justify" vertical="center" wrapText="1"/>
    </xf>
    <xf numFmtId="0" fontId="6" fillId="5" borderId="35"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42" xfId="0" applyFont="1" applyFill="1" applyBorder="1" applyAlignment="1">
      <alignment horizontal="center" wrapText="1"/>
    </xf>
    <xf numFmtId="0" fontId="6" fillId="5" borderId="54" xfId="0" applyFont="1" applyFill="1" applyBorder="1" applyAlignment="1">
      <alignment horizontal="center" wrapText="1"/>
    </xf>
    <xf numFmtId="0" fontId="6" fillId="5" borderId="40" xfId="0" applyFont="1" applyFill="1" applyBorder="1" applyAlignment="1">
      <alignment horizontal="center" wrapText="1"/>
    </xf>
    <xf numFmtId="0" fontId="6" fillId="4" borderId="33" xfId="0" applyFont="1" applyFill="1" applyBorder="1" applyAlignment="1">
      <alignment horizontal="center" wrapText="1"/>
    </xf>
    <xf numFmtId="0" fontId="6" fillId="4" borderId="48" xfId="0" applyFont="1" applyFill="1" applyBorder="1" applyAlignment="1">
      <alignment horizontal="center" wrapText="1"/>
    </xf>
    <xf numFmtId="0" fontId="6" fillId="4" borderId="34" xfId="0" applyFont="1" applyFill="1" applyBorder="1" applyAlignment="1">
      <alignment horizontal="center" wrapText="1"/>
    </xf>
    <xf numFmtId="0" fontId="6" fillId="5" borderId="33" xfId="0" applyFont="1" applyFill="1" applyBorder="1" applyAlignment="1">
      <alignment horizontal="center" wrapText="1"/>
    </xf>
    <xf numFmtId="0" fontId="6" fillId="5" borderId="48" xfId="0" applyFont="1" applyFill="1" applyBorder="1" applyAlignment="1">
      <alignment horizontal="center" wrapText="1"/>
    </xf>
    <xf numFmtId="0" fontId="6" fillId="5" borderId="34" xfId="0" applyFont="1" applyFill="1" applyBorder="1" applyAlignment="1">
      <alignment horizontal="center" wrapText="1"/>
    </xf>
    <xf numFmtId="0" fontId="6" fillId="4" borderId="43" xfId="0" applyFont="1" applyFill="1" applyBorder="1" applyAlignment="1">
      <alignment horizontal="center" wrapText="1"/>
    </xf>
    <xf numFmtId="0" fontId="6" fillId="4" borderId="56" xfId="0" applyFont="1" applyFill="1" applyBorder="1" applyAlignment="1">
      <alignment horizontal="center" wrapText="1"/>
    </xf>
    <xf numFmtId="0" fontId="6" fillId="4" borderId="44" xfId="0" applyFont="1" applyFill="1" applyBorder="1" applyAlignment="1">
      <alignment horizontal="center" wrapText="1"/>
    </xf>
    <xf numFmtId="0" fontId="6" fillId="5" borderId="42"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4" borderId="48" xfId="0" applyFont="1" applyFill="1" applyBorder="1" applyAlignment="1">
      <alignment horizontal="justify" vertical="center" wrapText="1"/>
    </xf>
    <xf numFmtId="0" fontId="6" fillId="5" borderId="33" xfId="0" applyFont="1" applyFill="1" applyBorder="1" applyAlignment="1">
      <alignment horizontal="left" vertical="center" wrapText="1"/>
    </xf>
    <xf numFmtId="0" fontId="6" fillId="5" borderId="48"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4" borderId="56" xfId="0" applyFont="1" applyFill="1" applyBorder="1" applyAlignment="1">
      <alignment horizontal="justify" vertical="center" wrapText="1"/>
    </xf>
    <xf numFmtId="0" fontId="6" fillId="4" borderId="44" xfId="0" applyFont="1" applyFill="1" applyBorder="1" applyAlignment="1">
      <alignment horizontal="justify" vertical="center" wrapText="1"/>
    </xf>
    <xf numFmtId="0" fontId="6" fillId="5" borderId="33" xfId="0" applyFont="1" applyFill="1" applyBorder="1" applyAlignment="1">
      <alignment horizontal="justify" vertical="center" wrapText="1"/>
    </xf>
    <xf numFmtId="0" fontId="6" fillId="5" borderId="48" xfId="0" applyFont="1" applyFill="1" applyBorder="1" applyAlignment="1">
      <alignment horizontal="justify" vertical="center" wrapText="1"/>
    </xf>
    <xf numFmtId="0" fontId="6" fillId="5" borderId="34" xfId="0" applyFont="1" applyFill="1" applyBorder="1" applyAlignment="1">
      <alignment horizontal="justify" vertical="center" wrapText="1"/>
    </xf>
    <xf numFmtId="0" fontId="27" fillId="5" borderId="33" xfId="0" applyFont="1" applyFill="1" applyBorder="1" applyAlignment="1">
      <alignment horizontal="justify" vertical="center" wrapText="1"/>
    </xf>
    <xf numFmtId="0" fontId="27" fillId="5" borderId="34" xfId="0" applyFont="1" applyFill="1" applyBorder="1" applyAlignment="1">
      <alignment horizontal="justify" vertical="center" wrapText="1"/>
    </xf>
    <xf numFmtId="0" fontId="9" fillId="5" borderId="1"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19" xfId="0" applyFont="1" applyBorder="1" applyAlignment="1">
      <alignment horizontal="left" vertical="center" wrapText="1"/>
    </xf>
    <xf numFmtId="0" fontId="28" fillId="0" borderId="0" xfId="0" applyFont="1" applyAlignment="1">
      <alignment horizontal="left" vertical="top" wrapText="1"/>
    </xf>
    <xf numFmtId="0" fontId="6" fillId="4" borderId="1" xfId="0" applyFont="1" applyFill="1" applyBorder="1" applyAlignment="1">
      <alignment horizontal="center" vertical="center" wrapText="1"/>
    </xf>
    <xf numFmtId="0" fontId="6" fillId="5" borderId="46" xfId="0" applyFont="1" applyFill="1" applyBorder="1" applyAlignment="1">
      <alignment horizontal="justify" vertical="center" wrapText="1"/>
    </xf>
    <xf numFmtId="0" fontId="6" fillId="5" borderId="45" xfId="0" applyFont="1" applyFill="1" applyBorder="1" applyAlignment="1">
      <alignment horizontal="left" vertical="center" wrapText="1"/>
    </xf>
    <xf numFmtId="0" fontId="6" fillId="5" borderId="46" xfId="0" applyFont="1" applyFill="1" applyBorder="1" applyAlignment="1">
      <alignment horizontal="left" vertical="center" wrapText="1"/>
    </xf>
    <xf numFmtId="0" fontId="13" fillId="0" borderId="0" xfId="0" applyFont="1" applyAlignment="1">
      <alignment horizontal="left" vertical="top" wrapText="1"/>
    </xf>
    <xf numFmtId="0" fontId="8" fillId="0" borderId="0" xfId="0" applyFont="1" applyAlignment="1">
      <alignment horizontal="left" vertical="top" wrapText="1"/>
    </xf>
    <xf numFmtId="0" fontId="31" fillId="0" borderId="0" xfId="0" applyFont="1" applyAlignment="1">
      <alignment horizont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56" fillId="11" borderId="59" xfId="0" applyFont="1" applyFill="1" applyBorder="1" applyAlignment="1">
      <alignment horizontal="left"/>
    </xf>
    <xf numFmtId="0" fontId="56" fillId="11" borderId="6" xfId="0" applyFont="1" applyFill="1" applyBorder="1" applyAlignment="1">
      <alignment horizontal="left"/>
    </xf>
    <xf numFmtId="0" fontId="56" fillId="11" borderId="31" xfId="0" applyFont="1" applyFill="1" applyBorder="1" applyAlignment="1">
      <alignment horizontal="left"/>
    </xf>
    <xf numFmtId="0" fontId="77" fillId="12" borderId="0" xfId="5" applyFont="1" applyFill="1" applyAlignment="1">
      <alignment horizontal="center" vertical="center"/>
    </xf>
    <xf numFmtId="0" fontId="56" fillId="11" borderId="2" xfId="0" applyFont="1" applyFill="1" applyBorder="1" applyAlignment="1">
      <alignment horizontal="left"/>
    </xf>
    <xf numFmtId="0" fontId="56" fillId="11" borderId="4" xfId="0" applyFont="1" applyFill="1" applyBorder="1" applyAlignment="1">
      <alignment horizontal="left"/>
    </xf>
    <xf numFmtId="0" fontId="56" fillId="11" borderId="5" xfId="0" applyFont="1" applyFill="1" applyBorder="1" applyAlignment="1">
      <alignment horizontal="left"/>
    </xf>
    <xf numFmtId="172" fontId="69" fillId="0" borderId="11" xfId="0" applyNumberFormat="1" applyFont="1" applyBorder="1" applyAlignment="1">
      <alignment horizontal="center"/>
    </xf>
    <xf numFmtId="172" fontId="69" fillId="0" borderId="0" xfId="0" applyNumberFormat="1" applyFont="1" applyAlignment="1">
      <alignment horizontal="center"/>
    </xf>
    <xf numFmtId="9" fontId="40" fillId="0" borderId="2" xfId="5" applyNumberFormat="1" applyFont="1" applyBorder="1" applyAlignment="1">
      <alignment horizontal="center" vertical="center"/>
    </xf>
    <xf numFmtId="9" fontId="40" fillId="0" borderId="5" xfId="5" applyNumberFormat="1" applyFont="1" applyBorder="1" applyAlignment="1">
      <alignment horizontal="center" vertical="center"/>
    </xf>
    <xf numFmtId="0" fontId="71" fillId="0" borderId="0" xfId="0" applyFont="1" applyAlignment="1">
      <alignment horizontal="left" vertical="center" wrapText="1"/>
    </xf>
    <xf numFmtId="9" fontId="40" fillId="0" borderId="2" xfId="7" applyFont="1" applyBorder="1" applyAlignment="1">
      <alignment horizontal="center" vertical="center"/>
    </xf>
    <xf numFmtId="9" fontId="40" fillId="0" borderId="5" xfId="7" applyFont="1" applyBorder="1" applyAlignment="1">
      <alignment horizontal="center" vertical="center"/>
    </xf>
    <xf numFmtId="0" fontId="40" fillId="0" borderId="2" xfId="0" applyFont="1" applyBorder="1" applyAlignment="1">
      <alignment horizontal="center" vertical="center"/>
    </xf>
    <xf numFmtId="0" fontId="40" fillId="0" borderId="5" xfId="0" applyFont="1" applyBorder="1" applyAlignment="1">
      <alignment horizontal="center" vertical="center"/>
    </xf>
    <xf numFmtId="0" fontId="75" fillId="0" borderId="2" xfId="0" applyFont="1" applyBorder="1" applyAlignment="1">
      <alignment horizontal="center" vertical="center"/>
    </xf>
    <xf numFmtId="0" fontId="75" fillId="0" borderId="5" xfId="0" applyFont="1" applyBorder="1" applyAlignment="1">
      <alignment horizontal="center" vertical="center"/>
    </xf>
    <xf numFmtId="0" fontId="55" fillId="0" borderId="0" xfId="4" applyFill="1" applyBorder="1" applyAlignment="1">
      <alignment horizontal="left" vertical="center" wrapText="1"/>
    </xf>
    <xf numFmtId="0" fontId="33" fillId="0" borderId="0" xfId="0" applyFont="1" applyAlignment="1">
      <alignment horizontal="left" vertical="center"/>
    </xf>
    <xf numFmtId="2" fontId="40" fillId="0" borderId="2" xfId="0" applyNumberFormat="1" applyFont="1" applyBorder="1" applyAlignment="1">
      <alignment horizontal="center" vertical="center"/>
    </xf>
    <xf numFmtId="168" fontId="40" fillId="0" borderId="2" xfId="5" applyNumberFormat="1" applyFont="1" applyBorder="1" applyAlignment="1">
      <alignment horizontal="center" vertical="center" wrapText="1"/>
    </xf>
    <xf numFmtId="168" fontId="40" fillId="0" borderId="5" xfId="5" applyNumberFormat="1" applyFont="1" applyBorder="1" applyAlignment="1">
      <alignment horizontal="center" vertical="center" wrapText="1"/>
    </xf>
    <xf numFmtId="168" fontId="67" fillId="0" borderId="59" xfId="0" applyNumberFormat="1" applyFont="1" applyBorder="1" applyAlignment="1">
      <alignment horizontal="center" vertical="center"/>
    </xf>
    <xf numFmtId="168" fontId="67" fillId="0" borderId="6" xfId="0" applyNumberFormat="1" applyFont="1" applyBorder="1" applyAlignment="1">
      <alignment horizontal="center" vertical="center"/>
    </xf>
    <xf numFmtId="168" fontId="67" fillId="0" borderId="31" xfId="0" applyNumberFormat="1" applyFont="1" applyBorder="1" applyAlignment="1">
      <alignment horizontal="center" vertical="center"/>
    </xf>
    <xf numFmtId="0" fontId="71" fillId="0" borderId="3" xfId="0" applyFont="1" applyBorder="1" applyAlignment="1">
      <alignment horizontal="left" vertical="center" wrapText="1"/>
    </xf>
    <xf numFmtId="0" fontId="33" fillId="0" borderId="0" xfId="0" applyFont="1" applyAlignment="1">
      <alignment horizontal="left" vertical="center" wrapText="1"/>
    </xf>
    <xf numFmtId="2" fontId="40" fillId="0" borderId="2" xfId="5" applyNumberFormat="1" applyFont="1" applyBorder="1" applyAlignment="1">
      <alignment horizontal="center" vertical="center" wrapText="1"/>
    </xf>
    <xf numFmtId="2" fontId="40" fillId="0" borderId="5" xfId="5" applyNumberFormat="1" applyFont="1" applyBorder="1" applyAlignment="1">
      <alignment horizontal="center" vertical="center" wrapText="1"/>
    </xf>
    <xf numFmtId="0" fontId="68" fillId="0" borderId="59" xfId="4" applyFont="1" applyBorder="1" applyAlignment="1" applyProtection="1">
      <alignment horizontal="center" vertical="center" wrapText="1"/>
      <protection locked="0"/>
    </xf>
    <xf numFmtId="0" fontId="68" fillId="0" borderId="31" xfId="4" applyFont="1" applyBorder="1" applyAlignment="1" applyProtection="1">
      <alignment horizontal="center" vertical="center" wrapText="1"/>
      <protection locked="0"/>
    </xf>
    <xf numFmtId="2" fontId="68" fillId="0" borderId="10" xfId="4" applyNumberFormat="1" applyFont="1" applyBorder="1" applyAlignment="1" applyProtection="1">
      <alignment horizontal="center" vertical="center" wrapText="1"/>
      <protection locked="0"/>
    </xf>
    <xf numFmtId="2" fontId="68" fillId="0" borderId="12" xfId="4" applyNumberFormat="1" applyFont="1" applyBorder="1" applyAlignment="1" applyProtection="1">
      <alignment horizontal="center" vertical="center" wrapText="1"/>
      <protection locked="0"/>
    </xf>
    <xf numFmtId="2" fontId="68" fillId="0" borderId="13" xfId="4" applyNumberFormat="1" applyFont="1" applyBorder="1" applyAlignment="1" applyProtection="1">
      <alignment horizontal="center" vertical="center" wrapText="1"/>
      <protection locked="0"/>
    </xf>
    <xf numFmtId="0" fontId="71" fillId="0" borderId="1" xfId="0" applyFont="1" applyBorder="1" applyAlignment="1">
      <alignment horizontal="left" vertical="center" wrapText="1"/>
    </xf>
    <xf numFmtId="168" fontId="68" fillId="0" borderId="2" xfId="4" applyNumberFormat="1" applyFont="1" applyBorder="1" applyAlignment="1" applyProtection="1">
      <alignment horizontal="center" vertical="center" wrapText="1"/>
      <protection locked="0"/>
    </xf>
    <xf numFmtId="168" fontId="68" fillId="0" borderId="5" xfId="4" applyNumberFormat="1" applyFont="1" applyBorder="1" applyAlignment="1" applyProtection="1">
      <alignment horizontal="center" vertical="center" wrapText="1"/>
      <protection locked="0"/>
    </xf>
    <xf numFmtId="0" fontId="71" fillId="0" borderId="8" xfId="0" applyFont="1" applyBorder="1" applyAlignment="1">
      <alignment horizontal="left" vertical="center" wrapText="1"/>
    </xf>
    <xf numFmtId="0" fontId="65" fillId="10" borderId="43" xfId="0" applyFont="1" applyFill="1" applyBorder="1" applyAlignment="1">
      <alignment horizontal="center"/>
    </xf>
    <xf numFmtId="0" fontId="65" fillId="10" borderId="68" xfId="0" applyFont="1" applyFill="1" applyBorder="1" applyAlignment="1">
      <alignment horizontal="center"/>
    </xf>
    <xf numFmtId="0" fontId="65" fillId="10" borderId="69" xfId="0" applyFont="1" applyFill="1" applyBorder="1" applyAlignment="1">
      <alignment horizontal="center"/>
    </xf>
    <xf numFmtId="0" fontId="65" fillId="10" borderId="42" xfId="0" applyFont="1" applyFill="1" applyBorder="1" applyAlignment="1">
      <alignment horizontal="center"/>
    </xf>
    <xf numFmtId="0" fontId="65" fillId="10" borderId="74" xfId="0" applyFont="1" applyFill="1" applyBorder="1" applyAlignment="1">
      <alignment horizontal="center"/>
    </xf>
    <xf numFmtId="0" fontId="65" fillId="10" borderId="75" xfId="0" applyFont="1" applyFill="1" applyBorder="1" applyAlignment="1">
      <alignment horizontal="center"/>
    </xf>
    <xf numFmtId="0" fontId="65" fillId="10" borderId="76" xfId="0" applyFont="1" applyFill="1" applyBorder="1" applyAlignment="1">
      <alignment horizontal="center"/>
    </xf>
    <xf numFmtId="0" fontId="65" fillId="10" borderId="78" xfId="0" applyFont="1" applyFill="1" applyBorder="1" applyAlignment="1">
      <alignment horizontal="center"/>
    </xf>
    <xf numFmtId="0" fontId="65" fillId="0" borderId="0" xfId="0" applyFont="1" applyAlignment="1">
      <alignment horizontal="center"/>
    </xf>
    <xf numFmtId="0" fontId="67" fillId="11" borderId="59" xfId="0" applyFont="1" applyFill="1" applyBorder="1" applyAlignment="1">
      <alignment horizontal="center" vertical="center"/>
    </xf>
    <xf numFmtId="0" fontId="67" fillId="11" borderId="79" xfId="0" applyFont="1" applyFill="1" applyBorder="1" applyAlignment="1">
      <alignment horizontal="center" vertical="center"/>
    </xf>
    <xf numFmtId="0" fontId="67" fillId="11" borderId="81" xfId="0" applyFont="1" applyFill="1" applyBorder="1" applyAlignment="1">
      <alignment horizontal="center" vertical="center"/>
    </xf>
    <xf numFmtId="0" fontId="67" fillId="11" borderId="82" xfId="0" applyFont="1" applyFill="1" applyBorder="1" applyAlignment="1">
      <alignment horizontal="center" vertical="center"/>
    </xf>
    <xf numFmtId="0" fontId="67" fillId="11" borderId="83" xfId="0" applyFont="1" applyFill="1" applyBorder="1" applyAlignment="1">
      <alignment horizontal="center" vertical="center"/>
    </xf>
    <xf numFmtId="0" fontId="62" fillId="0" borderId="1" xfId="0" applyFont="1" applyBorder="1" applyAlignment="1">
      <alignment horizontal="left" vertical="center" wrapText="1"/>
    </xf>
    <xf numFmtId="4" fontId="56" fillId="0" borderId="2" xfId="0" applyNumberFormat="1" applyFont="1" applyBorder="1" applyAlignment="1">
      <alignment horizontal="left" vertical="center" wrapText="1"/>
    </xf>
    <xf numFmtId="4" fontId="56" fillId="0" borderId="4" xfId="0" applyNumberFormat="1" applyFont="1" applyBorder="1" applyAlignment="1">
      <alignment horizontal="left" vertical="center" wrapText="1"/>
    </xf>
    <xf numFmtId="4" fontId="56" fillId="0" borderId="5" xfId="0" applyNumberFormat="1" applyFont="1" applyBorder="1" applyAlignment="1">
      <alignment horizontal="left" vertical="center" wrapText="1"/>
    </xf>
    <xf numFmtId="0" fontId="64" fillId="10" borderId="0" xfId="0" applyFont="1" applyFill="1" applyAlignment="1">
      <alignment horizontal="center" vertical="center" wrapText="1"/>
    </xf>
    <xf numFmtId="0" fontId="65" fillId="10" borderId="43" xfId="0" applyFont="1" applyFill="1" applyBorder="1" applyAlignment="1">
      <alignment horizontal="center" vertical="center"/>
    </xf>
    <xf numFmtId="0" fontId="65" fillId="10" borderId="68" xfId="0" applyFont="1" applyFill="1" applyBorder="1" applyAlignment="1">
      <alignment horizontal="center" vertical="center"/>
    </xf>
    <xf numFmtId="0" fontId="65" fillId="10" borderId="42" xfId="0" applyFont="1" applyFill="1" applyBorder="1" applyAlignment="1">
      <alignment horizontal="center" vertical="center"/>
    </xf>
    <xf numFmtId="167" fontId="69" fillId="0" borderId="0" xfId="0" applyNumberFormat="1" applyFont="1" applyAlignment="1">
      <alignment horizontal="left" vertical="center"/>
    </xf>
    <xf numFmtId="0" fontId="67" fillId="10" borderId="70" xfId="0" applyFont="1" applyFill="1" applyBorder="1" applyAlignment="1">
      <alignment horizontal="center" vertical="center" wrapText="1"/>
    </xf>
    <xf numFmtId="0" fontId="67" fillId="10" borderId="49" xfId="0" applyFont="1" applyFill="1" applyBorder="1" applyAlignment="1">
      <alignment horizontal="center" vertical="center" wrapText="1"/>
    </xf>
    <xf numFmtId="0" fontId="71" fillId="0" borderId="71" xfId="0" applyFont="1" applyBorder="1" applyAlignment="1">
      <alignment horizontal="left" wrapText="1"/>
    </xf>
    <xf numFmtId="0" fontId="71" fillId="0" borderId="72" xfId="0" applyFont="1" applyBorder="1" applyAlignment="1">
      <alignment horizontal="left" wrapText="1"/>
    </xf>
    <xf numFmtId="0" fontId="71" fillId="0" borderId="50" xfId="0" applyFont="1" applyBorder="1" applyAlignment="1">
      <alignment horizontal="left" wrapText="1"/>
    </xf>
    <xf numFmtId="0" fontId="71" fillId="0" borderId="73" xfId="0" applyFont="1" applyBorder="1" applyAlignment="1">
      <alignment horizontal="left" wrapText="1"/>
    </xf>
    <xf numFmtId="0" fontId="56" fillId="8" borderId="60" xfId="0" applyFont="1" applyFill="1" applyBorder="1" applyAlignment="1">
      <alignment vertical="center" wrapText="1"/>
    </xf>
    <xf numFmtId="0" fontId="56" fillId="8" borderId="67" xfId="0" applyFont="1" applyFill="1" applyBorder="1" applyAlignment="1">
      <alignment vertical="center" wrapText="1"/>
    </xf>
    <xf numFmtId="0" fontId="57" fillId="0" borderId="59" xfId="5" applyFont="1" applyBorder="1" applyAlignment="1">
      <alignment horizontal="center" vertical="center" wrapText="1"/>
    </xf>
    <xf numFmtId="0" fontId="57" fillId="0" borderId="31" xfId="5"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7" fillId="0" borderId="0" xfId="5" applyFont="1" applyAlignment="1">
      <alignment horizontal="left" vertical="center" wrapText="1"/>
    </xf>
    <xf numFmtId="0" fontId="56" fillId="8" borderId="10" xfId="0" applyFont="1" applyFill="1" applyBorder="1" applyAlignment="1">
      <alignment vertical="center"/>
    </xf>
    <xf numFmtId="0" fontId="56" fillId="8" borderId="59" xfId="0" applyFont="1" applyFill="1" applyBorder="1" applyAlignment="1">
      <alignment vertical="center"/>
    </xf>
    <xf numFmtId="0" fontId="56" fillId="0" borderId="59" xfId="0" applyFont="1" applyBorder="1" applyAlignment="1">
      <alignment horizontal="center" vertical="center" wrapText="1"/>
    </xf>
    <xf numFmtId="0" fontId="56" fillId="0" borderId="31" xfId="0" applyFont="1" applyBorder="1" applyAlignment="1">
      <alignment horizontal="center" vertical="center" wrapText="1"/>
    </xf>
    <xf numFmtId="4" fontId="58" fillId="0" borderId="2" xfId="0" applyNumberFormat="1" applyFont="1" applyBorder="1" applyAlignment="1">
      <alignment horizontal="center" vertical="center" wrapText="1"/>
    </xf>
    <xf numFmtId="0" fontId="58" fillId="0" borderId="5" xfId="0" applyFont="1" applyBorder="1" applyAlignment="1">
      <alignment horizontal="center" vertical="center" wrapText="1"/>
    </xf>
    <xf numFmtId="4" fontId="56" fillId="0" borderId="2" xfId="0" applyNumberFormat="1" applyFont="1" applyBorder="1" applyAlignment="1">
      <alignment horizontal="center" vertical="center" wrapText="1"/>
    </xf>
    <xf numFmtId="0" fontId="57" fillId="0" borderId="8" xfId="5" applyFont="1" applyBorder="1" applyAlignment="1">
      <alignment horizontal="left" vertical="center" wrapText="1"/>
    </xf>
    <xf numFmtId="0" fontId="58" fillId="0" borderId="1" xfId="5" applyFont="1" applyBorder="1" applyAlignment="1">
      <alignment horizontal="left" vertical="center" wrapText="1"/>
    </xf>
    <xf numFmtId="0" fontId="57" fillId="0" borderId="1" xfId="5" applyFont="1" applyBorder="1" applyAlignment="1">
      <alignment horizontal="left" vertical="center" wrapText="1"/>
    </xf>
    <xf numFmtId="0" fontId="56" fillId="8" borderId="2" xfId="0" applyFont="1" applyFill="1" applyBorder="1" applyAlignment="1">
      <alignment horizontal="left" vertical="center"/>
    </xf>
    <xf numFmtId="0" fontId="56" fillId="8" borderId="4" xfId="0" applyFont="1" applyFill="1" applyBorder="1" applyAlignment="1">
      <alignment horizontal="left" vertical="center"/>
    </xf>
    <xf numFmtId="0" fontId="56" fillId="8" borderId="5" xfId="0" applyFont="1" applyFill="1" applyBorder="1" applyAlignment="1">
      <alignment horizontal="left" vertical="center"/>
    </xf>
    <xf numFmtId="0" fontId="82" fillId="0" borderId="0" xfId="0" applyFont="1" applyFill="1" applyBorder="1" applyAlignment="1"/>
    <xf numFmtId="0" fontId="82" fillId="0" borderId="0" xfId="0" applyFont="1" applyFill="1" applyBorder="1" applyAlignment="1">
      <alignment wrapText="1"/>
    </xf>
    <xf numFmtId="0" fontId="22" fillId="0" borderId="0" xfId="0" applyFont="1" applyFill="1" applyBorder="1" applyAlignment="1"/>
    <xf numFmtId="0" fontId="22" fillId="0" borderId="0" xfId="0" applyFont="1" applyFill="1" applyAlignment="1"/>
    <xf numFmtId="0" fontId="23" fillId="0" borderId="0" xfId="0" applyFont="1" applyFill="1" applyBorder="1" applyAlignment="1"/>
    <xf numFmtId="0" fontId="23" fillId="0" borderId="0" xfId="0" applyFont="1" applyFill="1" applyAlignment="1"/>
    <xf numFmtId="0" fontId="34" fillId="0" borderId="1" xfId="0" applyFont="1" applyFill="1" applyBorder="1" applyAlignment="1"/>
    <xf numFmtId="0" fontId="34" fillId="0" borderId="5" xfId="0" applyFont="1" applyFill="1" applyBorder="1" applyAlignment="1">
      <alignment wrapText="1"/>
    </xf>
    <xf numFmtId="0" fontId="34" fillId="0" borderId="29" xfId="0" applyFont="1" applyFill="1" applyBorder="1" applyAlignment="1"/>
    <xf numFmtId="0" fontId="34" fillId="0" borderId="31" xfId="0" applyFont="1" applyFill="1" applyBorder="1" applyAlignment="1"/>
    <xf numFmtId="0" fontId="82" fillId="0" borderId="31" xfId="0" applyFont="1" applyFill="1" applyBorder="1" applyAlignment="1"/>
    <xf numFmtId="0" fontId="2" fillId="0" borderId="0" xfId="1" applyAlignment="1"/>
    <xf numFmtId="0" fontId="5" fillId="0" borderId="0" xfId="0" applyFont="1" applyAlignment="1"/>
    <xf numFmtId="0" fontId="49" fillId="0" borderId="0" xfId="0" applyFont="1" applyAlignment="1"/>
    <xf numFmtId="0" fontId="0" fillId="0" borderId="0" xfId="1" applyFont="1" applyAlignment="1"/>
    <xf numFmtId="0" fontId="6" fillId="4" borderId="14" xfId="0" applyFont="1" applyFill="1" applyBorder="1" applyAlignment="1"/>
    <xf numFmtId="0" fontId="6" fillId="4" borderId="15" xfId="0" applyFont="1" applyFill="1" applyBorder="1" applyAlignment="1"/>
    <xf numFmtId="0" fontId="56" fillId="0" borderId="0" xfId="0" applyFont="1" applyAlignment="1"/>
    <xf numFmtId="0" fontId="73" fillId="0" borderId="0" xfId="0" applyFont="1" applyAlignment="1"/>
    <xf numFmtId="0" fontId="67" fillId="0" borderId="0" xfId="0" applyFont="1" applyAlignment="1"/>
  </cellXfs>
  <cellStyles count="8">
    <cellStyle name="Comma 2" xfId="6" xr:uid="{261D8EBE-D953-4834-9F1F-DAA09FF16547}"/>
    <cellStyle name="Hyperlink" xfId="4" xr:uid="{00000000-000B-0000-0000-000008000000}"/>
    <cellStyle name="Įprastas" xfId="0" builtinId="0"/>
    <cellStyle name="Įprastas 2" xfId="1" xr:uid="{15D1909E-58CA-4E58-8F42-DCF1DD80C623}"/>
    <cellStyle name="Įprastas 4 2 2" xfId="5" xr:uid="{89C1B78F-3DE0-4C80-8DB1-E580D19AD7FF}"/>
    <cellStyle name="Normal 6" xfId="3" xr:uid="{6577474E-DDD5-4ACD-9C41-0D84EC22A1DC}"/>
    <cellStyle name="Percent 2" xfId="7" xr:uid="{6D121723-F2AE-470D-8B72-5C07E21242F9}"/>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microsoft.com/office/2017/06/relationships/rdRichValue" Target="richData/rdrichvalue.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microsoft.com/office/2017/06/relationships/rdRichValueStructure" Target="richData/rdrichvaluestructure.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485775</xdr:colOff>
      <xdr:row>13</xdr:row>
      <xdr:rowOff>47625</xdr:rowOff>
    </xdr:from>
    <xdr:ext cx="4572000" cy="2598420"/>
    <xdr:pic>
      <xdr:nvPicPr>
        <xdr:cNvPr id="2" name="Paveikslėlis 1">
          <a:extLst>
            <a:ext uri="{FF2B5EF4-FFF2-40B4-BE49-F238E27FC236}">
              <a16:creationId xmlns:a16="http://schemas.microsoft.com/office/drawing/2014/main" id="{D735C3B6-BB9E-4B76-A770-056F59F2F57C}"/>
            </a:ext>
          </a:extLst>
        </xdr:cNvPr>
        <xdr:cNvPicPr>
          <a:picLocks noChangeAspect="1"/>
        </xdr:cNvPicPr>
      </xdr:nvPicPr>
      <xdr:blipFill>
        <a:blip xmlns:r="http://schemas.openxmlformats.org/officeDocument/2006/relationships" r:embed="rId1"/>
        <a:stretch>
          <a:fillRect/>
        </a:stretch>
      </xdr:blipFill>
      <xdr:spPr>
        <a:xfrm>
          <a:off x="485775" y="1876425"/>
          <a:ext cx="4572000" cy="2598420"/>
        </a:xfrm>
        <a:prstGeom prst="rect">
          <a:avLst/>
        </a:prstGeom>
      </xdr:spPr>
    </xdr:pic>
    <xdr:clientData/>
  </xdr:oneCellAnchor>
  <xdr:oneCellAnchor>
    <xdr:from>
      <xdr:col>9</xdr:col>
      <xdr:colOff>238125</xdr:colOff>
      <xdr:row>13</xdr:row>
      <xdr:rowOff>9525</xdr:rowOff>
    </xdr:from>
    <xdr:ext cx="4692015" cy="2598420"/>
    <xdr:pic>
      <xdr:nvPicPr>
        <xdr:cNvPr id="3" name="Paveikslėlis 2">
          <a:extLst>
            <a:ext uri="{FF2B5EF4-FFF2-40B4-BE49-F238E27FC236}">
              <a16:creationId xmlns:a16="http://schemas.microsoft.com/office/drawing/2014/main" id="{AB85B576-7ED5-48C0-B58A-4C51B472B7D9}"/>
            </a:ext>
            <a:ext uri="{147F2762-F138-4A5C-976F-8EAC2B608ADB}">
              <a16:predDERef xmlns:a16="http://schemas.microsoft.com/office/drawing/2014/main" pred="{074EB5C1-D914-869B-4842-8F13ED6179FC}"/>
            </a:ext>
          </a:extLst>
        </xdr:cNvPr>
        <xdr:cNvPicPr>
          <a:picLocks noChangeAspect="1"/>
        </xdr:cNvPicPr>
      </xdr:nvPicPr>
      <xdr:blipFill>
        <a:blip xmlns:r="http://schemas.openxmlformats.org/officeDocument/2006/relationships" r:embed="rId2"/>
        <a:stretch>
          <a:fillRect/>
        </a:stretch>
      </xdr:blipFill>
      <xdr:spPr>
        <a:xfrm>
          <a:off x="5724525" y="1838325"/>
          <a:ext cx="4692015" cy="2598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tenergagen-my.sharepoint.com/personal/aiste_modestaviciene_ena_lt/Documents/Dokumentai/2023/NEKSVP_ataskaita/PAKLAUSIMAI_skaiciavimai/EE1/Kuro%20akcizas_2023-03-14.xlsx" TargetMode="External"/><Relationship Id="rId1" Type="http://schemas.openxmlformats.org/officeDocument/2006/relationships/externalLinkPath" Target="https://ltenergagen-my.sharepoint.com/personal/aiste_modestaviciene_ena_lt/Documents/Dokumentai/2023/NEKSVP_ataskaita/PAKLAUSIMAI_skaiciavimai/EE1/Kuro%20akcizas_2023-03-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raplinkosministerija.sharepoint.com/sites/Pamatuotaaplinkosauga/Bendrai%20naudojami%20dokumentai/Skai&#269;iuokl&#279;s/AAA/PP%20statuso%20steb&#279;senos%20lentel&#2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ep0q30Fq0uUEGvi_i7XU1J4jMCfIhBEgdNEWzbiC2tENbHO5y2hQaXcnt90Nhjn" itemId="01U5LF36DVDOIFNEWW3NGK47FXXW52ZP7T">
      <xxl21:absoluteUrl r:id="rId2"/>
    </xxl21:alternateUrls>
    <sheetNames>
      <sheetName val="Suvestinė"/>
      <sheetName val="Lapas1"/>
      <sheetName val="sk.modelis"/>
      <sheetName val="Benzinas"/>
      <sheetName val="Dyzelinas"/>
      <sheetName val="LPG"/>
      <sheetName val="Skaiciavimas2021"/>
      <sheetName val="Rodikliai"/>
    </sheetNames>
    <sheetDataSet>
      <sheetData sheetId="0"/>
      <sheetData sheetId="1"/>
      <sheetData sheetId="2"/>
      <sheetData sheetId="3"/>
      <sheetData sheetId="4"/>
      <sheetData sheetId="5"/>
      <sheetData sheetId="6"/>
      <sheetData sheetId="7">
        <row r="2">
          <cell r="C2">
            <v>1.07</v>
          </cell>
        </row>
        <row r="3">
          <cell r="C3">
            <v>1.0289999999999999</v>
          </cell>
        </row>
        <row r="4">
          <cell r="B4">
            <v>0.53</v>
          </cell>
          <cell r="C4">
            <v>1.109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a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Aistė Modestavičienė" id="{9C9A436F-D86C-4952-97AF-953B500374CC}" userId="S::aiste.modestaviciene@ena.lt::c0c55623-63c1-4ffb-a944-d1ae7c58b6ff" providerId="AD"/>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9</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6" dT="2024-07-30T08:26:49.27" personId="{9C9A436F-D86C-4952-97AF-953B500374CC}" id="{45537031-3DCA-407E-A8A1-FF50ACD5C146}">
    <text>Duomenų šaltinis: Lietuvos statistikos portalas (pridėta nuotrauka šiame sheet)</text>
  </threadedComment>
  <threadedComment ref="D6" dT="2024-07-30T08:25:44.41" personId="{9C9A436F-D86C-4952-97AF-953B500374CC}" id="{FCBD0247-EC99-4267-8BD2-20544200B06C}">
    <text>Duomenų šaltinis: Lietuvos Respublikos pridėtinės vertės mokesčio įstatymas</text>
  </threadedComment>
  <threadedComment ref="E6" dT="2024-07-30T08:27:14.30" personId="{9C9A436F-D86C-4952-97AF-953B500374CC}" id="{9A5FA6F8-6A1F-405B-8033-1B192B952AB0}">
    <text xml:space="preserve">Duomenų šaltinis:  Lietuvos Respublikos akcizų įstatymas
  </text>
  </threadedComment>
  <threadedComment ref="G6" dT="2024-07-30T08:27:56.44" personId="{9C9A436F-D86C-4952-97AF-953B500374CC}" id="{FD3488DE-315F-47B9-8E94-5DEB83219353}">
    <text>Duomenų šaltinis: https://trade.ec.europa.eu/access-to-markets/lt/content/akcizo-mokesciai</text>
  </threadedComment>
  <threadedComment ref="H6" dT="2024-07-30T08:28:46.24" personId="{9C9A436F-D86C-4952-97AF-953B500374CC}" id="{AE4EF4EB-3B51-46FE-9667-FDC08AC8D9F7}">
    <text>Duomenų šaltinis: Eurostat duomenų bazė</text>
  </threadedComment>
  <threadedComment ref="K6" dT="2024-07-30T08:29:14.48" personId="{9C9A436F-D86C-4952-97AF-953B500374CC}" id="{10017F4E-33CD-4E4E-AEDC-A8EF04A4D5DC}">
    <text>Duomenų šaltinis: Elastingumo studija: Lietuvoje taikomų mokesčių įtakos energijos ir energijos išteklių suvartojimui įvertinimas</text>
  </threadedComment>
  <threadedComment ref="L6" dT="2024-07-30T08:30:01.43" personId="{9C9A436F-D86C-4952-97AF-953B500374CC}" id="{BD9B6DBF-6AFE-454C-89F5-1EF8FFF0ADFE}">
    <text>Duomenų šaltinis: Lietuvos statistikos portalas (pridėta nuotrauka šiame 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hyperlink" Target="https://www.apva.lt/call/kvietimas-teikti-paraiskas-atsinaujinanciu-energijos-istekliu-panaudojimui-visuomenines-ir-gyvenamosios-paskirties-pastatuose/"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mailto:karolis.kelpsas@ena.lt" TargetMode="External"/><Relationship Id="rId4" Type="http://schemas.openxmlformats.org/officeDocument/2006/relationships/hyperlink" Target="https://www.apva.lt/nacionalines-investicijos/klimato-kaitos-specialioji-programa/finansuojamu-projektu-sarasa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EF6F-5A3B-496B-BBAF-6D8EF0051186}">
  <dimension ref="B2:O12"/>
  <sheetViews>
    <sheetView topLeftCell="A6" workbookViewId="0">
      <selection activeCell="L6" sqref="L6"/>
    </sheetView>
  </sheetViews>
  <sheetFormatPr defaultColWidth="8.85546875" defaultRowHeight="14.45"/>
  <cols>
    <col min="1" max="2" width="8.85546875" style="1"/>
    <col min="3" max="3" width="12" style="1" customWidth="1"/>
    <col min="4" max="5" width="8.85546875" style="1"/>
    <col min="6" max="6" width="12" style="1" customWidth="1"/>
    <col min="7" max="7" width="13.85546875" style="1" customWidth="1"/>
    <col min="8" max="8" width="10.28515625" style="1" customWidth="1"/>
    <col min="9" max="9" width="15" style="1" customWidth="1"/>
    <col min="10" max="10" width="14" style="1" customWidth="1"/>
    <col min="11" max="11" width="18.42578125" style="1" customWidth="1"/>
    <col min="12" max="12" width="12.42578125" style="1" bestFit="1" customWidth="1"/>
    <col min="13" max="13" width="17.5703125" style="1" customWidth="1"/>
    <col min="14" max="14" width="17.42578125" style="1" customWidth="1"/>
    <col min="15" max="16384" width="8.85546875" style="1"/>
  </cols>
  <sheetData>
    <row r="2" spans="2:15">
      <c r="B2" s="1" t="s">
        <v>0</v>
      </c>
      <c r="E2" s="1" t="s">
        <v>1</v>
      </c>
    </row>
    <row r="3" spans="2:15">
      <c r="B3" s="1" t="s">
        <v>2</v>
      </c>
      <c r="E3" s="1" t="s">
        <v>3</v>
      </c>
    </row>
    <row r="4" spans="2:15">
      <c r="B4" s="1" t="s">
        <v>4</v>
      </c>
      <c r="E4" s="1" t="s">
        <v>5</v>
      </c>
    </row>
    <row r="6" spans="2:15" ht="93.75" customHeight="1">
      <c r="B6" s="9"/>
      <c r="C6" s="127" t="s">
        <v>6</v>
      </c>
      <c r="D6" s="127" t="s">
        <v>7</v>
      </c>
      <c r="E6" s="127" t="s">
        <v>8</v>
      </c>
      <c r="F6" s="125" t="s">
        <v>9</v>
      </c>
      <c r="G6" s="127" t="s">
        <v>10</v>
      </c>
      <c r="H6" s="127" t="s">
        <v>11</v>
      </c>
      <c r="I6" s="125" t="s">
        <v>12</v>
      </c>
      <c r="J6" s="125" t="s">
        <v>13</v>
      </c>
      <c r="K6" s="128" t="s">
        <v>14</v>
      </c>
      <c r="L6" s="127" t="s">
        <v>15</v>
      </c>
      <c r="M6" s="126" t="s">
        <v>16</v>
      </c>
      <c r="N6" s="126" t="s">
        <v>17</v>
      </c>
    </row>
    <row r="7" spans="2:15">
      <c r="B7" s="5" t="s">
        <v>18</v>
      </c>
      <c r="C7" s="8">
        <v>1.28</v>
      </c>
      <c r="D7" s="8">
        <v>0.21</v>
      </c>
      <c r="E7" s="8">
        <v>0.46600000000000003</v>
      </c>
      <c r="F7" s="122">
        <f>C7/(1+D7)-E7</f>
        <v>0.59185123966942155</v>
      </c>
      <c r="G7" s="8">
        <v>0.35899999999999999</v>
      </c>
      <c r="H7" s="8">
        <v>0.15</v>
      </c>
      <c r="I7" s="122">
        <f>(F7+G7)*(1+H7)</f>
        <v>1.0934789256198347</v>
      </c>
      <c r="J7" s="122">
        <f>(C7-I7)/I7</f>
        <v>0.17057582913583494</v>
      </c>
      <c r="K7" s="8">
        <v>-0.43</v>
      </c>
      <c r="L7" s="8">
        <v>251.9</v>
      </c>
      <c r="M7" s="123">
        <f>J7*K7*L7*kgne_benz*11.63</f>
        <v>-229.92045300580403</v>
      </c>
      <c r="N7" s="123">
        <f>-M7/11.63</f>
        <v>19.769600430421669</v>
      </c>
    </row>
    <row r="8" spans="2:15">
      <c r="B8" s="5" t="s">
        <v>19</v>
      </c>
      <c r="C8" s="8">
        <v>1.19</v>
      </c>
      <c r="D8" s="8">
        <v>0.21</v>
      </c>
      <c r="E8" s="8">
        <v>0.372</v>
      </c>
      <c r="F8" s="122">
        <f>C8/(1+D8)-E8</f>
        <v>0.61147107438016524</v>
      </c>
      <c r="G8" s="8">
        <v>0.33</v>
      </c>
      <c r="H8" s="8">
        <v>0.15</v>
      </c>
      <c r="I8" s="122">
        <f>(F8+G8)*(1+H8)</f>
        <v>1.0826917355371901</v>
      </c>
      <c r="J8" s="122">
        <f>(C8-I8)/I8</f>
        <v>9.9112481365314559E-2</v>
      </c>
      <c r="K8" s="8">
        <v>-0.45</v>
      </c>
      <c r="L8" s="8">
        <v>1677.5</v>
      </c>
      <c r="M8" s="123">
        <f>J8*K8*L8*kgne_dyz*11.63</f>
        <v>-895.36163454775101</v>
      </c>
      <c r="N8" s="123">
        <f>-M8/11.63</f>
        <v>76.987242867390449</v>
      </c>
    </row>
    <row r="9" spans="2:15">
      <c r="B9" s="5" t="s">
        <v>20</v>
      </c>
      <c r="C9" s="8">
        <v>0.63</v>
      </c>
      <c r="D9" s="8">
        <v>0.21</v>
      </c>
      <c r="E9" s="6">
        <f>0.3041*rho_lpg</f>
        <v>0.16117300000000001</v>
      </c>
      <c r="F9" s="122">
        <f>C9/(1+D9)-E9</f>
        <v>0.35948815702479342</v>
      </c>
      <c r="G9" s="8">
        <v>6.6000000000000003E-2</v>
      </c>
      <c r="H9" s="8">
        <v>0.15</v>
      </c>
      <c r="I9" s="122">
        <f>(F9+G9)*(1+H9)</f>
        <v>0.48931138057851242</v>
      </c>
      <c r="J9" s="122">
        <f>(C9-I9)/I9</f>
        <v>0.28752370168695351</v>
      </c>
      <c r="K9" s="8">
        <v>-0.11</v>
      </c>
      <c r="L9" s="8">
        <v>84.5</v>
      </c>
      <c r="M9" s="123">
        <f>J9*K9*L9*kgne_lpg*11.63</f>
        <v>-34.46944621118427</v>
      </c>
      <c r="N9" s="123">
        <f>-M9/11.63</f>
        <v>2.9638388831628775</v>
      </c>
    </row>
    <row r="10" spans="2:15">
      <c r="M10" s="4">
        <f>SUM(M7:M9)</f>
        <v>-1159.7515337647394</v>
      </c>
      <c r="N10" s="3">
        <f>-M10/11.628</f>
        <v>99.737834001095578</v>
      </c>
      <c r="O10" s="2" t="s">
        <v>21</v>
      </c>
    </row>
    <row r="11" spans="2:15">
      <c r="B11" s="7"/>
      <c r="C11" s="1" t="s">
        <v>22</v>
      </c>
    </row>
    <row r="12" spans="2:15">
      <c r="B12" s="124"/>
      <c r="C12" s="1" t="s">
        <v>23</v>
      </c>
    </row>
  </sheetData>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D2CD-7CD7-478D-A2B2-2F7793636E2F}">
  <dimension ref="B3:L28"/>
  <sheetViews>
    <sheetView workbookViewId="0">
      <selection activeCell="J22" sqref="J22:J25"/>
    </sheetView>
  </sheetViews>
  <sheetFormatPr defaultRowHeight="14.45"/>
  <cols>
    <col min="3" max="3" width="15.28515625" customWidth="1"/>
    <col min="5" max="5" width="10.85546875" customWidth="1"/>
    <col min="6" max="6" width="17.28515625" customWidth="1"/>
    <col min="7" max="7" width="18" customWidth="1"/>
    <col min="8" max="8" width="15.140625" customWidth="1"/>
    <col min="9" max="9" width="14" customWidth="1"/>
    <col min="10" max="10" width="15.85546875" customWidth="1"/>
    <col min="11" max="11" width="15.5703125" customWidth="1"/>
    <col min="12" max="12" width="13.7109375" customWidth="1"/>
  </cols>
  <sheetData>
    <row r="3" spans="2:11">
      <c r="B3" s="14" t="s">
        <v>0</v>
      </c>
      <c r="E3" s="22" t="s">
        <v>146</v>
      </c>
    </row>
    <row r="4" spans="2:11">
      <c r="B4" s="14" t="s">
        <v>2</v>
      </c>
      <c r="E4" s="22" t="s">
        <v>147</v>
      </c>
    </row>
    <row r="5" spans="2:11">
      <c r="B5" s="14" t="s">
        <v>35</v>
      </c>
      <c r="E5" t="s">
        <v>117</v>
      </c>
    </row>
    <row r="7" spans="2:11" ht="15" customHeight="1">
      <c r="B7" s="437" t="s">
        <v>26</v>
      </c>
      <c r="C7" s="440" t="s">
        <v>148</v>
      </c>
      <c r="D7" s="436" t="s">
        <v>120</v>
      </c>
      <c r="E7" s="436" t="s">
        <v>121</v>
      </c>
      <c r="F7" s="437" t="s">
        <v>149</v>
      </c>
      <c r="G7" s="437" t="s">
        <v>150</v>
      </c>
      <c r="H7" s="437" t="s">
        <v>151</v>
      </c>
      <c r="I7" s="437" t="s">
        <v>152</v>
      </c>
      <c r="J7" s="437" t="s">
        <v>51</v>
      </c>
      <c r="K7" s="437" t="s">
        <v>127</v>
      </c>
    </row>
    <row r="8" spans="2:11" ht="15" customHeight="1">
      <c r="B8" s="438"/>
      <c r="C8" s="441"/>
      <c r="D8" s="436"/>
      <c r="E8" s="436"/>
      <c r="F8" s="438"/>
      <c r="G8" s="438"/>
      <c r="H8" s="438"/>
      <c r="I8" s="438"/>
      <c r="J8" s="438"/>
      <c r="K8" s="438"/>
    </row>
    <row r="9" spans="2:11" ht="15" customHeight="1">
      <c r="B9" s="438"/>
      <c r="C9" s="441"/>
      <c r="D9" s="436"/>
      <c r="E9" s="436"/>
      <c r="F9" s="438"/>
      <c r="G9" s="438"/>
      <c r="H9" s="438"/>
      <c r="I9" s="438"/>
      <c r="J9" s="438"/>
      <c r="K9" s="438"/>
    </row>
    <row r="10" spans="2:11" ht="36" customHeight="1">
      <c r="B10" s="439"/>
      <c r="C10" s="442"/>
      <c r="D10" s="436"/>
      <c r="E10" s="436"/>
      <c r="F10" s="439"/>
      <c r="G10" s="439"/>
      <c r="H10" s="439"/>
      <c r="I10" s="439"/>
      <c r="J10" s="439"/>
      <c r="K10" s="439"/>
    </row>
    <row r="11" spans="2:11">
      <c r="B11" s="76">
        <v>1</v>
      </c>
      <c r="C11" s="75"/>
      <c r="D11" s="75"/>
      <c r="E11" s="75"/>
      <c r="F11" s="75"/>
      <c r="G11" s="75"/>
      <c r="H11" s="5"/>
      <c r="I11" s="5"/>
      <c r="J11" s="5"/>
      <c r="K11" s="5"/>
    </row>
    <row r="12" spans="2:11">
      <c r="B12" s="76">
        <v>2</v>
      </c>
      <c r="C12" s="75"/>
      <c r="D12" s="79"/>
      <c r="E12" s="79"/>
      <c r="F12" s="79"/>
      <c r="G12" s="79"/>
      <c r="H12" s="5"/>
      <c r="I12" s="5"/>
      <c r="J12" s="5"/>
      <c r="K12" s="5"/>
    </row>
    <row r="13" spans="2:11">
      <c r="B13" s="76">
        <v>3</v>
      </c>
      <c r="C13" s="75"/>
      <c r="D13" s="79"/>
      <c r="E13" s="79"/>
      <c r="F13" s="79"/>
      <c r="G13" s="79"/>
      <c r="H13" s="5"/>
      <c r="I13" s="5"/>
      <c r="J13" s="5"/>
      <c r="K13" s="5"/>
    </row>
    <row r="14" spans="2:11">
      <c r="B14" s="76">
        <v>4</v>
      </c>
      <c r="C14" s="75"/>
      <c r="D14" s="79"/>
      <c r="E14" s="79"/>
      <c r="F14" s="79"/>
      <c r="G14" s="79"/>
      <c r="H14" s="5"/>
      <c r="I14" s="5"/>
      <c r="J14" s="5"/>
      <c r="K14" s="5"/>
    </row>
    <row r="15" spans="2:11">
      <c r="B15" s="78" t="s">
        <v>145</v>
      </c>
      <c r="C15" s="75"/>
      <c r="D15" s="80"/>
      <c r="E15" s="80"/>
      <c r="F15" s="80"/>
      <c r="G15" s="80"/>
      <c r="H15" s="5"/>
      <c r="I15" s="5"/>
      <c r="J15" s="5"/>
      <c r="K15" s="5"/>
    </row>
    <row r="17" spans="2:12">
      <c r="B17" s="14" t="s">
        <v>59</v>
      </c>
    </row>
    <row r="20" spans="2:12">
      <c r="B20" t="s">
        <v>153</v>
      </c>
      <c r="D20" t="s">
        <v>117</v>
      </c>
    </row>
    <row r="22" spans="2:12" ht="15" customHeight="1">
      <c r="B22" s="410" t="s">
        <v>26</v>
      </c>
      <c r="C22" s="413" t="s">
        <v>148</v>
      </c>
      <c r="D22" s="409" t="s">
        <v>120</v>
      </c>
      <c r="E22" s="409" t="s">
        <v>121</v>
      </c>
      <c r="F22" s="410" t="s">
        <v>149</v>
      </c>
      <c r="G22" s="410" t="s">
        <v>150</v>
      </c>
      <c r="H22" s="410" t="s">
        <v>154</v>
      </c>
      <c r="I22" s="443" t="s">
        <v>152</v>
      </c>
      <c r="J22" s="446" t="s">
        <v>155</v>
      </c>
      <c r="K22" s="99"/>
      <c r="L22" s="99"/>
    </row>
    <row r="23" spans="2:12" ht="15" customHeight="1">
      <c r="B23" s="411"/>
      <c r="C23" s="414"/>
      <c r="D23" s="409"/>
      <c r="E23" s="409"/>
      <c r="F23" s="411"/>
      <c r="G23" s="411"/>
      <c r="H23" s="411"/>
      <c r="I23" s="444"/>
      <c r="J23" s="447"/>
      <c r="K23" s="99"/>
      <c r="L23" s="99"/>
    </row>
    <row r="24" spans="2:12" ht="15" customHeight="1">
      <c r="B24" s="411"/>
      <c r="C24" s="414"/>
      <c r="D24" s="409"/>
      <c r="E24" s="409"/>
      <c r="F24" s="411"/>
      <c r="G24" s="411"/>
      <c r="H24" s="411"/>
      <c r="I24" s="444"/>
      <c r="J24" s="447"/>
      <c r="K24" s="99"/>
      <c r="L24" s="99"/>
    </row>
    <row r="25" spans="2:12" ht="51.75" customHeight="1">
      <c r="B25" s="412"/>
      <c r="C25" s="415"/>
      <c r="D25" s="409"/>
      <c r="E25" s="409"/>
      <c r="F25" s="412"/>
      <c r="G25" s="412"/>
      <c r="H25" s="412"/>
      <c r="I25" s="445"/>
      <c r="J25" s="448"/>
      <c r="K25" s="98"/>
      <c r="L25" s="99"/>
    </row>
    <row r="26" spans="2:12">
      <c r="B26" s="69"/>
      <c r="C26" s="69"/>
      <c r="D26" s="89"/>
      <c r="E26" s="90"/>
      <c r="F26" s="91"/>
      <c r="G26" s="91"/>
      <c r="H26" s="91"/>
      <c r="I26" s="95"/>
      <c r="J26" s="97"/>
      <c r="K26" s="93"/>
      <c r="L26" s="94"/>
    </row>
    <row r="27" spans="2:12">
      <c r="B27" s="72"/>
      <c r="C27" s="69"/>
      <c r="D27" s="89"/>
      <c r="E27" s="90"/>
      <c r="F27" s="91"/>
      <c r="G27" s="91"/>
      <c r="H27" s="91"/>
      <c r="I27" s="96"/>
      <c r="J27" s="97"/>
      <c r="K27" s="93"/>
      <c r="L27" s="94"/>
    </row>
    <row r="28" spans="2:12">
      <c r="B28" s="72"/>
      <c r="C28" s="69"/>
      <c r="D28" s="89"/>
      <c r="E28" s="90"/>
      <c r="F28" s="91"/>
      <c r="G28" s="91"/>
      <c r="H28" s="91"/>
      <c r="I28" s="96"/>
      <c r="J28" s="97"/>
      <c r="K28" s="93"/>
      <c r="L28" s="94"/>
    </row>
  </sheetData>
  <mergeCells count="19">
    <mergeCell ref="H7:H10"/>
    <mergeCell ref="I7:I10"/>
    <mergeCell ref="J7:J10"/>
    <mergeCell ref="K7:K10"/>
    <mergeCell ref="B22:B25"/>
    <mergeCell ref="C22:C25"/>
    <mergeCell ref="D22:D25"/>
    <mergeCell ref="E22:E25"/>
    <mergeCell ref="F22:F25"/>
    <mergeCell ref="G22:G25"/>
    <mergeCell ref="B7:B10"/>
    <mergeCell ref="C7:C10"/>
    <mergeCell ref="D7:D10"/>
    <mergeCell ref="E7:E10"/>
    <mergeCell ref="F7:F10"/>
    <mergeCell ref="G7:G10"/>
    <mergeCell ref="H22:H25"/>
    <mergeCell ref="I22:I25"/>
    <mergeCell ref="J22:J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EAE2-3F6B-4E2D-B24D-A69EBA2C3C11}">
  <dimension ref="B3:G25"/>
  <sheetViews>
    <sheetView workbookViewId="0">
      <selection activeCell="E8" sqref="E8"/>
    </sheetView>
  </sheetViews>
  <sheetFormatPr defaultRowHeight="14.45"/>
  <cols>
    <col min="4" max="4" width="16.85546875" customWidth="1"/>
    <col min="5" max="5" width="12.28515625" customWidth="1"/>
    <col min="6" max="6" width="11.42578125" customWidth="1"/>
    <col min="7" max="7" width="10.85546875" customWidth="1"/>
  </cols>
  <sheetData>
    <row r="3" spans="2:7">
      <c r="B3" s="14" t="s">
        <v>0</v>
      </c>
      <c r="E3" s="22" t="s">
        <v>156</v>
      </c>
    </row>
    <row r="4" spans="2:7">
      <c r="B4" s="14" t="s">
        <v>2</v>
      </c>
      <c r="E4" s="22" t="s">
        <v>157</v>
      </c>
    </row>
    <row r="5" spans="2:7">
      <c r="B5" s="14" t="s">
        <v>35</v>
      </c>
      <c r="E5" t="s">
        <v>158</v>
      </c>
    </row>
    <row r="7" spans="2:7">
      <c r="B7" s="452" t="s">
        <v>159</v>
      </c>
      <c r="C7" s="453"/>
      <c r="D7" s="454"/>
      <c r="E7" s="458" t="s">
        <v>160</v>
      </c>
      <c r="F7" s="459"/>
      <c r="G7" s="460"/>
    </row>
    <row r="8" spans="2:7">
      <c r="B8" s="455"/>
      <c r="C8" s="456"/>
      <c r="D8" s="457"/>
      <c r="E8" s="111">
        <v>2021</v>
      </c>
      <c r="F8" s="110">
        <v>2022</v>
      </c>
      <c r="G8" s="111" t="s">
        <v>161</v>
      </c>
    </row>
    <row r="9" spans="2:7">
      <c r="B9" s="461" t="s">
        <v>162</v>
      </c>
      <c r="C9" s="462"/>
      <c r="D9" s="463"/>
      <c r="E9" s="112">
        <v>0</v>
      </c>
      <c r="F9" s="113">
        <v>0</v>
      </c>
      <c r="G9" s="114">
        <f>E9+F9</f>
        <v>0</v>
      </c>
    </row>
    <row r="10" spans="2:7">
      <c r="B10" s="464"/>
      <c r="C10" s="465"/>
      <c r="D10" s="466"/>
      <c r="E10" s="115"/>
      <c r="F10" s="113">
        <v>1</v>
      </c>
      <c r="G10" s="114">
        <f>E10+F10</f>
        <v>1</v>
      </c>
    </row>
    <row r="11" spans="2:7">
      <c r="B11" s="467"/>
      <c r="C11" s="468"/>
      <c r="D11" s="468"/>
      <c r="E11" s="468"/>
      <c r="F11" s="469"/>
      <c r="G11" s="114">
        <f>SUM(G9:G10)</f>
        <v>1</v>
      </c>
    </row>
    <row r="12" spans="2:7">
      <c r="B12" s="461" t="s">
        <v>163</v>
      </c>
      <c r="C12" s="462"/>
      <c r="D12" s="463"/>
      <c r="E12" s="112">
        <v>0</v>
      </c>
      <c r="F12" s="113">
        <v>0</v>
      </c>
      <c r="G12" s="114">
        <f>E12+F12</f>
        <v>0</v>
      </c>
    </row>
    <row r="13" spans="2:7">
      <c r="B13" s="464"/>
      <c r="C13" s="465"/>
      <c r="D13" s="466"/>
      <c r="E13" s="115"/>
      <c r="F13" s="113">
        <v>0.25</v>
      </c>
      <c r="G13" s="114">
        <f>E13+F13</f>
        <v>0.25</v>
      </c>
    </row>
    <row r="14" spans="2:7">
      <c r="B14" s="449"/>
      <c r="C14" s="450"/>
      <c r="D14" s="450"/>
      <c r="E14" s="450"/>
      <c r="F14" s="451"/>
      <c r="G14" s="116">
        <f>SUM(G12:G13)</f>
        <v>0.25</v>
      </c>
    </row>
    <row r="15" spans="2:7">
      <c r="B15" s="118"/>
      <c r="C15" s="118"/>
      <c r="D15" s="118"/>
      <c r="E15" s="118"/>
      <c r="F15" s="120" t="s">
        <v>164</v>
      </c>
      <c r="G15" s="119">
        <f>E9+E12</f>
        <v>0</v>
      </c>
    </row>
    <row r="16" spans="2:7">
      <c r="B16" s="470" t="s">
        <v>54</v>
      </c>
      <c r="C16" s="470"/>
      <c r="D16" s="470"/>
      <c r="E16" s="470"/>
      <c r="F16" s="470"/>
      <c r="G16" s="121">
        <f>G11+G14</f>
        <v>1.25</v>
      </c>
    </row>
    <row r="18" spans="2:7">
      <c r="B18" s="471" t="s">
        <v>159</v>
      </c>
      <c r="C18" s="471"/>
      <c r="D18" s="471"/>
      <c r="E18" s="458" t="s">
        <v>165</v>
      </c>
      <c r="F18" s="459"/>
      <c r="G18" s="460"/>
    </row>
    <row r="19" spans="2:7">
      <c r="B19" s="471"/>
      <c r="C19" s="471"/>
      <c r="D19" s="471"/>
      <c r="E19" s="111">
        <v>2021</v>
      </c>
      <c r="F19" s="110">
        <v>2022</v>
      </c>
      <c r="G19" s="111" t="s">
        <v>161</v>
      </c>
    </row>
    <row r="20" spans="2:7">
      <c r="B20" s="461" t="s">
        <v>162</v>
      </c>
      <c r="C20" s="462"/>
      <c r="D20" s="463"/>
      <c r="E20" s="112">
        <v>194</v>
      </c>
      <c r="F20" s="113">
        <v>4481</v>
      </c>
      <c r="G20" s="114">
        <f>E20+F20</f>
        <v>4675</v>
      </c>
    </row>
    <row r="21" spans="2:7">
      <c r="B21" s="464"/>
      <c r="C21" s="465"/>
      <c r="D21" s="466"/>
      <c r="E21" s="115"/>
      <c r="F21" s="113"/>
      <c r="G21" s="114"/>
    </row>
    <row r="22" spans="2:7">
      <c r="B22" s="467"/>
      <c r="C22" s="468"/>
      <c r="D22" s="468"/>
      <c r="E22" s="468"/>
      <c r="F22" s="469"/>
      <c r="G22" s="114">
        <f>SUM(G20:G21)</f>
        <v>4675</v>
      </c>
    </row>
    <row r="23" spans="2:7">
      <c r="B23" s="461" t="s">
        <v>163</v>
      </c>
      <c r="C23" s="462"/>
      <c r="D23" s="463"/>
      <c r="E23" s="112">
        <v>1776</v>
      </c>
      <c r="F23" s="113">
        <v>3150</v>
      </c>
      <c r="G23" s="114">
        <f>E23+F23</f>
        <v>4926</v>
      </c>
    </row>
    <row r="24" spans="2:7">
      <c r="B24" s="464"/>
      <c r="C24" s="465"/>
      <c r="D24" s="466"/>
      <c r="E24" s="115"/>
      <c r="F24" s="113"/>
      <c r="G24" s="114">
        <f>E24+F24</f>
        <v>0</v>
      </c>
    </row>
    <row r="25" spans="2:7">
      <c r="B25" s="467"/>
      <c r="C25" s="468"/>
      <c r="D25" s="468"/>
      <c r="E25" s="468"/>
      <c r="F25" s="469"/>
      <c r="G25" s="114">
        <f>SUM(G23:G24)</f>
        <v>4926</v>
      </c>
    </row>
  </sheetData>
  <mergeCells count="13">
    <mergeCell ref="B25:F25"/>
    <mergeCell ref="B16:F16"/>
    <mergeCell ref="B18:D19"/>
    <mergeCell ref="E18:G18"/>
    <mergeCell ref="B20:D21"/>
    <mergeCell ref="B22:F22"/>
    <mergeCell ref="B23:D24"/>
    <mergeCell ref="B14:F14"/>
    <mergeCell ref="B7:D8"/>
    <mergeCell ref="E7:G7"/>
    <mergeCell ref="B9:D10"/>
    <mergeCell ref="B11:F11"/>
    <mergeCell ref="B12:D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9F38-D2D8-45D7-A9E9-9FDECD99496D}">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166</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00D7-1AB2-4BCD-8535-0EF734E6C5F0}">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168</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6A0B-B1A1-403E-8DFF-EF76DD1DB869}">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169</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1832-185D-4803-8662-D2BCDAA0EDEE}">
  <dimension ref="A3:R38"/>
  <sheetViews>
    <sheetView workbookViewId="0">
      <selection activeCell="P9" sqref="P9:P10"/>
    </sheetView>
  </sheetViews>
  <sheetFormatPr defaultRowHeight="15"/>
  <cols>
    <col min="3" max="3" width="13.140625" customWidth="1"/>
    <col min="4" max="4" width="11.85546875" customWidth="1"/>
    <col min="5" max="5" width="13.140625" customWidth="1"/>
    <col min="6" max="7" width="12" customWidth="1"/>
    <col min="8" max="8" width="12.140625" customWidth="1"/>
    <col min="9" max="9" width="12" customWidth="1"/>
    <col min="10" max="10" width="13.140625" customWidth="1"/>
    <col min="11" max="11" width="12.42578125" customWidth="1"/>
    <col min="12" max="12" width="13.140625" customWidth="1"/>
    <col min="13" max="14" width="12.5703125" customWidth="1"/>
    <col min="15" max="15" width="12" customWidth="1"/>
    <col min="16" max="16" width="12.5703125" customWidth="1"/>
    <col min="17" max="17" width="9.140625" bestFit="1" customWidth="1"/>
    <col min="18" max="18" width="12.7109375" customWidth="1"/>
  </cols>
  <sheetData>
    <row r="3" spans="1:16" ht="14.45">
      <c r="B3" s="14" t="s">
        <v>0</v>
      </c>
      <c r="D3" t="s">
        <v>170</v>
      </c>
    </row>
    <row r="4" spans="1:16" ht="14.45">
      <c r="B4" s="14" t="s">
        <v>2</v>
      </c>
      <c r="E4" t="s">
        <v>61</v>
      </c>
    </row>
    <row r="5" spans="1:16" ht="74.25" customHeight="1">
      <c r="B5" s="15" t="s">
        <v>62</v>
      </c>
      <c r="D5" s="393" t="s">
        <v>63</v>
      </c>
      <c r="E5" s="393"/>
      <c r="F5" s="393"/>
      <c r="G5" s="393"/>
      <c r="H5" s="393"/>
      <c r="I5" s="393"/>
      <c r="J5" s="393"/>
      <c r="K5" s="393"/>
      <c r="L5" s="393"/>
      <c r="M5" s="393"/>
      <c r="N5" s="393"/>
      <c r="O5" s="393"/>
    </row>
    <row r="6" spans="1:16">
      <c r="A6" s="161"/>
      <c r="B6" s="162" t="s">
        <v>64</v>
      </c>
      <c r="C6" s="163"/>
      <c r="D6" s="163"/>
      <c r="E6" s="163"/>
      <c r="F6" s="163"/>
      <c r="G6" s="163"/>
      <c r="H6" s="163"/>
      <c r="I6" s="163"/>
      <c r="J6" s="163"/>
      <c r="K6" s="163"/>
      <c r="L6" s="163"/>
      <c r="M6" s="163"/>
      <c r="N6" s="163"/>
      <c r="O6" s="163"/>
      <c r="P6" s="163"/>
    </row>
    <row r="7" spans="1:16" ht="72" customHeight="1">
      <c r="A7" s="164"/>
      <c r="B7" s="497" t="s">
        <v>26</v>
      </c>
      <c r="C7" s="489" t="s">
        <v>65</v>
      </c>
      <c r="D7" s="489" t="s">
        <v>66</v>
      </c>
      <c r="E7" s="489" t="s">
        <v>67</v>
      </c>
      <c r="F7" s="499" t="s">
        <v>68</v>
      </c>
      <c r="G7" s="500"/>
      <c r="H7" s="499" t="s">
        <v>69</v>
      </c>
      <c r="I7" s="503"/>
      <c r="J7" s="505" t="s">
        <v>70</v>
      </c>
      <c r="K7" s="489" t="s">
        <v>71</v>
      </c>
      <c r="L7" s="489" t="s">
        <v>72</v>
      </c>
      <c r="M7" s="505" t="s">
        <v>73</v>
      </c>
      <c r="N7" s="489" t="s">
        <v>51</v>
      </c>
      <c r="O7" s="499" t="s">
        <v>74</v>
      </c>
      <c r="P7" s="503"/>
    </row>
    <row r="8" spans="1:16" ht="14.45">
      <c r="A8" s="164"/>
      <c r="B8" s="498"/>
      <c r="C8" s="490"/>
      <c r="D8" s="490"/>
      <c r="E8" s="490"/>
      <c r="F8" s="501"/>
      <c r="G8" s="502"/>
      <c r="H8" s="501"/>
      <c r="I8" s="504"/>
      <c r="J8" s="506"/>
      <c r="K8" s="490"/>
      <c r="L8" s="490"/>
      <c r="M8" s="506"/>
      <c r="N8" s="490"/>
      <c r="O8" s="501"/>
      <c r="P8" s="504"/>
    </row>
    <row r="9" spans="1:16">
      <c r="A9" s="164"/>
      <c r="B9" s="498"/>
      <c r="C9" s="490"/>
      <c r="D9" s="490"/>
      <c r="E9" s="490"/>
      <c r="F9" s="489" t="s">
        <v>75</v>
      </c>
      <c r="G9" s="489" t="s">
        <v>76</v>
      </c>
      <c r="H9" s="489" t="s">
        <v>75</v>
      </c>
      <c r="I9" s="489" t="s">
        <v>76</v>
      </c>
      <c r="J9" s="490"/>
      <c r="K9" s="490"/>
      <c r="L9" s="490"/>
      <c r="M9" s="506"/>
      <c r="N9" s="490"/>
      <c r="O9" s="491" t="s">
        <v>77</v>
      </c>
      <c r="P9" s="489" t="s">
        <v>78</v>
      </c>
    </row>
    <row r="10" spans="1:16" ht="36.75" customHeight="1">
      <c r="A10" s="164"/>
      <c r="B10" s="498"/>
      <c r="C10" s="490"/>
      <c r="D10" s="490"/>
      <c r="E10" s="490"/>
      <c r="F10" s="490"/>
      <c r="G10" s="490"/>
      <c r="H10" s="490"/>
      <c r="I10" s="490"/>
      <c r="J10" s="490"/>
      <c r="K10" s="490"/>
      <c r="L10" s="490"/>
      <c r="M10" s="506"/>
      <c r="N10" s="490"/>
      <c r="O10" s="490"/>
      <c r="P10" s="490"/>
    </row>
    <row r="11" spans="1:16" ht="15.75">
      <c r="A11" s="164"/>
      <c r="B11" s="165">
        <v>1</v>
      </c>
      <c r="C11" s="166"/>
      <c r="D11" s="166"/>
      <c r="E11" s="166"/>
      <c r="F11" s="166"/>
      <c r="G11" s="166"/>
      <c r="H11" s="166"/>
      <c r="I11" s="166"/>
      <c r="J11" s="166"/>
      <c r="K11" s="166"/>
      <c r="L11" s="167"/>
      <c r="M11" s="167"/>
      <c r="N11" s="167"/>
      <c r="O11" s="166"/>
      <c r="P11" s="166"/>
    </row>
    <row r="12" spans="1:16" ht="15.75">
      <c r="A12" s="164"/>
      <c r="B12" s="165">
        <v>2</v>
      </c>
      <c r="C12" s="166"/>
      <c r="D12" s="166"/>
      <c r="E12" s="166"/>
      <c r="F12" s="166"/>
      <c r="G12" s="166"/>
      <c r="H12" s="166"/>
      <c r="I12" s="166"/>
      <c r="J12" s="166"/>
      <c r="K12" s="166"/>
      <c r="L12" s="167"/>
      <c r="M12" s="167"/>
      <c r="N12" s="167"/>
      <c r="O12" s="166"/>
      <c r="P12" s="166"/>
    </row>
    <row r="13" spans="1:16" ht="15.75">
      <c r="A13" s="164"/>
      <c r="B13" s="165">
        <v>3</v>
      </c>
      <c r="C13" s="166"/>
      <c r="D13" s="166"/>
      <c r="E13" s="166"/>
      <c r="F13" s="166"/>
      <c r="G13" s="166"/>
      <c r="H13" s="166"/>
      <c r="I13" s="166"/>
      <c r="J13" s="166"/>
      <c r="K13" s="166"/>
      <c r="L13" s="167"/>
      <c r="M13" s="167"/>
      <c r="N13" s="167"/>
      <c r="O13" s="166"/>
      <c r="P13" s="166"/>
    </row>
    <row r="14" spans="1:16" ht="15.75">
      <c r="A14" s="164"/>
      <c r="B14" s="165" t="s">
        <v>32</v>
      </c>
      <c r="C14" s="166"/>
      <c r="D14" s="166"/>
      <c r="E14" s="166"/>
      <c r="F14" s="166"/>
      <c r="G14" s="166"/>
      <c r="H14" s="166"/>
      <c r="I14" s="166"/>
      <c r="J14" s="166"/>
      <c r="K14" s="166"/>
      <c r="L14" s="167"/>
      <c r="M14" s="167"/>
      <c r="N14" s="167"/>
      <c r="O14" s="166"/>
      <c r="P14" s="166"/>
    </row>
    <row r="15" spans="1:16" ht="14.45">
      <c r="A15" s="746"/>
      <c r="B15" s="746"/>
      <c r="C15" s="161"/>
      <c r="D15" s="161"/>
      <c r="E15" s="161"/>
      <c r="F15" s="161"/>
      <c r="G15" s="168"/>
      <c r="H15" s="161"/>
      <c r="I15" s="161"/>
      <c r="J15" s="161"/>
      <c r="K15" s="161"/>
      <c r="L15" s="161"/>
      <c r="M15" s="161"/>
      <c r="N15" s="161"/>
      <c r="O15" s="161"/>
      <c r="P15" s="161"/>
    </row>
    <row r="16" spans="1:16">
      <c r="A16" s="161"/>
      <c r="B16" s="492" t="s">
        <v>79</v>
      </c>
      <c r="C16" s="492"/>
      <c r="D16" s="492"/>
      <c r="E16" s="492"/>
      <c r="F16" s="492"/>
      <c r="G16" s="492"/>
      <c r="H16" s="492"/>
      <c r="I16" s="492"/>
      <c r="J16" s="492"/>
      <c r="K16" s="492"/>
      <c r="L16" s="492"/>
      <c r="M16" s="492"/>
      <c r="N16" s="492"/>
      <c r="O16" s="492"/>
      <c r="P16" s="492"/>
    </row>
    <row r="17" spans="1:18" ht="14.45">
      <c r="A17" s="746"/>
      <c r="B17" s="746"/>
      <c r="C17" s="161"/>
      <c r="D17" s="161"/>
      <c r="E17" s="161"/>
      <c r="F17" s="161"/>
      <c r="G17" s="161"/>
      <c r="H17" s="161"/>
      <c r="I17" s="161"/>
      <c r="J17" s="161"/>
      <c r="K17" s="161"/>
      <c r="L17" s="161"/>
      <c r="M17" s="161"/>
      <c r="N17" s="161"/>
      <c r="O17" s="161"/>
      <c r="P17" s="161"/>
    </row>
    <row r="18" spans="1:18">
      <c r="A18" s="161"/>
      <c r="B18" s="493" t="s">
        <v>80</v>
      </c>
      <c r="C18" s="493"/>
      <c r="D18" s="493"/>
      <c r="E18" s="493"/>
      <c r="F18" s="493"/>
      <c r="G18" s="493"/>
      <c r="H18" s="493"/>
      <c r="I18" s="493"/>
      <c r="J18" s="493"/>
      <c r="K18" s="493"/>
      <c r="L18" s="493"/>
      <c r="M18" s="493"/>
      <c r="N18" s="493"/>
      <c r="O18" s="493"/>
      <c r="P18" s="493"/>
    </row>
    <row r="19" spans="1:18" ht="14.45">
      <c r="A19" s="746"/>
      <c r="B19" s="746"/>
      <c r="C19" s="161"/>
      <c r="D19" s="161"/>
      <c r="E19" s="161"/>
      <c r="F19" s="161"/>
      <c r="G19" s="161"/>
      <c r="H19" s="161"/>
      <c r="I19" s="161"/>
      <c r="J19" s="161"/>
      <c r="K19" s="161"/>
      <c r="L19" s="161"/>
      <c r="M19" s="161"/>
      <c r="N19" s="161"/>
      <c r="O19" s="161"/>
      <c r="P19" s="161"/>
    </row>
    <row r="20" spans="1:18" ht="38.25" customHeight="1">
      <c r="A20" s="169"/>
      <c r="B20" s="492" t="s">
        <v>81</v>
      </c>
      <c r="C20" s="492"/>
      <c r="D20" s="492"/>
      <c r="E20" s="492"/>
      <c r="F20" s="492"/>
      <c r="G20" s="492"/>
      <c r="H20" s="492"/>
      <c r="I20" s="492"/>
      <c r="J20" s="492"/>
      <c r="K20" s="492"/>
      <c r="L20" s="492"/>
      <c r="M20" s="492"/>
      <c r="N20" s="492"/>
      <c r="O20" s="492"/>
      <c r="P20" s="492"/>
    </row>
    <row r="22" spans="1:18">
      <c r="B22" s="19" t="s">
        <v>82</v>
      </c>
    </row>
    <row r="23" spans="1:18">
      <c r="B23" s="494" t="s">
        <v>26</v>
      </c>
      <c r="C23" s="485" t="s">
        <v>65</v>
      </c>
      <c r="D23" s="485" t="s">
        <v>66</v>
      </c>
      <c r="E23" s="485" t="s">
        <v>83</v>
      </c>
      <c r="F23" s="485" t="s">
        <v>84</v>
      </c>
      <c r="G23" s="485" t="s">
        <v>85</v>
      </c>
      <c r="H23" s="479" t="s">
        <v>68</v>
      </c>
      <c r="I23" s="480"/>
      <c r="J23" s="479" t="s">
        <v>69</v>
      </c>
      <c r="K23" s="480"/>
      <c r="L23" s="485" t="s">
        <v>70</v>
      </c>
      <c r="M23" s="485" t="s">
        <v>86</v>
      </c>
      <c r="N23" s="485" t="s">
        <v>72</v>
      </c>
      <c r="O23" s="486" t="s">
        <v>87</v>
      </c>
      <c r="P23" s="485" t="s">
        <v>51</v>
      </c>
      <c r="Q23" s="479" t="s">
        <v>74</v>
      </c>
      <c r="R23" s="480"/>
    </row>
    <row r="24" spans="1:18" ht="14.45">
      <c r="B24" s="495"/>
      <c r="C24" s="483"/>
      <c r="D24" s="483"/>
      <c r="E24" s="483"/>
      <c r="F24" s="483"/>
      <c r="G24" s="483"/>
      <c r="H24" s="481"/>
      <c r="I24" s="482"/>
      <c r="J24" s="481"/>
      <c r="K24" s="482"/>
      <c r="L24" s="483"/>
      <c r="M24" s="483"/>
      <c r="N24" s="483"/>
      <c r="O24" s="487"/>
      <c r="P24" s="483"/>
      <c r="Q24" s="481"/>
      <c r="R24" s="482"/>
    </row>
    <row r="25" spans="1:18">
      <c r="B25" s="495"/>
      <c r="C25" s="483"/>
      <c r="D25" s="483"/>
      <c r="E25" s="483"/>
      <c r="F25" s="483"/>
      <c r="G25" s="483"/>
      <c r="H25" s="483" t="s">
        <v>88</v>
      </c>
      <c r="I25" s="483" t="s">
        <v>89</v>
      </c>
      <c r="J25" s="483" t="s">
        <v>88</v>
      </c>
      <c r="K25" s="483" t="s">
        <v>89</v>
      </c>
      <c r="L25" s="483"/>
      <c r="M25" s="483"/>
      <c r="N25" s="483"/>
      <c r="O25" s="487"/>
      <c r="P25" s="483"/>
      <c r="Q25" s="483" t="s">
        <v>77</v>
      </c>
      <c r="R25" s="483" t="s">
        <v>90</v>
      </c>
    </row>
    <row r="26" spans="1:18" ht="48.75" customHeight="1">
      <c r="B26" s="496"/>
      <c r="C26" s="484"/>
      <c r="D26" s="484"/>
      <c r="E26" s="484"/>
      <c r="F26" s="484"/>
      <c r="G26" s="484"/>
      <c r="H26" s="484"/>
      <c r="I26" s="484"/>
      <c r="J26" s="484"/>
      <c r="K26" s="484"/>
      <c r="L26" s="484"/>
      <c r="M26" s="484"/>
      <c r="N26" s="484"/>
      <c r="O26" s="488"/>
      <c r="P26" s="484"/>
      <c r="Q26" s="484"/>
      <c r="R26" s="484"/>
    </row>
    <row r="27" spans="1:18">
      <c r="B27" s="170"/>
      <c r="C27" s="171"/>
      <c r="D27" s="172"/>
      <c r="E27" s="172"/>
      <c r="F27" s="172"/>
      <c r="G27" s="172"/>
      <c r="H27" s="172"/>
      <c r="I27" s="172"/>
      <c r="J27" s="172"/>
      <c r="K27" s="172"/>
      <c r="L27" s="172"/>
      <c r="M27" s="172"/>
      <c r="N27" s="172"/>
      <c r="O27" s="172"/>
      <c r="P27" s="172"/>
      <c r="Q27" s="171"/>
      <c r="R27" s="73"/>
    </row>
    <row r="28" spans="1:18">
      <c r="B28" s="170"/>
      <c r="C28" s="171"/>
      <c r="D28" s="172"/>
      <c r="E28" s="172"/>
      <c r="F28" s="172"/>
      <c r="G28" s="172"/>
      <c r="H28" s="172"/>
      <c r="I28" s="172"/>
      <c r="J28" s="172"/>
      <c r="K28" s="172"/>
      <c r="L28" s="172"/>
      <c r="M28" s="172"/>
      <c r="N28" s="172"/>
      <c r="O28" s="172"/>
      <c r="P28" s="172"/>
      <c r="Q28" s="171"/>
      <c r="R28" s="73"/>
    </row>
    <row r="29" spans="1:18">
      <c r="B29" s="170"/>
      <c r="C29" s="171"/>
      <c r="D29" s="172"/>
      <c r="E29" s="172"/>
      <c r="F29" s="172"/>
      <c r="G29" s="172"/>
      <c r="H29" s="172"/>
      <c r="I29" s="172"/>
      <c r="J29" s="172"/>
      <c r="K29" s="172"/>
      <c r="L29" s="172"/>
      <c r="M29" s="172"/>
      <c r="N29" s="172"/>
      <c r="O29" s="172"/>
      <c r="P29" s="172"/>
      <c r="Q29" s="171"/>
      <c r="R29" s="73"/>
    </row>
    <row r="31" spans="1:18">
      <c r="B31" s="173" t="s">
        <v>91</v>
      </c>
    </row>
    <row r="32" spans="1:18">
      <c r="B32" s="173"/>
    </row>
    <row r="33" spans="2:2">
      <c r="B33" s="173" t="s">
        <v>92</v>
      </c>
    </row>
    <row r="34" spans="2:2">
      <c r="B34" s="173"/>
    </row>
    <row r="35" spans="2:2">
      <c r="B35" s="173" t="s">
        <v>93</v>
      </c>
    </row>
    <row r="36" spans="2:2">
      <c r="B36" s="173"/>
    </row>
    <row r="37" spans="2:2">
      <c r="B37" s="173" t="s">
        <v>94</v>
      </c>
    </row>
    <row r="38" spans="2:2">
      <c r="B38" s="173" t="s">
        <v>95</v>
      </c>
    </row>
  </sheetData>
  <mergeCells count="45">
    <mergeCell ref="D5:O5"/>
    <mergeCell ref="B7:B10"/>
    <mergeCell ref="C7:C10"/>
    <mergeCell ref="D7:D10"/>
    <mergeCell ref="E7:E10"/>
    <mergeCell ref="F7:G8"/>
    <mergeCell ref="H7:I8"/>
    <mergeCell ref="J7:J10"/>
    <mergeCell ref="K7:K10"/>
    <mergeCell ref="L7:L10"/>
    <mergeCell ref="M7:M10"/>
    <mergeCell ref="N7:N10"/>
    <mergeCell ref="O7:P8"/>
    <mergeCell ref="F9:F10"/>
    <mergeCell ref="G9:G10"/>
    <mergeCell ref="H9:H10"/>
    <mergeCell ref="I9:I10"/>
    <mergeCell ref="O9:O10"/>
    <mergeCell ref="P9:P10"/>
    <mergeCell ref="G23:G26"/>
    <mergeCell ref="A15:B15"/>
    <mergeCell ref="B16:P16"/>
    <mergeCell ref="A17:B17"/>
    <mergeCell ref="B18:P18"/>
    <mergeCell ref="A19:B19"/>
    <mergeCell ref="B20:P20"/>
    <mergeCell ref="B23:B26"/>
    <mergeCell ref="C23:C26"/>
    <mergeCell ref="D23:D26"/>
    <mergeCell ref="E23:E26"/>
    <mergeCell ref="F23:F26"/>
    <mergeCell ref="P23:P26"/>
    <mergeCell ref="Q23:R24"/>
    <mergeCell ref="H25:H26"/>
    <mergeCell ref="I25:I26"/>
    <mergeCell ref="J25:J26"/>
    <mergeCell ref="K25:K26"/>
    <mergeCell ref="Q25:Q26"/>
    <mergeCell ref="R25:R26"/>
    <mergeCell ref="H23:I24"/>
    <mergeCell ref="J23:K24"/>
    <mergeCell ref="L23:L26"/>
    <mergeCell ref="M23:M26"/>
    <mergeCell ref="N23:N26"/>
    <mergeCell ref="O23:O2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42E39-B6A9-4664-8793-9A3BAA274F73}">
  <dimension ref="A3:S29"/>
  <sheetViews>
    <sheetView topLeftCell="I1" workbookViewId="0">
      <selection activeCell="P7" sqref="P7"/>
    </sheetView>
  </sheetViews>
  <sheetFormatPr defaultRowHeight="15"/>
  <cols>
    <col min="1" max="1" width="11.42578125" customWidth="1"/>
    <col min="2" max="2" width="10.7109375" customWidth="1"/>
    <col min="3" max="3" width="11.140625" customWidth="1"/>
    <col min="4" max="5" width="15.28515625" customWidth="1"/>
    <col min="6" max="6" width="12.7109375" customWidth="1"/>
    <col min="7" max="7" width="16.5703125" customWidth="1"/>
    <col min="8" max="8" width="16.42578125" customWidth="1"/>
    <col min="9" max="9" width="11" customWidth="1"/>
    <col min="10" max="10" width="11.5703125" customWidth="1"/>
    <col min="11" max="11" width="12.7109375" customWidth="1"/>
    <col min="12" max="12" width="13.140625" customWidth="1"/>
    <col min="13" max="13" width="12.42578125" customWidth="1"/>
    <col min="14" max="14" width="12.140625" customWidth="1"/>
    <col min="15" max="15" width="14.42578125" customWidth="1"/>
    <col min="16" max="16" width="10.5703125" customWidth="1"/>
  </cols>
  <sheetData>
    <row r="3" spans="1:19" ht="14.45">
      <c r="B3" s="14" t="s">
        <v>0</v>
      </c>
      <c r="E3" t="s">
        <v>171</v>
      </c>
    </row>
    <row r="4" spans="1:19">
      <c r="B4" s="14" t="s">
        <v>2</v>
      </c>
      <c r="E4" s="376" t="s">
        <v>34</v>
      </c>
      <c r="F4" s="376"/>
      <c r="G4" s="376"/>
      <c r="H4" s="376"/>
      <c r="I4" s="376"/>
    </row>
    <row r="5" spans="1:19" ht="14.45">
      <c r="B5" s="14" t="s">
        <v>35</v>
      </c>
      <c r="E5" t="s">
        <v>36</v>
      </c>
    </row>
    <row r="7" spans="1:19" ht="108.75" customHeight="1">
      <c r="A7" s="174" t="s">
        <v>26</v>
      </c>
      <c r="B7" s="175" t="s">
        <v>37</v>
      </c>
      <c r="C7" s="175" t="s">
        <v>38</v>
      </c>
      <c r="D7" s="175" t="s">
        <v>39</v>
      </c>
      <c r="E7" s="175" t="s">
        <v>40</v>
      </c>
      <c r="F7" s="175" t="s">
        <v>41</v>
      </c>
      <c r="G7" s="175" t="s">
        <v>42</v>
      </c>
      <c r="H7" s="175" t="s">
        <v>43</v>
      </c>
      <c r="I7" s="176" t="s">
        <v>44</v>
      </c>
      <c r="J7" s="175" t="s">
        <v>45</v>
      </c>
      <c r="K7" s="175" t="s">
        <v>46</v>
      </c>
      <c r="L7" s="176" t="s">
        <v>47</v>
      </c>
      <c r="M7" s="175" t="s">
        <v>48</v>
      </c>
      <c r="N7" s="175" t="s">
        <v>49</v>
      </c>
      <c r="O7" s="177" t="s">
        <v>50</v>
      </c>
      <c r="P7" s="178" t="s">
        <v>51</v>
      </c>
      <c r="Q7" s="14"/>
      <c r="R7" s="14"/>
      <c r="S7" s="14"/>
    </row>
    <row r="8" spans="1:19">
      <c r="A8" s="179">
        <v>1</v>
      </c>
      <c r="B8" s="179">
        <v>2</v>
      </c>
      <c r="C8" s="179">
        <v>3</v>
      </c>
      <c r="D8" s="179">
        <v>4</v>
      </c>
      <c r="E8" s="179">
        <v>5</v>
      </c>
      <c r="F8" s="179">
        <v>6</v>
      </c>
      <c r="G8" s="179">
        <v>7</v>
      </c>
      <c r="H8" s="179">
        <v>8</v>
      </c>
      <c r="I8" s="180">
        <v>9</v>
      </c>
      <c r="J8" s="179">
        <v>10</v>
      </c>
      <c r="K8" s="179">
        <v>11</v>
      </c>
      <c r="L8" s="179">
        <v>12</v>
      </c>
      <c r="M8" s="179">
        <v>13</v>
      </c>
      <c r="N8" s="179">
        <v>14</v>
      </c>
      <c r="O8" s="181">
        <v>15</v>
      </c>
      <c r="P8" s="182">
        <v>16</v>
      </c>
      <c r="Q8" s="14"/>
      <c r="R8" s="14"/>
      <c r="S8" s="14"/>
    </row>
    <row r="9" spans="1:19" ht="14.45">
      <c r="A9" s="179" t="s">
        <v>52</v>
      </c>
      <c r="B9" s="179"/>
      <c r="C9" s="179"/>
      <c r="D9" s="179"/>
      <c r="E9" s="179"/>
      <c r="F9" s="179"/>
      <c r="G9" s="179"/>
      <c r="H9" s="179"/>
      <c r="I9" s="179"/>
      <c r="J9" s="179"/>
      <c r="K9" s="179"/>
      <c r="L9" s="179"/>
      <c r="M9" s="179"/>
      <c r="N9" s="179"/>
      <c r="O9" s="181"/>
      <c r="P9" s="182"/>
      <c r="Q9" s="14"/>
      <c r="R9" s="14"/>
      <c r="S9" s="14"/>
    </row>
    <row r="10" spans="1:19" ht="14.45">
      <c r="A10" s="179" t="s">
        <v>53</v>
      </c>
      <c r="B10" s="179"/>
      <c r="C10" s="179"/>
      <c r="D10" s="179"/>
      <c r="E10" s="179"/>
      <c r="F10" s="179"/>
      <c r="G10" s="179"/>
      <c r="H10" s="179"/>
      <c r="I10" s="179"/>
      <c r="J10" s="179"/>
      <c r="K10" s="179"/>
      <c r="L10" s="179"/>
      <c r="M10" s="179"/>
      <c r="N10" s="179"/>
      <c r="O10" s="181"/>
      <c r="P10" s="182"/>
      <c r="Q10" s="14"/>
      <c r="R10" s="14"/>
      <c r="S10" s="14"/>
    </row>
    <row r="11" spans="1:19" ht="14.45">
      <c r="A11" s="179" t="s">
        <v>32</v>
      </c>
      <c r="B11" s="179"/>
      <c r="C11" s="179"/>
      <c r="D11" s="179"/>
      <c r="E11" s="179"/>
      <c r="F11" s="179"/>
      <c r="G11" s="179"/>
      <c r="H11" s="179"/>
      <c r="I11" s="179"/>
      <c r="J11" s="179"/>
      <c r="K11" s="179"/>
      <c r="L11" s="179"/>
      <c r="M11" s="179"/>
      <c r="N11" s="179"/>
      <c r="O11" s="181"/>
      <c r="P11" s="182"/>
      <c r="Q11" s="14"/>
      <c r="R11" s="14"/>
      <c r="S11" s="14"/>
    </row>
    <row r="12" spans="1:19">
      <c r="A12" s="509" t="s">
        <v>54</v>
      </c>
      <c r="B12" s="510"/>
      <c r="C12" s="510"/>
      <c r="D12" s="510"/>
      <c r="E12" s="510"/>
      <c r="F12" s="510"/>
      <c r="G12" s="510"/>
      <c r="H12" s="510"/>
      <c r="I12" s="510"/>
      <c r="J12" s="510"/>
      <c r="K12" s="511"/>
      <c r="L12" s="179"/>
      <c r="M12" s="179"/>
      <c r="N12" s="179"/>
      <c r="O12" s="181"/>
      <c r="P12" s="182"/>
      <c r="Q12" s="14"/>
      <c r="R12" s="14"/>
      <c r="S12" s="14"/>
    </row>
    <row r="13" spans="1:19" ht="14.45">
      <c r="A13" s="14"/>
      <c r="B13" s="14"/>
      <c r="C13" s="14"/>
      <c r="D13" s="14"/>
      <c r="E13" s="14"/>
      <c r="F13" s="14"/>
      <c r="G13" s="14"/>
      <c r="H13" s="14"/>
      <c r="I13" s="14"/>
      <c r="J13" s="14"/>
      <c r="K13" s="14"/>
      <c r="L13" s="14"/>
      <c r="M13" s="14"/>
      <c r="N13" s="14"/>
      <c r="O13" s="14"/>
      <c r="P13" s="14"/>
      <c r="Q13" s="14"/>
      <c r="R13" s="14"/>
      <c r="S13" s="14"/>
    </row>
    <row r="14" spans="1:19" ht="14.45">
      <c r="A14" s="14"/>
      <c r="B14" s="14"/>
      <c r="C14" s="14"/>
      <c r="D14" s="14"/>
      <c r="E14" s="14"/>
      <c r="F14" s="14"/>
      <c r="G14" s="14"/>
      <c r="H14" s="14"/>
      <c r="I14" s="14"/>
      <c r="J14" s="14"/>
      <c r="K14" s="14"/>
      <c r="L14" s="14"/>
      <c r="M14" s="14"/>
      <c r="N14" s="14"/>
      <c r="O14" s="14"/>
      <c r="P14" s="14"/>
      <c r="Q14" s="14"/>
      <c r="R14" s="14"/>
      <c r="S14" s="14"/>
    </row>
    <row r="15" spans="1:19">
      <c r="A15" s="747" t="s">
        <v>55</v>
      </c>
      <c r="B15" s="747"/>
      <c r="C15" s="747"/>
      <c r="D15" s="14"/>
      <c r="E15" s="14"/>
      <c r="F15" s="14"/>
      <c r="G15" s="747" t="s">
        <v>56</v>
      </c>
      <c r="H15" s="747"/>
      <c r="I15" s="14"/>
      <c r="J15" s="14"/>
      <c r="K15" s="14"/>
      <c r="L15" s="14"/>
      <c r="M15" s="507" t="s">
        <v>57</v>
      </c>
      <c r="N15" s="507"/>
      <c r="O15" s="507"/>
      <c r="P15" s="14"/>
      <c r="Q15" s="14"/>
      <c r="R15" s="14"/>
      <c r="S15" s="14"/>
    </row>
    <row r="16" spans="1:19" ht="14.45">
      <c r="A16" s="14"/>
      <c r="B16" s="14"/>
      <c r="C16" s="14"/>
      <c r="D16" s="14"/>
      <c r="E16" s="14"/>
      <c r="F16" s="14"/>
      <c r="G16" s="14"/>
      <c r="H16" s="14"/>
      <c r="I16" s="14"/>
      <c r="J16" s="14"/>
      <c r="K16" s="14"/>
      <c r="L16" s="14"/>
      <c r="M16" s="14"/>
      <c r="N16" s="14"/>
      <c r="O16" s="14"/>
      <c r="P16" s="14"/>
      <c r="Q16" s="14"/>
      <c r="R16" s="14"/>
      <c r="S16" s="14"/>
    </row>
    <row r="17" spans="1:19">
      <c r="A17" s="508" t="s">
        <v>58</v>
      </c>
      <c r="B17" s="508"/>
      <c r="C17" s="508"/>
      <c r="D17" s="508"/>
      <c r="E17" s="508"/>
      <c r="F17" s="508"/>
      <c r="G17" s="508"/>
      <c r="H17" s="508"/>
      <c r="I17" s="508"/>
      <c r="J17" s="14"/>
      <c r="K17" s="14"/>
      <c r="L17" s="14"/>
      <c r="M17" s="14"/>
      <c r="N17" s="14"/>
      <c r="O17" s="14"/>
      <c r="P17" s="14"/>
      <c r="Q17" s="14"/>
      <c r="R17" s="14"/>
      <c r="S17" s="14"/>
    </row>
    <row r="18" spans="1:19" ht="14.45">
      <c r="A18" s="508"/>
      <c r="B18" s="508"/>
      <c r="C18" s="508"/>
      <c r="D18" s="508"/>
      <c r="E18" s="508"/>
      <c r="F18" s="508"/>
      <c r="G18" s="508"/>
      <c r="H18" s="508"/>
      <c r="I18" s="508"/>
      <c r="J18" s="14"/>
      <c r="K18" s="14"/>
      <c r="L18" s="14"/>
      <c r="M18" s="14"/>
      <c r="N18" s="14"/>
      <c r="O18" s="14"/>
      <c r="P18" s="14"/>
      <c r="Q18" s="14"/>
      <c r="R18" s="14"/>
      <c r="S18" s="14"/>
    </row>
    <row r="19" spans="1:19" ht="14.45">
      <c r="A19" s="508"/>
      <c r="B19" s="508"/>
      <c r="C19" s="508"/>
      <c r="D19" s="508"/>
      <c r="E19" s="508"/>
      <c r="F19" s="508"/>
      <c r="G19" s="508"/>
      <c r="H19" s="508"/>
      <c r="I19" s="508"/>
      <c r="J19" s="14"/>
      <c r="K19" s="14"/>
      <c r="L19" s="14"/>
      <c r="M19" s="14"/>
      <c r="N19" s="14"/>
      <c r="O19" s="14"/>
      <c r="P19" s="14"/>
      <c r="Q19" s="14"/>
      <c r="R19" s="14"/>
      <c r="S19" s="14"/>
    </row>
    <row r="20" spans="1:19" ht="14.45">
      <c r="A20" s="508"/>
      <c r="B20" s="508"/>
      <c r="C20" s="508"/>
      <c r="D20" s="508"/>
      <c r="E20" s="508"/>
      <c r="F20" s="508"/>
      <c r="G20" s="508"/>
      <c r="H20" s="508"/>
      <c r="I20" s="508"/>
      <c r="J20" s="14"/>
      <c r="K20" s="14"/>
      <c r="L20" s="14"/>
      <c r="M20" s="14"/>
      <c r="N20" s="14"/>
      <c r="O20" s="14"/>
      <c r="P20" s="14"/>
      <c r="Q20" s="14"/>
      <c r="R20" s="14"/>
      <c r="S20" s="14"/>
    </row>
    <row r="21" spans="1:19" ht="14.45">
      <c r="A21" s="508"/>
      <c r="B21" s="508"/>
      <c r="C21" s="508"/>
      <c r="D21" s="508"/>
      <c r="E21" s="508"/>
      <c r="F21" s="508"/>
      <c r="G21" s="508"/>
      <c r="H21" s="508"/>
      <c r="I21" s="508"/>
      <c r="J21" s="14"/>
      <c r="K21" s="14"/>
      <c r="L21" s="14"/>
      <c r="M21" s="14"/>
      <c r="N21" s="14"/>
      <c r="O21" s="14"/>
      <c r="P21" s="14"/>
      <c r="Q21" s="14"/>
      <c r="R21" s="14"/>
      <c r="S21" s="14"/>
    </row>
    <row r="22" spans="1:19" ht="14.45">
      <c r="A22" s="508"/>
      <c r="B22" s="508"/>
      <c r="C22" s="508"/>
      <c r="D22" s="508"/>
      <c r="E22" s="508"/>
      <c r="F22" s="508"/>
      <c r="G22" s="508"/>
      <c r="H22" s="508"/>
      <c r="I22" s="508"/>
      <c r="J22" s="14"/>
      <c r="K22" s="14"/>
      <c r="L22" s="14"/>
      <c r="M22" s="14"/>
      <c r="N22" s="14"/>
      <c r="O22" s="14"/>
      <c r="P22" s="14"/>
      <c r="Q22" s="14"/>
      <c r="R22" s="14"/>
      <c r="S22" s="14"/>
    </row>
    <row r="23" spans="1:19" ht="14.45">
      <c r="A23" s="508"/>
      <c r="B23" s="508"/>
      <c r="C23" s="508"/>
      <c r="D23" s="508"/>
      <c r="E23" s="508"/>
      <c r="F23" s="508"/>
      <c r="G23" s="508"/>
      <c r="H23" s="508"/>
      <c r="I23" s="508"/>
      <c r="J23" s="14"/>
      <c r="K23" s="14"/>
      <c r="L23" s="14"/>
      <c r="M23" s="14"/>
      <c r="N23" s="14"/>
      <c r="O23" s="14"/>
      <c r="P23" s="14"/>
      <c r="Q23" s="14"/>
      <c r="R23" s="14"/>
      <c r="S23" s="14"/>
    </row>
    <row r="24" spans="1:19" ht="14.45">
      <c r="A24" s="508"/>
      <c r="B24" s="508"/>
      <c r="C24" s="508"/>
      <c r="D24" s="508"/>
      <c r="E24" s="508"/>
      <c r="F24" s="508"/>
      <c r="G24" s="508"/>
      <c r="H24" s="508"/>
      <c r="I24" s="508"/>
      <c r="J24" s="14"/>
      <c r="K24" s="14"/>
      <c r="L24" s="14"/>
      <c r="M24" s="14"/>
      <c r="N24" s="14"/>
      <c r="O24" s="14"/>
      <c r="P24" s="14"/>
      <c r="Q24" s="14"/>
      <c r="R24" s="14"/>
      <c r="S24" s="14"/>
    </row>
    <row r="25" spans="1:19" ht="14.45">
      <c r="A25" s="508"/>
      <c r="B25" s="508"/>
      <c r="C25" s="508"/>
      <c r="D25" s="508"/>
      <c r="E25" s="508"/>
      <c r="F25" s="508"/>
      <c r="G25" s="508"/>
      <c r="H25" s="508"/>
      <c r="I25" s="508"/>
      <c r="J25" s="14"/>
      <c r="K25" s="14"/>
      <c r="L25" s="14"/>
      <c r="M25" s="14"/>
      <c r="N25" s="14"/>
      <c r="O25" s="14"/>
      <c r="P25" s="14"/>
      <c r="Q25" s="14"/>
      <c r="R25" s="14"/>
      <c r="S25" s="14"/>
    </row>
    <row r="26" spans="1:19" ht="14.45">
      <c r="A26" s="508"/>
      <c r="B26" s="508"/>
      <c r="C26" s="508"/>
      <c r="D26" s="508"/>
      <c r="E26" s="508"/>
      <c r="F26" s="508"/>
      <c r="G26" s="508"/>
      <c r="H26" s="508"/>
      <c r="I26" s="508"/>
      <c r="J26" s="14"/>
      <c r="K26" s="14"/>
      <c r="L26" s="14"/>
      <c r="M26" s="14"/>
      <c r="N26" s="14"/>
      <c r="O26" s="14"/>
      <c r="P26" s="14"/>
      <c r="Q26" s="14"/>
      <c r="R26" s="14"/>
      <c r="S26" s="14"/>
    </row>
    <row r="27" spans="1:19" ht="14.45">
      <c r="A27" s="14"/>
      <c r="B27" s="14"/>
      <c r="C27" s="14"/>
      <c r="D27" s="14"/>
      <c r="E27" s="14"/>
      <c r="F27" s="14"/>
      <c r="G27" s="14"/>
      <c r="H27" s="14"/>
      <c r="I27" s="14"/>
      <c r="J27" s="14"/>
      <c r="K27" s="14"/>
      <c r="L27" s="14"/>
      <c r="M27" s="14"/>
      <c r="N27" s="14"/>
      <c r="O27" s="14"/>
      <c r="P27" s="14"/>
      <c r="Q27" s="14"/>
      <c r="R27" s="14"/>
      <c r="S27" s="14"/>
    </row>
    <row r="28" spans="1:19" ht="14.45">
      <c r="A28" s="14" t="s">
        <v>59</v>
      </c>
      <c r="B28" s="14"/>
      <c r="C28" s="14"/>
      <c r="D28" s="14"/>
      <c r="E28" s="14"/>
      <c r="F28" s="14"/>
      <c r="G28" s="14"/>
      <c r="H28" s="14"/>
      <c r="I28" s="14"/>
      <c r="J28" s="14"/>
      <c r="K28" s="14"/>
      <c r="L28" s="14"/>
      <c r="M28" s="14"/>
      <c r="N28" s="14"/>
      <c r="O28" s="14"/>
      <c r="P28" s="14"/>
      <c r="Q28" s="14"/>
      <c r="R28" s="14"/>
      <c r="S28" s="14"/>
    </row>
    <row r="29" spans="1:19" ht="14.45">
      <c r="A29" s="14"/>
      <c r="B29" s="14"/>
      <c r="C29" s="14"/>
      <c r="D29" s="14"/>
      <c r="E29" s="14"/>
      <c r="F29" s="14"/>
      <c r="G29" s="14"/>
      <c r="H29" s="14"/>
      <c r="I29" s="14"/>
      <c r="J29" s="14"/>
      <c r="K29" s="14"/>
      <c r="L29" s="14"/>
      <c r="M29" s="14"/>
      <c r="N29" s="14"/>
      <c r="O29" s="14"/>
      <c r="P29" s="14"/>
      <c r="Q29" s="14"/>
      <c r="R29" s="14"/>
      <c r="S29" s="14"/>
    </row>
  </sheetData>
  <mergeCells count="6">
    <mergeCell ref="M15:O15"/>
    <mergeCell ref="A17:I26"/>
    <mergeCell ref="E4:I4"/>
    <mergeCell ref="A12:K12"/>
    <mergeCell ref="A15:C15"/>
    <mergeCell ref="G15:H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9BFE-5A39-410B-AF83-F18B6854DBD6}">
  <dimension ref="B2:P17"/>
  <sheetViews>
    <sheetView workbookViewId="0">
      <selection activeCell="J4" sqref="J4"/>
    </sheetView>
  </sheetViews>
  <sheetFormatPr defaultRowHeight="15"/>
  <cols>
    <col min="2" max="16" width="19.85546875" customWidth="1"/>
  </cols>
  <sheetData>
    <row r="2" spans="2:16">
      <c r="B2" s="14" t="s">
        <v>0</v>
      </c>
      <c r="D2" t="s">
        <v>172</v>
      </c>
    </row>
    <row r="3" spans="2:16">
      <c r="B3" s="14"/>
      <c r="D3" t="s">
        <v>173</v>
      </c>
    </row>
    <row r="4" spans="2:16">
      <c r="B4" s="14"/>
      <c r="D4" t="s">
        <v>174</v>
      </c>
    </row>
    <row r="5" spans="2:16">
      <c r="B5" s="14"/>
      <c r="D5" t="s">
        <v>175</v>
      </c>
    </row>
    <row r="6" spans="2:16">
      <c r="B6" s="14" t="s">
        <v>2</v>
      </c>
      <c r="E6" s="519" t="s">
        <v>34</v>
      </c>
      <c r="F6" s="519"/>
      <c r="G6" s="519"/>
      <c r="H6" s="519"/>
      <c r="I6" s="519"/>
    </row>
    <row r="7" spans="2:16">
      <c r="B7" s="14" t="s">
        <v>35</v>
      </c>
      <c r="E7" t="s">
        <v>176</v>
      </c>
    </row>
    <row r="9" spans="2:16">
      <c r="B9" s="512" t="s">
        <v>26</v>
      </c>
      <c r="C9" s="512" t="s">
        <v>177</v>
      </c>
      <c r="D9" s="512" t="s">
        <v>178</v>
      </c>
      <c r="E9" s="512" t="s">
        <v>179</v>
      </c>
      <c r="F9" s="514" t="s">
        <v>180</v>
      </c>
      <c r="G9" s="514"/>
      <c r="H9" s="514"/>
      <c r="I9" s="514"/>
      <c r="J9" s="515"/>
      <c r="K9" s="514" t="s">
        <v>181</v>
      </c>
      <c r="L9" s="514"/>
      <c r="M9" s="514"/>
      <c r="N9" s="514"/>
      <c r="O9" s="515"/>
      <c r="P9" s="512" t="s">
        <v>182</v>
      </c>
    </row>
    <row r="10" spans="2:16">
      <c r="B10" s="518"/>
      <c r="C10" s="518"/>
      <c r="D10" s="518"/>
      <c r="E10" s="518"/>
      <c r="F10" s="516"/>
      <c r="G10" s="516"/>
      <c r="H10" s="516"/>
      <c r="I10" s="516"/>
      <c r="J10" s="517"/>
      <c r="K10" s="516"/>
      <c r="L10" s="516"/>
      <c r="M10" s="516"/>
      <c r="N10" s="516"/>
      <c r="O10" s="517"/>
      <c r="P10" s="518"/>
    </row>
    <row r="11" spans="2:16">
      <c r="B11" s="518"/>
      <c r="C11" s="518"/>
      <c r="D11" s="518"/>
      <c r="E11" s="518"/>
      <c r="F11" s="512" t="s">
        <v>183</v>
      </c>
      <c r="G11" s="512" t="s">
        <v>184</v>
      </c>
      <c r="H11" s="512" t="s">
        <v>185</v>
      </c>
      <c r="I11" s="512" t="s">
        <v>186</v>
      </c>
      <c r="J11" s="512" t="s">
        <v>187</v>
      </c>
      <c r="K11" s="512" t="s">
        <v>183</v>
      </c>
      <c r="L11" s="512" t="s">
        <v>188</v>
      </c>
      <c r="M11" s="512" t="s">
        <v>184</v>
      </c>
      <c r="N11" s="512" t="s">
        <v>185</v>
      </c>
      <c r="O11" s="512" t="s">
        <v>186</v>
      </c>
      <c r="P11" s="518" t="s">
        <v>189</v>
      </c>
    </row>
    <row r="12" spans="2:16">
      <c r="B12" s="513"/>
      <c r="C12" s="513"/>
      <c r="D12" s="513"/>
      <c r="E12" s="513"/>
      <c r="F12" s="513"/>
      <c r="G12" s="513"/>
      <c r="H12" s="513"/>
      <c r="I12" s="513"/>
      <c r="J12" s="513"/>
      <c r="K12" s="513"/>
      <c r="L12" s="513"/>
      <c r="M12" s="513"/>
      <c r="N12" s="513"/>
      <c r="O12" s="513"/>
      <c r="P12" s="513"/>
    </row>
    <row r="13" spans="2:16" ht="76.5">
      <c r="B13" s="129"/>
      <c r="C13" s="130" t="s">
        <v>190</v>
      </c>
      <c r="D13" s="131"/>
      <c r="E13" s="132"/>
      <c r="F13" s="131"/>
      <c r="G13" s="131"/>
      <c r="H13" s="131"/>
      <c r="I13" s="131"/>
      <c r="J13" s="131"/>
      <c r="K13" s="133"/>
      <c r="L13" s="133"/>
      <c r="M13" s="133"/>
      <c r="N13" s="133"/>
      <c r="O13" s="133"/>
      <c r="P13" s="131"/>
    </row>
    <row r="14" spans="2:16" ht="38.25">
      <c r="B14" s="129"/>
      <c r="C14" s="134" t="s">
        <v>191</v>
      </c>
      <c r="D14" s="131"/>
      <c r="E14" s="132"/>
      <c r="F14" s="131"/>
      <c r="G14" s="131"/>
      <c r="H14" s="131"/>
      <c r="I14" s="131"/>
      <c r="J14" s="131"/>
      <c r="K14" s="133"/>
      <c r="L14" s="133"/>
      <c r="M14" s="133"/>
      <c r="N14" s="133"/>
      <c r="O14" s="133"/>
      <c r="P14" s="131"/>
    </row>
    <row r="15" spans="2:16" ht="38.25">
      <c r="B15" s="129"/>
      <c r="C15" s="134" t="s">
        <v>192</v>
      </c>
      <c r="D15" s="131"/>
      <c r="E15" s="132"/>
      <c r="F15" s="131"/>
      <c r="G15" s="131"/>
      <c r="H15" s="131"/>
      <c r="I15" s="131"/>
      <c r="J15" s="131"/>
      <c r="K15" s="133"/>
      <c r="L15" s="133"/>
      <c r="M15" s="133"/>
      <c r="N15" s="133"/>
      <c r="O15" s="135"/>
      <c r="P15" s="131"/>
    </row>
    <row r="16" spans="2:16" ht="126.75">
      <c r="B16" s="129"/>
      <c r="C16" s="134" t="s">
        <v>193</v>
      </c>
      <c r="D16" s="131"/>
      <c r="E16" s="132"/>
      <c r="F16" s="131"/>
      <c r="G16" s="131"/>
      <c r="H16" s="131"/>
      <c r="I16" s="131"/>
      <c r="J16" s="131"/>
      <c r="K16" s="133"/>
      <c r="L16" s="133"/>
      <c r="M16" s="133"/>
      <c r="N16" s="133"/>
      <c r="O16" s="135"/>
      <c r="P16" s="131"/>
    </row>
    <row r="17" spans="2:16" ht="76.5">
      <c r="B17" s="129"/>
      <c r="C17" s="134" t="s">
        <v>194</v>
      </c>
      <c r="D17" s="131"/>
      <c r="E17" s="132"/>
      <c r="F17" s="131"/>
      <c r="G17" s="131"/>
      <c r="H17" s="131"/>
      <c r="I17" s="131"/>
      <c r="J17" s="131"/>
      <c r="K17" s="131"/>
      <c r="L17" s="131"/>
      <c r="M17" s="131"/>
      <c r="N17" s="131"/>
      <c r="O17" s="136"/>
      <c r="P17" s="131"/>
    </row>
  </sheetData>
  <mergeCells count="18">
    <mergeCell ref="E6:I6"/>
    <mergeCell ref="B9:B12"/>
    <mergeCell ref="C9:C12"/>
    <mergeCell ref="D9:D12"/>
    <mergeCell ref="E9:E12"/>
    <mergeCell ref="F9:J10"/>
    <mergeCell ref="N11:N12"/>
    <mergeCell ref="O11:O12"/>
    <mergeCell ref="K9:O10"/>
    <mergeCell ref="P9:P12"/>
    <mergeCell ref="F11:F12"/>
    <mergeCell ref="G11:G12"/>
    <mergeCell ref="H11:H12"/>
    <mergeCell ref="I11:I12"/>
    <mergeCell ref="J11:J12"/>
    <mergeCell ref="K11:K12"/>
    <mergeCell ref="L11:L12"/>
    <mergeCell ref="M11:M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E220-1973-4A9B-8B06-2C6B031C2440}">
  <dimension ref="B2:P22"/>
  <sheetViews>
    <sheetView workbookViewId="0">
      <selection activeCell="C19" sqref="C19"/>
    </sheetView>
  </sheetViews>
  <sheetFormatPr defaultRowHeight="15"/>
  <cols>
    <col min="2" max="16" width="19.85546875" customWidth="1"/>
  </cols>
  <sheetData>
    <row r="2" spans="2:16">
      <c r="B2" s="14" t="s">
        <v>0</v>
      </c>
      <c r="E2" t="s">
        <v>195</v>
      </c>
    </row>
    <row r="3" spans="2:16">
      <c r="B3" s="14"/>
      <c r="E3" t="s">
        <v>196</v>
      </c>
    </row>
    <row r="4" spans="2:16">
      <c r="B4" s="14"/>
      <c r="E4" t="s">
        <v>197</v>
      </c>
    </row>
    <row r="5" spans="2:16">
      <c r="B5" s="14"/>
      <c r="E5" t="s">
        <v>198</v>
      </c>
    </row>
    <row r="6" spans="2:16">
      <c r="B6" s="14"/>
      <c r="E6" s="154" t="s">
        <v>199</v>
      </c>
    </row>
    <row r="7" spans="2:16">
      <c r="B7" s="14"/>
      <c r="E7" s="154" t="s">
        <v>200</v>
      </c>
    </row>
    <row r="8" spans="2:16">
      <c r="B8" s="14"/>
      <c r="E8" s="154" t="s">
        <v>201</v>
      </c>
    </row>
    <row r="9" spans="2:16">
      <c r="B9" s="14"/>
      <c r="E9" s="154"/>
    </row>
    <row r="10" spans="2:16">
      <c r="B10" s="14" t="s">
        <v>2</v>
      </c>
      <c r="E10" s="519" t="s">
        <v>34</v>
      </c>
      <c r="F10" s="519"/>
      <c r="G10" s="519"/>
      <c r="H10" s="519"/>
      <c r="I10" s="519"/>
    </row>
    <row r="11" spans="2:16">
      <c r="B11" s="14" t="s">
        <v>35</v>
      </c>
      <c r="E11" t="s">
        <v>176</v>
      </c>
    </row>
    <row r="13" spans="2:16">
      <c r="B13" s="512" t="s">
        <v>26</v>
      </c>
      <c r="C13" s="512" t="s">
        <v>177</v>
      </c>
      <c r="D13" s="512" t="s">
        <v>178</v>
      </c>
      <c r="E13" s="512" t="s">
        <v>179</v>
      </c>
      <c r="F13" s="514" t="s">
        <v>180</v>
      </c>
      <c r="G13" s="514"/>
      <c r="H13" s="514"/>
      <c r="I13" s="514"/>
      <c r="J13" s="515"/>
      <c r="K13" s="514" t="s">
        <v>181</v>
      </c>
      <c r="L13" s="514"/>
      <c r="M13" s="514"/>
      <c r="N13" s="514"/>
      <c r="O13" s="515"/>
      <c r="P13" s="512" t="s">
        <v>182</v>
      </c>
    </row>
    <row r="14" spans="2:16">
      <c r="B14" s="518"/>
      <c r="C14" s="518"/>
      <c r="D14" s="518"/>
      <c r="E14" s="518"/>
      <c r="F14" s="516"/>
      <c r="G14" s="516"/>
      <c r="H14" s="516"/>
      <c r="I14" s="516"/>
      <c r="J14" s="517"/>
      <c r="K14" s="516"/>
      <c r="L14" s="516"/>
      <c r="M14" s="516"/>
      <c r="N14" s="516"/>
      <c r="O14" s="517"/>
      <c r="P14" s="518"/>
    </row>
    <row r="15" spans="2:16">
      <c r="B15" s="518"/>
      <c r="C15" s="518"/>
      <c r="D15" s="518"/>
      <c r="E15" s="518"/>
      <c r="F15" s="512" t="s">
        <v>183</v>
      </c>
      <c r="G15" s="512" t="s">
        <v>184</v>
      </c>
      <c r="H15" s="512" t="s">
        <v>185</v>
      </c>
      <c r="I15" s="512" t="s">
        <v>186</v>
      </c>
      <c r="J15" s="512" t="s">
        <v>187</v>
      </c>
      <c r="K15" s="512" t="s">
        <v>183</v>
      </c>
      <c r="L15" s="512" t="s">
        <v>188</v>
      </c>
      <c r="M15" s="512" t="s">
        <v>184</v>
      </c>
      <c r="N15" s="512" t="s">
        <v>185</v>
      </c>
      <c r="O15" s="512" t="s">
        <v>186</v>
      </c>
      <c r="P15" s="518" t="s">
        <v>189</v>
      </c>
    </row>
    <row r="16" spans="2:16">
      <c r="B16" s="513"/>
      <c r="C16" s="513"/>
      <c r="D16" s="513"/>
      <c r="E16" s="513"/>
      <c r="F16" s="513"/>
      <c r="G16" s="513"/>
      <c r="H16" s="513"/>
      <c r="I16" s="513"/>
      <c r="J16" s="513"/>
      <c r="K16" s="513"/>
      <c r="L16" s="513"/>
      <c r="M16" s="513"/>
      <c r="N16" s="513"/>
      <c r="O16" s="513"/>
      <c r="P16" s="513"/>
    </row>
    <row r="17" spans="2:16" ht="76.5">
      <c r="B17" s="129"/>
      <c r="C17" s="130" t="s">
        <v>190</v>
      </c>
      <c r="D17" s="131"/>
      <c r="E17" s="132"/>
      <c r="F17" s="131"/>
      <c r="G17" s="131"/>
      <c r="H17" s="131"/>
      <c r="I17" s="131"/>
      <c r="J17" s="131"/>
      <c r="K17" s="133"/>
      <c r="L17" s="133"/>
      <c r="M17" s="133"/>
      <c r="N17" s="133"/>
      <c r="O17" s="133"/>
      <c r="P17" s="131"/>
    </row>
    <row r="18" spans="2:16" ht="38.25">
      <c r="B18" s="129"/>
      <c r="C18" s="134" t="s">
        <v>191</v>
      </c>
      <c r="D18" s="131"/>
      <c r="E18" s="132"/>
      <c r="F18" s="131"/>
      <c r="G18" s="131"/>
      <c r="H18" s="131"/>
      <c r="I18" s="131"/>
      <c r="J18" s="131"/>
      <c r="K18" s="133"/>
      <c r="L18" s="133"/>
      <c r="M18" s="133"/>
      <c r="N18" s="133"/>
      <c r="O18" s="133"/>
      <c r="P18" s="131"/>
    </row>
    <row r="19" spans="2:16" ht="63.75">
      <c r="B19" s="129"/>
      <c r="C19" s="134" t="s">
        <v>202</v>
      </c>
      <c r="D19" s="131"/>
      <c r="E19" s="132"/>
      <c r="F19" s="131"/>
      <c r="G19" s="131"/>
      <c r="H19" s="131"/>
      <c r="I19" s="131"/>
      <c r="J19" s="131"/>
      <c r="K19" s="133"/>
      <c r="L19" s="133"/>
      <c r="M19" s="133"/>
      <c r="N19" s="133"/>
      <c r="O19" s="133"/>
      <c r="P19" s="131"/>
    </row>
    <row r="20" spans="2:16" ht="38.25">
      <c r="B20" s="129"/>
      <c r="C20" s="134" t="s">
        <v>192</v>
      </c>
      <c r="D20" s="131"/>
      <c r="E20" s="132"/>
      <c r="F20" s="131"/>
      <c r="G20" s="131"/>
      <c r="H20" s="131"/>
      <c r="I20" s="131"/>
      <c r="J20" s="131"/>
      <c r="K20" s="133"/>
      <c r="L20" s="133"/>
      <c r="M20" s="133"/>
      <c r="N20" s="133"/>
      <c r="O20" s="135"/>
      <c r="P20" s="131"/>
    </row>
    <row r="21" spans="2:16" ht="126.75">
      <c r="B21" s="129"/>
      <c r="C21" s="134" t="s">
        <v>193</v>
      </c>
      <c r="D21" s="131"/>
      <c r="E21" s="132"/>
      <c r="F21" s="131"/>
      <c r="G21" s="131"/>
      <c r="H21" s="131"/>
      <c r="I21" s="131"/>
      <c r="J21" s="131"/>
      <c r="K21" s="133"/>
      <c r="L21" s="133"/>
      <c r="M21" s="133"/>
      <c r="N21" s="133"/>
      <c r="O21" s="135"/>
      <c r="P21" s="131"/>
    </row>
    <row r="22" spans="2:16" ht="76.5">
      <c r="B22" s="129"/>
      <c r="C22" s="134" t="s">
        <v>194</v>
      </c>
      <c r="D22" s="131"/>
      <c r="E22" s="132"/>
      <c r="F22" s="131"/>
      <c r="G22" s="131"/>
      <c r="H22" s="131"/>
      <c r="I22" s="131"/>
      <c r="J22" s="131"/>
      <c r="K22" s="131"/>
      <c r="L22" s="131"/>
      <c r="M22" s="131"/>
      <c r="N22" s="131"/>
      <c r="O22" s="136"/>
      <c r="P22" s="131"/>
    </row>
  </sheetData>
  <mergeCells count="18">
    <mergeCell ref="E10:I10"/>
    <mergeCell ref="B13:B16"/>
    <mergeCell ref="C13:C16"/>
    <mergeCell ref="D13:D16"/>
    <mergeCell ref="E13:E16"/>
    <mergeCell ref="F13:J14"/>
    <mergeCell ref="N15:N16"/>
    <mergeCell ref="O15:O16"/>
    <mergeCell ref="K13:O14"/>
    <mergeCell ref="P13:P16"/>
    <mergeCell ref="F15:F16"/>
    <mergeCell ref="G15:G16"/>
    <mergeCell ref="H15:H16"/>
    <mergeCell ref="I15:I16"/>
    <mergeCell ref="J15:J16"/>
    <mergeCell ref="K15:K16"/>
    <mergeCell ref="L15:L16"/>
    <mergeCell ref="M15:M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60A2-1F28-4CDE-8C2A-912E1A267B58}">
  <dimension ref="B1:Q45"/>
  <sheetViews>
    <sheetView topLeftCell="A29" workbookViewId="0">
      <selection activeCell="H45" sqref="H45"/>
    </sheetView>
  </sheetViews>
  <sheetFormatPr defaultRowHeight="14.45"/>
  <cols>
    <col min="2" max="16" width="16.42578125" customWidth="1"/>
    <col min="17" max="17" width="18.28515625" customWidth="1"/>
  </cols>
  <sheetData>
    <row r="1" spans="2:17" ht="15"/>
    <row r="2" spans="2:17" ht="15">
      <c r="B2" s="1" t="s">
        <v>0</v>
      </c>
      <c r="E2" t="s">
        <v>203</v>
      </c>
    </row>
    <row r="3" spans="2:17" ht="15">
      <c r="B3" s="1" t="s">
        <v>2</v>
      </c>
      <c r="E3" s="376" t="s">
        <v>34</v>
      </c>
      <c r="F3" s="376"/>
      <c r="G3" s="376"/>
      <c r="H3" s="376"/>
      <c r="I3" s="376"/>
    </row>
    <row r="4" spans="2:17" ht="15">
      <c r="B4" s="1" t="s">
        <v>35</v>
      </c>
      <c r="E4" t="s">
        <v>204</v>
      </c>
    </row>
    <row r="7" spans="2:17" ht="15">
      <c r="B7" s="520" t="s">
        <v>26</v>
      </c>
      <c r="C7" s="523" t="s">
        <v>177</v>
      </c>
      <c r="D7" s="523" t="s">
        <v>178</v>
      </c>
      <c r="E7" s="523" t="s">
        <v>179</v>
      </c>
      <c r="F7" s="526" t="s">
        <v>180</v>
      </c>
      <c r="G7" s="526"/>
      <c r="H7" s="526"/>
      <c r="I7" s="526"/>
      <c r="J7" s="527"/>
      <c r="K7" s="526" t="s">
        <v>181</v>
      </c>
      <c r="L7" s="526"/>
      <c r="M7" s="526"/>
      <c r="N7" s="526"/>
      <c r="O7" s="527"/>
      <c r="P7" s="523" t="s">
        <v>182</v>
      </c>
    </row>
    <row r="8" spans="2:17" ht="15">
      <c r="B8" s="521"/>
      <c r="C8" s="524"/>
      <c r="D8" s="524"/>
      <c r="E8" s="524"/>
      <c r="F8" s="528"/>
      <c r="G8" s="528"/>
      <c r="H8" s="528"/>
      <c r="I8" s="528"/>
      <c r="J8" s="529"/>
      <c r="K8" s="528"/>
      <c r="L8" s="528"/>
      <c r="M8" s="528"/>
      <c r="N8" s="528"/>
      <c r="O8" s="529"/>
      <c r="P8" s="524"/>
    </row>
    <row r="9" spans="2:17" ht="15">
      <c r="B9" s="521"/>
      <c r="C9" s="524"/>
      <c r="D9" s="524"/>
      <c r="E9" s="524"/>
      <c r="F9" s="523" t="s">
        <v>183</v>
      </c>
      <c r="G9" s="523" t="s">
        <v>184</v>
      </c>
      <c r="H9" s="523" t="s">
        <v>185</v>
      </c>
      <c r="I9" s="523" t="s">
        <v>186</v>
      </c>
      <c r="J9" s="523" t="s">
        <v>187</v>
      </c>
      <c r="K9" s="523" t="s">
        <v>183</v>
      </c>
      <c r="L9" s="523" t="s">
        <v>188</v>
      </c>
      <c r="M9" s="523" t="s">
        <v>184</v>
      </c>
      <c r="N9" s="523" t="s">
        <v>185</v>
      </c>
      <c r="O9" s="523" t="s">
        <v>186</v>
      </c>
      <c r="P9" s="524" t="s">
        <v>189</v>
      </c>
    </row>
    <row r="10" spans="2:17" ht="47.25" customHeight="1">
      <c r="B10" s="522"/>
      <c r="C10" s="525"/>
      <c r="D10" s="525"/>
      <c r="E10" s="525"/>
      <c r="F10" s="525"/>
      <c r="G10" s="525"/>
      <c r="H10" s="525"/>
      <c r="I10" s="525"/>
      <c r="J10" s="525"/>
      <c r="K10" s="525"/>
      <c r="L10" s="525"/>
      <c r="M10" s="525"/>
      <c r="N10" s="525"/>
      <c r="O10" s="525"/>
      <c r="P10" s="525"/>
    </row>
    <row r="11" spans="2:17" ht="180" customHeight="1">
      <c r="B11" s="129"/>
      <c r="C11" s="134" t="s">
        <v>193</v>
      </c>
      <c r="D11" s="131"/>
      <c r="E11" s="132"/>
      <c r="F11" s="131"/>
      <c r="G11" s="131"/>
      <c r="H11" s="131"/>
      <c r="I11" s="131"/>
      <c r="J11" s="131"/>
      <c r="K11" s="133"/>
      <c r="L11" s="133"/>
      <c r="M11" s="133"/>
      <c r="N11" s="133"/>
      <c r="O11" s="135"/>
      <c r="P11" s="131"/>
    </row>
    <row r="12" spans="2:17" ht="107.25" customHeight="1">
      <c r="B12" s="129"/>
      <c r="C12" s="134" t="s">
        <v>194</v>
      </c>
      <c r="D12" s="131"/>
      <c r="E12" s="132"/>
      <c r="F12" s="131"/>
      <c r="G12" s="131"/>
      <c r="H12" s="131"/>
      <c r="I12" s="131"/>
      <c r="J12" s="131"/>
      <c r="K12" s="131"/>
      <c r="L12" s="131"/>
      <c r="M12" s="131"/>
      <c r="N12" s="131"/>
      <c r="O12" s="136"/>
      <c r="P12" s="131"/>
    </row>
    <row r="13" spans="2:17" ht="15"/>
    <row r="14" spans="2:17" ht="15"/>
    <row r="15" spans="2:17" ht="15"/>
    <row r="16" spans="2:17" ht="15" customHeight="1">
      <c r="B16" s="530" t="s">
        <v>205</v>
      </c>
      <c r="C16" s="530" t="s">
        <v>206</v>
      </c>
      <c r="D16" s="531" t="s">
        <v>207</v>
      </c>
      <c r="E16" s="534" t="s">
        <v>208</v>
      </c>
      <c r="F16" s="534" t="s">
        <v>209</v>
      </c>
      <c r="G16" s="534" t="s">
        <v>210</v>
      </c>
      <c r="H16" s="536" t="s">
        <v>211</v>
      </c>
      <c r="I16" s="537"/>
      <c r="J16" s="537"/>
      <c r="K16" s="537"/>
      <c r="L16" s="537"/>
      <c r="M16" s="538"/>
      <c r="N16" s="534" t="s">
        <v>212</v>
      </c>
      <c r="O16" s="538" t="s">
        <v>213</v>
      </c>
      <c r="P16" s="536" t="s">
        <v>74</v>
      </c>
      <c r="Q16" s="538"/>
    </row>
    <row r="17" spans="2:17" ht="15" customHeight="1">
      <c r="B17" s="530"/>
      <c r="C17" s="530"/>
      <c r="D17" s="532"/>
      <c r="E17" s="535"/>
      <c r="F17" s="535"/>
      <c r="G17" s="535"/>
      <c r="H17" s="539"/>
      <c r="I17" s="540"/>
      <c r="J17" s="540"/>
      <c r="K17" s="540"/>
      <c r="L17" s="540"/>
      <c r="M17" s="541"/>
      <c r="N17" s="535"/>
      <c r="O17" s="542"/>
      <c r="P17" s="539"/>
      <c r="Q17" s="541"/>
    </row>
    <row r="18" spans="2:17" ht="15" customHeight="1">
      <c r="B18" s="530"/>
      <c r="C18" s="530"/>
      <c r="D18" s="532"/>
      <c r="E18" s="535"/>
      <c r="F18" s="535"/>
      <c r="G18" s="535"/>
      <c r="H18" s="534" t="s">
        <v>214</v>
      </c>
      <c r="I18" s="534" t="s">
        <v>215</v>
      </c>
      <c r="J18" s="534" t="s">
        <v>129</v>
      </c>
      <c r="K18" s="534" t="s">
        <v>216</v>
      </c>
      <c r="L18" s="534" t="s">
        <v>217</v>
      </c>
      <c r="M18" s="534" t="s">
        <v>218</v>
      </c>
      <c r="N18" s="535"/>
      <c r="O18" s="542"/>
      <c r="P18" s="535" t="s">
        <v>77</v>
      </c>
      <c r="Q18" s="534" t="s">
        <v>219</v>
      </c>
    </row>
    <row r="19" spans="2:17" ht="54" customHeight="1">
      <c r="B19" s="531"/>
      <c r="C19" s="531"/>
      <c r="D19" s="533"/>
      <c r="E19" s="535"/>
      <c r="F19" s="535"/>
      <c r="G19" s="535"/>
      <c r="H19" s="535"/>
      <c r="I19" s="535"/>
      <c r="J19" s="535"/>
      <c r="K19" s="535"/>
      <c r="L19" s="535"/>
      <c r="M19" s="535"/>
      <c r="N19" s="535"/>
      <c r="O19" s="542"/>
      <c r="P19" s="535"/>
      <c r="Q19" s="535"/>
    </row>
    <row r="20" spans="2:17">
      <c r="B20" s="115"/>
      <c r="C20" s="115"/>
      <c r="D20" s="115"/>
      <c r="E20" s="115"/>
      <c r="F20" s="115"/>
      <c r="G20" s="115"/>
      <c r="H20" s="115"/>
      <c r="I20" s="115"/>
      <c r="J20" s="115"/>
      <c r="K20" s="115"/>
      <c r="L20" s="115"/>
      <c r="M20" s="115"/>
      <c r="N20" s="115"/>
      <c r="O20" s="115"/>
      <c r="P20" s="115"/>
      <c r="Q20" s="115"/>
    </row>
    <row r="21" spans="2:17">
      <c r="B21" s="115"/>
      <c r="C21" s="115"/>
      <c r="D21" s="115"/>
      <c r="E21" s="115"/>
      <c r="F21" s="115"/>
      <c r="G21" s="115"/>
      <c r="H21" s="115"/>
      <c r="I21" s="115"/>
      <c r="J21" s="115"/>
      <c r="K21" s="115"/>
      <c r="L21" s="115"/>
      <c r="M21" s="115"/>
      <c r="N21" s="115"/>
      <c r="O21" s="115"/>
      <c r="P21" s="115"/>
      <c r="Q21" s="115"/>
    </row>
    <row r="22" spans="2:17">
      <c r="B22" s="115"/>
      <c r="C22" s="115"/>
      <c r="D22" s="115"/>
      <c r="E22" s="115"/>
      <c r="F22" s="115"/>
      <c r="G22" s="115"/>
      <c r="H22" s="115"/>
      <c r="I22" s="115"/>
      <c r="J22" s="115"/>
      <c r="K22" s="115"/>
      <c r="L22" s="115"/>
      <c r="M22" s="115"/>
      <c r="N22" s="115"/>
      <c r="O22" s="115"/>
      <c r="P22" s="115"/>
      <c r="Q22" s="115"/>
    </row>
    <row r="23" spans="2:17">
      <c r="B23" s="115"/>
      <c r="C23" s="115"/>
      <c r="D23" s="115"/>
      <c r="E23" s="115"/>
      <c r="F23" s="115"/>
      <c r="G23" s="115"/>
      <c r="H23" s="115"/>
      <c r="I23" s="115"/>
      <c r="J23" s="115"/>
      <c r="K23" s="115"/>
      <c r="L23" s="115"/>
      <c r="M23" s="115"/>
      <c r="N23" s="115"/>
      <c r="O23" s="115"/>
      <c r="P23" s="115"/>
      <c r="Q23" s="115"/>
    </row>
    <row r="24" spans="2:17">
      <c r="B24" s="115"/>
      <c r="C24" s="115"/>
      <c r="D24" s="115"/>
      <c r="E24" s="115"/>
      <c r="F24" s="115"/>
      <c r="G24" s="115"/>
      <c r="H24" s="115"/>
      <c r="I24" s="115"/>
      <c r="J24" s="115"/>
      <c r="K24" s="115"/>
      <c r="L24" s="115"/>
      <c r="M24" s="115"/>
      <c r="N24" s="115"/>
      <c r="O24" s="115"/>
      <c r="P24" s="115"/>
      <c r="Q24" s="115"/>
    </row>
    <row r="25" spans="2:17">
      <c r="B25" s="115"/>
      <c r="C25" s="115"/>
      <c r="D25" s="115"/>
      <c r="E25" s="115"/>
      <c r="F25" s="115"/>
      <c r="G25" s="115"/>
      <c r="H25" s="115"/>
      <c r="I25" s="115"/>
      <c r="J25" s="115"/>
      <c r="K25" s="115"/>
      <c r="L25" s="115"/>
      <c r="M25" s="115"/>
      <c r="N25" s="115"/>
      <c r="O25" s="115"/>
      <c r="P25" s="115"/>
      <c r="Q25" s="115"/>
    </row>
    <row r="26" spans="2:17">
      <c r="B26" s="115"/>
      <c r="C26" s="115"/>
      <c r="D26" s="115"/>
      <c r="E26" s="115"/>
      <c r="F26" s="115"/>
      <c r="G26" s="115"/>
      <c r="H26" s="115"/>
      <c r="I26" s="115"/>
      <c r="J26" s="115"/>
      <c r="K26" s="115"/>
      <c r="L26" s="115"/>
      <c r="M26" s="115"/>
      <c r="N26" s="115"/>
      <c r="O26" s="115"/>
      <c r="P26" s="115"/>
      <c r="Q26" s="115"/>
    </row>
    <row r="27" spans="2:17">
      <c r="B27" s="115"/>
      <c r="C27" s="115"/>
      <c r="D27" s="115"/>
      <c r="E27" s="115"/>
      <c r="F27" s="115"/>
      <c r="G27" s="115"/>
      <c r="H27" s="115"/>
      <c r="I27" s="115"/>
      <c r="J27" s="115"/>
      <c r="K27" s="115"/>
      <c r="L27" s="115"/>
      <c r="M27" s="115"/>
      <c r="N27" s="115"/>
      <c r="O27" s="115"/>
      <c r="P27" s="115"/>
      <c r="Q27" s="115"/>
    </row>
    <row r="28" spans="2:17">
      <c r="B28" s="115"/>
      <c r="C28" s="115"/>
      <c r="D28" s="115"/>
      <c r="E28" s="115"/>
      <c r="F28" s="115"/>
      <c r="G28" s="115"/>
      <c r="H28" s="115"/>
      <c r="I28" s="115"/>
      <c r="J28" s="115"/>
      <c r="K28" s="115"/>
      <c r="L28" s="115"/>
      <c r="M28" s="115"/>
      <c r="N28" s="115"/>
      <c r="O28" s="115"/>
      <c r="P28" s="115"/>
      <c r="Q28" s="115"/>
    </row>
    <row r="29" spans="2:17">
      <c r="B29" s="115"/>
      <c r="C29" s="115"/>
      <c r="D29" s="115"/>
      <c r="E29" s="115"/>
      <c r="F29" s="115"/>
      <c r="G29" s="115"/>
      <c r="H29" s="115"/>
      <c r="I29" s="115"/>
      <c r="J29" s="115"/>
      <c r="K29" s="115"/>
      <c r="L29" s="115"/>
      <c r="M29" s="115"/>
      <c r="N29" s="115"/>
      <c r="O29" s="115"/>
      <c r="P29" s="115"/>
      <c r="Q29" s="115"/>
    </row>
    <row r="30" spans="2:17">
      <c r="B30" s="115"/>
      <c r="C30" s="115"/>
      <c r="D30" s="115"/>
      <c r="E30" s="115"/>
      <c r="F30" s="115"/>
      <c r="G30" s="115"/>
      <c r="H30" s="115"/>
      <c r="I30" s="115"/>
      <c r="J30" s="115"/>
      <c r="K30" s="115"/>
      <c r="L30" s="115"/>
      <c r="M30" s="115"/>
      <c r="N30" s="115"/>
      <c r="O30" s="115"/>
      <c r="P30" s="115"/>
      <c r="Q30" s="115"/>
    </row>
    <row r="31" spans="2:17">
      <c r="B31" s="115"/>
      <c r="C31" s="115"/>
      <c r="D31" s="115"/>
      <c r="E31" s="115"/>
      <c r="F31" s="115"/>
      <c r="G31" s="115"/>
      <c r="H31" s="115"/>
      <c r="I31" s="115"/>
      <c r="J31" s="115"/>
      <c r="K31" s="115"/>
      <c r="L31" s="115"/>
      <c r="M31" s="115"/>
      <c r="N31" s="115"/>
      <c r="O31" s="115"/>
      <c r="P31" s="115"/>
      <c r="Q31" s="115"/>
    </row>
    <row r="33" spans="2:16" ht="15"/>
    <row r="34" spans="2:16" ht="15">
      <c r="B34" s="14" t="s">
        <v>0</v>
      </c>
      <c r="E34" t="s">
        <v>220</v>
      </c>
    </row>
    <row r="35" spans="2:16" ht="15">
      <c r="B35" s="14" t="s">
        <v>2</v>
      </c>
      <c r="E35" s="519" t="s">
        <v>34</v>
      </c>
      <c r="F35" s="519"/>
      <c r="G35" s="519"/>
      <c r="H35" s="519"/>
      <c r="I35" s="519"/>
    </row>
    <row r="36" spans="2:16" ht="15">
      <c r="B36" s="14" t="s">
        <v>35</v>
      </c>
      <c r="E36" t="s">
        <v>176</v>
      </c>
    </row>
    <row r="37" spans="2:16" ht="15"/>
    <row r="38" spans="2:16" ht="15">
      <c r="B38" s="520" t="s">
        <v>26</v>
      </c>
      <c r="C38" s="523" t="s">
        <v>177</v>
      </c>
      <c r="D38" s="523" t="s">
        <v>178</v>
      </c>
      <c r="E38" s="523" t="s">
        <v>179</v>
      </c>
      <c r="F38" s="526" t="s">
        <v>180</v>
      </c>
      <c r="G38" s="526"/>
      <c r="H38" s="526"/>
      <c r="I38" s="526"/>
      <c r="J38" s="527"/>
      <c r="K38" s="526" t="s">
        <v>181</v>
      </c>
      <c r="L38" s="526"/>
      <c r="M38" s="526"/>
      <c r="N38" s="526"/>
      <c r="O38" s="527"/>
      <c r="P38" s="523" t="s">
        <v>182</v>
      </c>
    </row>
    <row r="39" spans="2:16" ht="15">
      <c r="B39" s="521"/>
      <c r="C39" s="524"/>
      <c r="D39" s="524"/>
      <c r="E39" s="524"/>
      <c r="F39" s="528"/>
      <c r="G39" s="528"/>
      <c r="H39" s="528"/>
      <c r="I39" s="528"/>
      <c r="J39" s="529"/>
      <c r="K39" s="528"/>
      <c r="L39" s="528"/>
      <c r="M39" s="528"/>
      <c r="N39" s="528"/>
      <c r="O39" s="529"/>
      <c r="P39" s="524"/>
    </row>
    <row r="40" spans="2:16" ht="15">
      <c r="B40" s="521"/>
      <c r="C40" s="524"/>
      <c r="D40" s="524"/>
      <c r="E40" s="524"/>
      <c r="F40" s="523" t="s">
        <v>183</v>
      </c>
      <c r="G40" s="523" t="s">
        <v>184</v>
      </c>
      <c r="H40" s="523" t="s">
        <v>185</v>
      </c>
      <c r="I40" s="523" t="s">
        <v>186</v>
      </c>
      <c r="J40" s="523" t="s">
        <v>187</v>
      </c>
      <c r="K40" s="523" t="s">
        <v>183</v>
      </c>
      <c r="L40" s="523" t="s">
        <v>188</v>
      </c>
      <c r="M40" s="523" t="s">
        <v>184</v>
      </c>
      <c r="N40" s="523" t="s">
        <v>185</v>
      </c>
      <c r="O40" s="523" t="s">
        <v>186</v>
      </c>
      <c r="P40" s="524" t="s">
        <v>189</v>
      </c>
    </row>
    <row r="41" spans="2:16" ht="15">
      <c r="B41" s="522"/>
      <c r="C41" s="525"/>
      <c r="D41" s="525"/>
      <c r="E41" s="525"/>
      <c r="F41" s="525"/>
      <c r="G41" s="525"/>
      <c r="H41" s="525"/>
      <c r="I41" s="525"/>
      <c r="J41" s="525"/>
      <c r="K41" s="525"/>
      <c r="L41" s="525"/>
      <c r="M41" s="525"/>
      <c r="N41" s="525"/>
      <c r="O41" s="525"/>
      <c r="P41" s="525"/>
    </row>
    <row r="42" spans="2:16" ht="15.75">
      <c r="B42" s="129"/>
      <c r="C42" s="134"/>
      <c r="D42" s="131"/>
      <c r="E42" s="132"/>
      <c r="F42" s="131"/>
      <c r="G42" s="131"/>
      <c r="H42" s="131"/>
      <c r="I42" s="131"/>
      <c r="J42" s="131"/>
      <c r="K42" s="133"/>
      <c r="L42" s="133"/>
      <c r="M42" s="133"/>
      <c r="N42" s="133"/>
      <c r="O42" s="135"/>
      <c r="P42" s="131"/>
    </row>
    <row r="43" spans="2:16" ht="15.75">
      <c r="B43" s="129"/>
      <c r="C43" s="134"/>
      <c r="D43" s="131"/>
      <c r="E43" s="132"/>
      <c r="F43" s="131"/>
      <c r="G43" s="131"/>
      <c r="H43" s="131"/>
      <c r="I43" s="131"/>
      <c r="J43" s="131"/>
      <c r="K43" s="131"/>
      <c r="L43" s="131"/>
      <c r="M43" s="131"/>
      <c r="N43" s="131"/>
      <c r="O43" s="136"/>
      <c r="P43" s="131"/>
    </row>
    <row r="44" spans="2:16" ht="15"/>
    <row r="45" spans="2:16" ht="15"/>
  </sheetData>
  <mergeCells count="54">
    <mergeCell ref="G16:G19"/>
    <mergeCell ref="H16:M17"/>
    <mergeCell ref="N16:N19"/>
    <mergeCell ref="O16:O19"/>
    <mergeCell ref="P16:Q17"/>
    <mergeCell ref="H18:H19"/>
    <mergeCell ref="I18:I19"/>
    <mergeCell ref="J18:J19"/>
    <mergeCell ref="K18:K19"/>
    <mergeCell ref="L18:L19"/>
    <mergeCell ref="M18:M19"/>
    <mergeCell ref="P18:P19"/>
    <mergeCell ref="Q18:Q19"/>
    <mergeCell ref="B16:B19"/>
    <mergeCell ref="C16:C19"/>
    <mergeCell ref="D16:D19"/>
    <mergeCell ref="E16:E19"/>
    <mergeCell ref="F16:F19"/>
    <mergeCell ref="K7:O8"/>
    <mergeCell ref="P7:P10"/>
    <mergeCell ref="F9:F10"/>
    <mergeCell ref="G9:G10"/>
    <mergeCell ref="H9:H10"/>
    <mergeCell ref="I9:I10"/>
    <mergeCell ref="J9:J10"/>
    <mergeCell ref="K9:K10"/>
    <mergeCell ref="L9:L10"/>
    <mergeCell ref="M9:M10"/>
    <mergeCell ref="N9:N10"/>
    <mergeCell ref="O9:O10"/>
    <mergeCell ref="E3:I3"/>
    <mergeCell ref="B7:B10"/>
    <mergeCell ref="C7:C10"/>
    <mergeCell ref="D7:D10"/>
    <mergeCell ref="E7:E10"/>
    <mergeCell ref="F7:J8"/>
    <mergeCell ref="N40:N41"/>
    <mergeCell ref="O40:O41"/>
    <mergeCell ref="K38:O39"/>
    <mergeCell ref="P38:P41"/>
    <mergeCell ref="F40:F41"/>
    <mergeCell ref="G40:G41"/>
    <mergeCell ref="H40:H41"/>
    <mergeCell ref="I40:I41"/>
    <mergeCell ref="J40:J41"/>
    <mergeCell ref="K40:K41"/>
    <mergeCell ref="L40:L41"/>
    <mergeCell ref="M40:M41"/>
    <mergeCell ref="E35:I35"/>
    <mergeCell ref="B38:B41"/>
    <mergeCell ref="C38:C41"/>
    <mergeCell ref="D38:D41"/>
    <mergeCell ref="E38:E41"/>
    <mergeCell ref="F38:J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A335-7C61-4A62-BB31-EE0B51D445D4}">
  <dimension ref="B2:G11"/>
  <sheetViews>
    <sheetView workbookViewId="0">
      <selection activeCell="D30" sqref="D30"/>
    </sheetView>
  </sheetViews>
  <sheetFormatPr defaultRowHeight="14.45"/>
  <cols>
    <col min="2" max="2" width="13.5703125" customWidth="1"/>
    <col min="3" max="3" width="18.7109375" customWidth="1"/>
    <col min="4" max="4" width="18.28515625" customWidth="1"/>
    <col min="5" max="5" width="15.85546875" customWidth="1"/>
    <col min="6" max="6" width="14.140625" customWidth="1"/>
    <col min="7" max="7" width="16.28515625" customWidth="1"/>
  </cols>
  <sheetData>
    <row r="2" spans="2:7">
      <c r="B2" s="1" t="s">
        <v>0</v>
      </c>
      <c r="D2" s="22" t="s">
        <v>24</v>
      </c>
    </row>
    <row r="3" spans="2:7">
      <c r="B3" s="14" t="s">
        <v>2</v>
      </c>
      <c r="D3" t="s">
        <v>25</v>
      </c>
    </row>
    <row r="4" spans="2:7">
      <c r="B4" s="14" t="s">
        <v>4</v>
      </c>
      <c r="D4" t="s">
        <v>5</v>
      </c>
    </row>
    <row r="6" spans="2:7" ht="82.5" customHeight="1">
      <c r="B6" s="100" t="s">
        <v>26</v>
      </c>
      <c r="C6" s="100" t="s">
        <v>27</v>
      </c>
      <c r="D6" s="100" t="s">
        <v>28</v>
      </c>
      <c r="E6" s="100" t="s">
        <v>29</v>
      </c>
      <c r="F6" s="100" t="s">
        <v>30</v>
      </c>
      <c r="G6" s="100" t="s">
        <v>31</v>
      </c>
    </row>
    <row r="7" spans="2:7">
      <c r="B7" s="91">
        <v>1</v>
      </c>
      <c r="C7" s="101"/>
      <c r="D7" s="102"/>
      <c r="E7" s="103"/>
      <c r="F7" s="92"/>
      <c r="G7" s="104"/>
    </row>
    <row r="8" spans="2:7">
      <c r="B8" s="91">
        <v>2</v>
      </c>
      <c r="C8" s="101"/>
      <c r="D8" s="102"/>
      <c r="E8" s="103"/>
      <c r="F8" s="92"/>
      <c r="G8" s="104"/>
    </row>
    <row r="9" spans="2:7">
      <c r="B9" s="91">
        <v>3</v>
      </c>
      <c r="C9" s="105"/>
      <c r="D9" s="102"/>
      <c r="E9" s="103"/>
      <c r="F9" s="92"/>
      <c r="G9" s="104"/>
    </row>
    <row r="10" spans="2:7">
      <c r="B10" s="91" t="s">
        <v>32</v>
      </c>
      <c r="C10" s="101"/>
      <c r="D10" s="102"/>
      <c r="E10" s="103"/>
      <c r="F10" s="92"/>
      <c r="G10" s="104"/>
    </row>
    <row r="11" spans="2:7">
      <c r="B11" s="91" t="s">
        <v>32</v>
      </c>
      <c r="C11" s="101"/>
      <c r="D11" s="102"/>
      <c r="E11" s="103"/>
      <c r="F11" s="92"/>
      <c r="G11" s="10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81CB-9B78-4FEA-A8D5-A7B33C5E75AE}">
  <dimension ref="B3:N18"/>
  <sheetViews>
    <sheetView topLeftCell="A7" workbookViewId="0">
      <selection activeCell="G13" sqref="G13"/>
    </sheetView>
  </sheetViews>
  <sheetFormatPr defaultRowHeight="15"/>
  <cols>
    <col min="2" max="2" width="10" customWidth="1"/>
    <col min="3" max="14" width="16.5703125" customWidth="1"/>
  </cols>
  <sheetData>
    <row r="3" spans="2:14">
      <c r="B3" s="14" t="s">
        <v>0</v>
      </c>
      <c r="E3" t="s">
        <v>221</v>
      </c>
    </row>
    <row r="4" spans="2:14">
      <c r="B4" s="14" t="s">
        <v>2</v>
      </c>
      <c r="E4" s="519" t="s">
        <v>34</v>
      </c>
      <c r="F4" s="519"/>
      <c r="G4" s="519"/>
      <c r="H4" s="519"/>
      <c r="I4" s="519"/>
    </row>
    <row r="5" spans="2:14">
      <c r="B5" s="14" t="s">
        <v>35</v>
      </c>
      <c r="E5" t="s">
        <v>222</v>
      </c>
    </row>
    <row r="6" spans="2:14" ht="27.75" customHeight="1">
      <c r="B6" s="546" t="s">
        <v>26</v>
      </c>
      <c r="C6" s="546" t="s">
        <v>177</v>
      </c>
      <c r="D6" s="546" t="s">
        <v>178</v>
      </c>
      <c r="E6" s="546" t="s">
        <v>179</v>
      </c>
      <c r="F6" s="546" t="s">
        <v>223</v>
      </c>
      <c r="G6" s="543" t="s">
        <v>224</v>
      </c>
      <c r="H6" s="544"/>
      <c r="I6" s="544"/>
      <c r="J6" s="545"/>
      <c r="K6" s="543" t="s">
        <v>225</v>
      </c>
      <c r="L6" s="544"/>
      <c r="M6" s="544"/>
      <c r="N6" s="545"/>
    </row>
    <row r="7" spans="2:14" s="19" customFormat="1" ht="57.75" customHeight="1">
      <c r="B7" s="547"/>
      <c r="C7" s="547"/>
      <c r="D7" s="547"/>
      <c r="E7" s="547"/>
      <c r="F7" s="547"/>
      <c r="G7" s="142" t="s">
        <v>226</v>
      </c>
      <c r="H7" s="141" t="s">
        <v>227</v>
      </c>
      <c r="I7" s="143" t="s">
        <v>228</v>
      </c>
      <c r="J7" s="142" t="s">
        <v>229</v>
      </c>
      <c r="K7" s="142" t="s">
        <v>226</v>
      </c>
      <c r="L7" s="141" t="s">
        <v>227</v>
      </c>
      <c r="M7" s="143" t="s">
        <v>228</v>
      </c>
      <c r="N7" s="142" t="s">
        <v>229</v>
      </c>
    </row>
    <row r="8" spans="2:14" ht="53.25" customHeight="1">
      <c r="B8" s="137">
        <v>1</v>
      </c>
      <c r="C8" s="138" t="s">
        <v>230</v>
      </c>
      <c r="D8" s="139"/>
      <c r="E8" s="137"/>
      <c r="F8" s="140"/>
      <c r="G8" s="139"/>
      <c r="H8" s="115"/>
      <c r="I8" s="115"/>
      <c r="J8" s="115"/>
      <c r="K8" s="115"/>
      <c r="L8" s="115"/>
      <c r="M8" s="115"/>
      <c r="N8" s="115"/>
    </row>
    <row r="11" spans="2:14">
      <c r="B11" s="14" t="s">
        <v>0</v>
      </c>
      <c r="E11" t="s">
        <v>231</v>
      </c>
    </row>
    <row r="12" spans="2:14">
      <c r="B12" s="14" t="s">
        <v>2</v>
      </c>
      <c r="E12" s="519" t="s">
        <v>34</v>
      </c>
      <c r="F12" s="519"/>
      <c r="G12" s="519"/>
      <c r="H12" s="519"/>
      <c r="I12" s="519"/>
    </row>
    <row r="13" spans="2:14">
      <c r="B13" s="14" t="s">
        <v>35</v>
      </c>
      <c r="E13" t="s">
        <v>222</v>
      </c>
    </row>
    <row r="15" spans="2:14" ht="15.75" customHeight="1"/>
    <row r="16" spans="2:14" ht="15.75" customHeight="1">
      <c r="B16" s="546" t="s">
        <v>26</v>
      </c>
      <c r="C16" s="546" t="s">
        <v>177</v>
      </c>
      <c r="D16" s="546" t="s">
        <v>232</v>
      </c>
      <c r="E16" s="546" t="s">
        <v>179</v>
      </c>
      <c r="F16" s="546" t="s">
        <v>233</v>
      </c>
      <c r="G16" s="543" t="s">
        <v>224</v>
      </c>
      <c r="H16" s="544"/>
      <c r="I16" s="544"/>
      <c r="J16" s="545"/>
      <c r="K16" s="543" t="s">
        <v>225</v>
      </c>
      <c r="L16" s="544"/>
      <c r="M16" s="544"/>
      <c r="N16" s="545"/>
    </row>
    <row r="17" spans="2:14" ht="88.5" customHeight="1">
      <c r="B17" s="547"/>
      <c r="C17" s="547"/>
      <c r="D17" s="547"/>
      <c r="E17" s="547"/>
      <c r="F17" s="547"/>
      <c r="G17" s="141" t="s">
        <v>234</v>
      </c>
      <c r="H17" s="141" t="s">
        <v>235</v>
      </c>
      <c r="I17" s="141" t="s">
        <v>236</v>
      </c>
      <c r="J17" s="142" t="s">
        <v>229</v>
      </c>
      <c r="K17" s="141" t="s">
        <v>234</v>
      </c>
      <c r="L17" s="141" t="s">
        <v>237</v>
      </c>
      <c r="M17" s="141" t="s">
        <v>236</v>
      </c>
      <c r="N17" s="142" t="s">
        <v>229</v>
      </c>
    </row>
    <row r="18" spans="2:14" ht="114.75" customHeight="1">
      <c r="B18" s="137">
        <v>1</v>
      </c>
      <c r="C18" s="138" t="s">
        <v>238</v>
      </c>
      <c r="D18" s="139"/>
      <c r="E18" s="137"/>
      <c r="F18" s="140"/>
      <c r="G18" s="139"/>
      <c r="H18" s="115"/>
      <c r="I18" s="115"/>
      <c r="J18" s="115"/>
      <c r="K18" s="115"/>
      <c r="L18" s="115"/>
      <c r="M18" s="115"/>
      <c r="N18" s="115"/>
    </row>
  </sheetData>
  <mergeCells count="16">
    <mergeCell ref="K6:N6"/>
    <mergeCell ref="K16:N16"/>
    <mergeCell ref="E4:I4"/>
    <mergeCell ref="E6:E7"/>
    <mergeCell ref="B16:B17"/>
    <mergeCell ref="C16:C17"/>
    <mergeCell ref="D16:D17"/>
    <mergeCell ref="E16:E17"/>
    <mergeCell ref="F16:F17"/>
    <mergeCell ref="G16:J16"/>
    <mergeCell ref="E12:I12"/>
    <mergeCell ref="B6:B7"/>
    <mergeCell ref="C6:C7"/>
    <mergeCell ref="D6:D7"/>
    <mergeCell ref="F6:F7"/>
    <mergeCell ref="G6:J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05B2-1029-42C7-94FC-E4033AD79474}">
  <dimension ref="B2:O21"/>
  <sheetViews>
    <sheetView topLeftCell="I1" workbookViewId="0">
      <selection activeCell="A2" sqref="A2"/>
    </sheetView>
  </sheetViews>
  <sheetFormatPr defaultRowHeight="15"/>
  <cols>
    <col min="2" max="15" width="15.7109375" customWidth="1"/>
  </cols>
  <sheetData>
    <row r="2" spans="2:15">
      <c r="B2" s="14" t="s">
        <v>0</v>
      </c>
      <c r="E2" t="s">
        <v>239</v>
      </c>
    </row>
    <row r="3" spans="2:15">
      <c r="B3" s="14" t="s">
        <v>2</v>
      </c>
      <c r="E3" s="519" t="s">
        <v>34</v>
      </c>
      <c r="F3" s="519"/>
      <c r="G3" s="519"/>
      <c r="H3" s="519"/>
      <c r="I3" s="519"/>
    </row>
    <row r="4" spans="2:15">
      <c r="B4" s="14" t="s">
        <v>35</v>
      </c>
      <c r="E4" t="s">
        <v>176</v>
      </c>
    </row>
    <row r="6" spans="2:15">
      <c r="B6" s="548" t="s">
        <v>205</v>
      </c>
      <c r="C6" s="548" t="s">
        <v>206</v>
      </c>
      <c r="D6" s="548" t="s">
        <v>207</v>
      </c>
      <c r="E6" s="551" t="s">
        <v>208</v>
      </c>
      <c r="F6" s="551" t="s">
        <v>240</v>
      </c>
      <c r="G6" s="551" t="s">
        <v>241</v>
      </c>
      <c r="H6" s="554" t="s">
        <v>211</v>
      </c>
      <c r="I6" s="555"/>
      <c r="J6" s="555"/>
      <c r="K6" s="555"/>
      <c r="L6" s="555"/>
      <c r="M6" s="556"/>
      <c r="N6" s="551" t="s">
        <v>212</v>
      </c>
      <c r="O6" s="551" t="s">
        <v>213</v>
      </c>
    </row>
    <row r="7" spans="2:15">
      <c r="B7" s="549"/>
      <c r="C7" s="549"/>
      <c r="D7" s="549"/>
      <c r="E7" s="552"/>
      <c r="F7" s="552"/>
      <c r="G7" s="552"/>
      <c r="H7" s="557"/>
      <c r="I7" s="558"/>
      <c r="J7" s="558"/>
      <c r="K7" s="558"/>
      <c r="L7" s="558"/>
      <c r="M7" s="559"/>
      <c r="N7" s="552"/>
      <c r="O7" s="552"/>
    </row>
    <row r="8" spans="2:15">
      <c r="B8" s="549"/>
      <c r="C8" s="549"/>
      <c r="D8" s="549"/>
      <c r="E8" s="552"/>
      <c r="F8" s="552"/>
      <c r="G8" s="552"/>
      <c r="H8" s="551" t="s">
        <v>242</v>
      </c>
      <c r="I8" s="551" t="s">
        <v>215</v>
      </c>
      <c r="J8" s="551" t="s">
        <v>129</v>
      </c>
      <c r="K8" s="551" t="s">
        <v>243</v>
      </c>
      <c r="L8" s="551" t="s">
        <v>244</v>
      </c>
      <c r="M8" s="551" t="s">
        <v>218</v>
      </c>
      <c r="N8" s="552"/>
      <c r="O8" s="552"/>
    </row>
    <row r="9" spans="2:15" ht="62.25" customHeight="1">
      <c r="B9" s="550"/>
      <c r="C9" s="550"/>
      <c r="D9" s="550"/>
      <c r="E9" s="553"/>
      <c r="F9" s="553"/>
      <c r="G9" s="553"/>
      <c r="H9" s="553"/>
      <c r="I9" s="553"/>
      <c r="J9" s="553"/>
      <c r="K9" s="553"/>
      <c r="L9" s="553"/>
      <c r="M9" s="553"/>
      <c r="N9" s="553"/>
      <c r="O9" s="553"/>
    </row>
    <row r="10" spans="2:15">
      <c r="B10" s="115"/>
      <c r="C10" s="115"/>
      <c r="D10" s="115"/>
      <c r="E10" s="115"/>
      <c r="F10" s="115"/>
      <c r="G10" s="115"/>
      <c r="H10" s="115"/>
      <c r="I10" s="115"/>
      <c r="J10" s="115"/>
      <c r="K10" s="115"/>
      <c r="L10" s="115"/>
      <c r="M10" s="115"/>
      <c r="N10" s="115"/>
      <c r="O10" s="115"/>
    </row>
    <row r="11" spans="2:15">
      <c r="B11" s="115"/>
      <c r="C11" s="115"/>
      <c r="D11" s="115"/>
      <c r="E11" s="115"/>
      <c r="F11" s="115"/>
      <c r="G11" s="115"/>
      <c r="H11" s="115"/>
      <c r="I11" s="115"/>
      <c r="J11" s="115"/>
      <c r="K11" s="115"/>
      <c r="L11" s="115"/>
      <c r="M11" s="115"/>
      <c r="N11" s="115"/>
      <c r="O11" s="115"/>
    </row>
    <row r="12" spans="2:15">
      <c r="B12" s="115"/>
      <c r="C12" s="115"/>
      <c r="D12" s="115"/>
      <c r="E12" s="115"/>
      <c r="F12" s="115"/>
      <c r="G12" s="115"/>
      <c r="H12" s="115"/>
      <c r="I12" s="115"/>
      <c r="J12" s="115"/>
      <c r="K12" s="115"/>
      <c r="L12" s="115"/>
      <c r="M12" s="115"/>
      <c r="N12" s="115"/>
      <c r="O12" s="115"/>
    </row>
    <row r="13" spans="2:15">
      <c r="B13" s="115"/>
      <c r="C13" s="115"/>
      <c r="D13" s="115"/>
      <c r="E13" s="115"/>
      <c r="F13" s="115"/>
      <c r="G13" s="115"/>
      <c r="H13" s="115"/>
      <c r="I13" s="115"/>
      <c r="J13" s="115"/>
      <c r="K13" s="115"/>
      <c r="L13" s="115"/>
      <c r="M13" s="115"/>
      <c r="N13" s="115"/>
      <c r="O13" s="115"/>
    </row>
    <row r="14" spans="2:15">
      <c r="B14" s="115"/>
      <c r="C14" s="115"/>
      <c r="D14" s="115"/>
      <c r="E14" s="115"/>
      <c r="F14" s="115"/>
      <c r="G14" s="115"/>
      <c r="H14" s="115"/>
      <c r="I14" s="115"/>
      <c r="J14" s="115"/>
      <c r="K14" s="115"/>
      <c r="L14" s="115"/>
      <c r="M14" s="115"/>
      <c r="N14" s="115"/>
      <c r="O14" s="115"/>
    </row>
    <row r="15" spans="2:15">
      <c r="B15" s="115"/>
      <c r="C15" s="115"/>
      <c r="D15" s="115"/>
      <c r="E15" s="115"/>
      <c r="F15" s="115"/>
      <c r="G15" s="115"/>
      <c r="H15" s="115"/>
      <c r="I15" s="115"/>
      <c r="J15" s="115"/>
      <c r="K15" s="115"/>
      <c r="L15" s="115"/>
      <c r="M15" s="115"/>
      <c r="N15" s="115"/>
      <c r="O15" s="115"/>
    </row>
    <row r="16" spans="2:15">
      <c r="B16" s="115"/>
      <c r="C16" s="115"/>
      <c r="D16" s="115"/>
      <c r="E16" s="115"/>
      <c r="F16" s="115"/>
      <c r="G16" s="115"/>
      <c r="H16" s="115"/>
      <c r="I16" s="115"/>
      <c r="J16" s="115"/>
      <c r="K16" s="115"/>
      <c r="L16" s="115"/>
      <c r="M16" s="115"/>
      <c r="N16" s="115"/>
      <c r="O16" s="115"/>
    </row>
    <row r="17" spans="2:15">
      <c r="B17" s="115"/>
      <c r="C17" s="115"/>
      <c r="D17" s="115"/>
      <c r="E17" s="115"/>
      <c r="F17" s="115"/>
      <c r="G17" s="115"/>
      <c r="H17" s="115"/>
      <c r="I17" s="115"/>
      <c r="J17" s="115"/>
      <c r="K17" s="115"/>
      <c r="L17" s="115"/>
      <c r="M17" s="115"/>
      <c r="N17" s="115"/>
      <c r="O17" s="115"/>
    </row>
    <row r="18" spans="2:15">
      <c r="B18" s="115"/>
      <c r="C18" s="115"/>
      <c r="D18" s="115"/>
      <c r="E18" s="115"/>
      <c r="F18" s="115"/>
      <c r="G18" s="115"/>
      <c r="H18" s="115"/>
      <c r="I18" s="115"/>
      <c r="J18" s="115"/>
      <c r="K18" s="115"/>
      <c r="L18" s="115"/>
      <c r="M18" s="115"/>
      <c r="N18" s="115"/>
      <c r="O18" s="115"/>
    </row>
    <row r="19" spans="2:15">
      <c r="B19" s="115"/>
      <c r="C19" s="115"/>
      <c r="D19" s="115"/>
      <c r="E19" s="115"/>
      <c r="F19" s="115"/>
      <c r="G19" s="115"/>
      <c r="H19" s="115"/>
      <c r="I19" s="115"/>
      <c r="J19" s="115"/>
      <c r="K19" s="115"/>
      <c r="L19" s="115"/>
      <c r="M19" s="115"/>
      <c r="N19" s="115"/>
      <c r="O19" s="115"/>
    </row>
    <row r="20" spans="2:15">
      <c r="B20" s="115"/>
      <c r="C20" s="115"/>
      <c r="D20" s="115"/>
      <c r="E20" s="115"/>
      <c r="F20" s="115"/>
      <c r="G20" s="115"/>
      <c r="H20" s="115"/>
      <c r="I20" s="115"/>
      <c r="J20" s="115"/>
      <c r="K20" s="115"/>
      <c r="L20" s="115"/>
      <c r="M20" s="115"/>
      <c r="N20" s="115"/>
      <c r="O20" s="115"/>
    </row>
    <row r="21" spans="2:15">
      <c r="B21" s="115"/>
      <c r="C21" s="115"/>
      <c r="D21" s="115"/>
      <c r="E21" s="115"/>
      <c r="F21" s="115"/>
      <c r="G21" s="115"/>
      <c r="H21" s="115"/>
      <c r="I21" s="115"/>
      <c r="J21" s="115"/>
      <c r="K21" s="115"/>
      <c r="L21" s="115"/>
      <c r="M21" s="115"/>
      <c r="N21" s="115"/>
      <c r="O21" s="115"/>
    </row>
  </sheetData>
  <mergeCells count="16">
    <mergeCell ref="N6:N9"/>
    <mergeCell ref="O6:O9"/>
    <mergeCell ref="H8:H9"/>
    <mergeCell ref="I8:I9"/>
    <mergeCell ref="J8:J9"/>
    <mergeCell ref="K8:K9"/>
    <mergeCell ref="L8:L9"/>
    <mergeCell ref="M8:M9"/>
    <mergeCell ref="E3:I3"/>
    <mergeCell ref="B6:B9"/>
    <mergeCell ref="C6:C9"/>
    <mergeCell ref="D6:D9"/>
    <mergeCell ref="E6:E9"/>
    <mergeCell ref="F6:F9"/>
    <mergeCell ref="G6:G9"/>
    <mergeCell ref="H6:M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CF6F-7C86-4A0F-BD41-A62DE2DDF6CB}">
  <dimension ref="B2:P10"/>
  <sheetViews>
    <sheetView workbookViewId="0"/>
  </sheetViews>
  <sheetFormatPr defaultRowHeight="15"/>
  <cols>
    <col min="3" max="3" width="14.140625" customWidth="1"/>
  </cols>
  <sheetData>
    <row r="2" spans="2:16">
      <c r="B2" s="14" t="s">
        <v>0</v>
      </c>
      <c r="E2" t="s">
        <v>245</v>
      </c>
    </row>
    <row r="3" spans="2:16">
      <c r="B3" s="14" t="s">
        <v>2</v>
      </c>
      <c r="E3" s="519" t="s">
        <v>34</v>
      </c>
      <c r="F3" s="519"/>
      <c r="G3" s="519"/>
      <c r="H3" s="519"/>
      <c r="I3" s="519"/>
    </row>
    <row r="4" spans="2:16">
      <c r="B4" s="14" t="s">
        <v>35</v>
      </c>
      <c r="E4" t="s">
        <v>176</v>
      </c>
    </row>
    <row r="6" spans="2:16" ht="15" customHeight="1">
      <c r="B6" s="560" t="s">
        <v>26</v>
      </c>
      <c r="C6" s="560" t="s">
        <v>177</v>
      </c>
      <c r="D6" s="560" t="s">
        <v>178</v>
      </c>
      <c r="E6" s="560" t="s">
        <v>179</v>
      </c>
      <c r="F6" s="563" t="s">
        <v>180</v>
      </c>
      <c r="G6" s="563"/>
      <c r="H6" s="563"/>
      <c r="I6" s="563"/>
      <c r="J6" s="564"/>
      <c r="K6" s="563" t="s">
        <v>181</v>
      </c>
      <c r="L6" s="563"/>
      <c r="M6" s="563"/>
      <c r="N6" s="563"/>
      <c r="O6" s="564"/>
      <c r="P6" s="560" t="s">
        <v>182</v>
      </c>
    </row>
    <row r="7" spans="2:16" ht="15" customHeight="1">
      <c r="B7" s="561"/>
      <c r="C7" s="561"/>
      <c r="D7" s="561"/>
      <c r="E7" s="561"/>
      <c r="F7" s="565"/>
      <c r="G7" s="565"/>
      <c r="H7" s="565"/>
      <c r="I7" s="565"/>
      <c r="J7" s="566"/>
      <c r="K7" s="565"/>
      <c r="L7" s="565"/>
      <c r="M7" s="565"/>
      <c r="N7" s="565"/>
      <c r="O7" s="566"/>
      <c r="P7" s="561"/>
    </row>
    <row r="8" spans="2:16" ht="15" customHeight="1">
      <c r="B8" s="561"/>
      <c r="C8" s="561"/>
      <c r="D8" s="561"/>
      <c r="E8" s="561"/>
      <c r="F8" s="560" t="s">
        <v>183</v>
      </c>
      <c r="G8" s="560" t="s">
        <v>184</v>
      </c>
      <c r="H8" s="560" t="s">
        <v>185</v>
      </c>
      <c r="I8" s="560" t="s">
        <v>186</v>
      </c>
      <c r="J8" s="560" t="s">
        <v>187</v>
      </c>
      <c r="K8" s="560" t="s">
        <v>183</v>
      </c>
      <c r="L8" s="560" t="s">
        <v>188</v>
      </c>
      <c r="M8" s="560" t="s">
        <v>184</v>
      </c>
      <c r="N8" s="560" t="s">
        <v>185</v>
      </c>
      <c r="O8" s="560" t="s">
        <v>186</v>
      </c>
      <c r="P8" s="561" t="s">
        <v>189</v>
      </c>
    </row>
    <row r="9" spans="2:16" ht="69.75" customHeight="1">
      <c r="B9" s="562"/>
      <c r="C9" s="562"/>
      <c r="D9" s="562"/>
      <c r="E9" s="562"/>
      <c r="F9" s="562"/>
      <c r="G9" s="562"/>
      <c r="H9" s="562"/>
      <c r="I9" s="562"/>
      <c r="J9" s="562"/>
      <c r="K9" s="562"/>
      <c r="L9" s="562"/>
      <c r="M9" s="562"/>
      <c r="N9" s="562"/>
      <c r="O9" s="562"/>
      <c r="P9" s="562"/>
    </row>
    <row r="10" spans="2:16" ht="102">
      <c r="B10" s="144"/>
      <c r="C10" s="148" t="s">
        <v>202</v>
      </c>
      <c r="D10" s="145"/>
      <c r="E10" s="146"/>
      <c r="F10" s="145"/>
      <c r="G10" s="145"/>
      <c r="H10" s="145"/>
      <c r="I10" s="145"/>
      <c r="J10" s="145"/>
      <c r="K10" s="147"/>
      <c r="L10" s="147"/>
      <c r="M10" s="147"/>
      <c r="N10" s="147"/>
      <c r="O10" s="147"/>
      <c r="P10" s="145"/>
    </row>
  </sheetData>
  <mergeCells count="18">
    <mergeCell ref="E3:I3"/>
    <mergeCell ref="P6:P9"/>
    <mergeCell ref="F8:F9"/>
    <mergeCell ref="G8:G9"/>
    <mergeCell ref="H8:H9"/>
    <mergeCell ref="I8:I9"/>
    <mergeCell ref="J8:J9"/>
    <mergeCell ref="K8:K9"/>
    <mergeCell ref="L8:L9"/>
    <mergeCell ref="M8:M9"/>
    <mergeCell ref="N8:N9"/>
    <mergeCell ref="K6:O7"/>
    <mergeCell ref="O8:O9"/>
    <mergeCell ref="B6:B9"/>
    <mergeCell ref="C6:C9"/>
    <mergeCell ref="D6:D9"/>
    <mergeCell ref="E6:E9"/>
    <mergeCell ref="F6:J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7B4C-D8EF-406A-9E2D-901EB8D5F125}">
  <dimension ref="B2:P12"/>
  <sheetViews>
    <sheetView workbookViewId="0">
      <selection activeCell="A2" sqref="A2"/>
    </sheetView>
  </sheetViews>
  <sheetFormatPr defaultRowHeight="15"/>
  <cols>
    <col min="2" max="16" width="17.28515625" customWidth="1"/>
  </cols>
  <sheetData>
    <row r="2" spans="2:16">
      <c r="B2" s="14" t="s">
        <v>0</v>
      </c>
      <c r="E2" t="s">
        <v>246</v>
      </c>
    </row>
    <row r="3" spans="2:16">
      <c r="B3" s="14" t="s">
        <v>2</v>
      </c>
      <c r="E3" s="519" t="s">
        <v>34</v>
      </c>
      <c r="F3" s="519"/>
      <c r="G3" s="519"/>
      <c r="H3" s="519"/>
      <c r="I3" s="519"/>
    </row>
    <row r="4" spans="2:16">
      <c r="B4" s="14" t="s">
        <v>35</v>
      </c>
      <c r="E4" t="s">
        <v>176</v>
      </c>
    </row>
    <row r="6" spans="2:16">
      <c r="B6" s="512" t="s">
        <v>26</v>
      </c>
      <c r="C6" s="512" t="s">
        <v>177</v>
      </c>
      <c r="D6" s="512" t="s">
        <v>178</v>
      </c>
      <c r="E6" s="512" t="s">
        <v>179</v>
      </c>
      <c r="F6" s="514" t="s">
        <v>180</v>
      </c>
      <c r="G6" s="514"/>
      <c r="H6" s="514"/>
      <c r="I6" s="514"/>
      <c r="J6" s="515"/>
      <c r="K6" s="514" t="s">
        <v>181</v>
      </c>
      <c r="L6" s="514"/>
      <c r="M6" s="514"/>
      <c r="N6" s="514"/>
      <c r="O6" s="515"/>
      <c r="P6" s="512" t="s">
        <v>182</v>
      </c>
    </row>
    <row r="7" spans="2:16">
      <c r="B7" s="518"/>
      <c r="C7" s="518"/>
      <c r="D7" s="518"/>
      <c r="E7" s="518"/>
      <c r="F7" s="516"/>
      <c r="G7" s="516"/>
      <c r="H7" s="516"/>
      <c r="I7" s="516"/>
      <c r="J7" s="517"/>
      <c r="K7" s="516"/>
      <c r="L7" s="516"/>
      <c r="M7" s="516"/>
      <c r="N7" s="516"/>
      <c r="O7" s="517"/>
      <c r="P7" s="518"/>
    </row>
    <row r="8" spans="2:16">
      <c r="B8" s="518"/>
      <c r="C8" s="518"/>
      <c r="D8" s="518"/>
      <c r="E8" s="518"/>
      <c r="F8" s="512" t="s">
        <v>183</v>
      </c>
      <c r="G8" s="512" t="s">
        <v>184</v>
      </c>
      <c r="H8" s="512" t="s">
        <v>185</v>
      </c>
      <c r="I8" s="512" t="s">
        <v>186</v>
      </c>
      <c r="J8" s="512" t="s">
        <v>187</v>
      </c>
      <c r="K8" s="512" t="s">
        <v>183</v>
      </c>
      <c r="L8" s="512" t="s">
        <v>188</v>
      </c>
      <c r="M8" s="512" t="s">
        <v>184</v>
      </c>
      <c r="N8" s="512" t="s">
        <v>185</v>
      </c>
      <c r="O8" s="512" t="s">
        <v>186</v>
      </c>
      <c r="P8" s="518" t="s">
        <v>189</v>
      </c>
    </row>
    <row r="9" spans="2:16" ht="53.25" customHeight="1">
      <c r="B9" s="513"/>
      <c r="C9" s="513"/>
      <c r="D9" s="513"/>
      <c r="E9" s="513"/>
      <c r="F9" s="513"/>
      <c r="G9" s="513"/>
      <c r="H9" s="513"/>
      <c r="I9" s="513"/>
      <c r="J9" s="513"/>
      <c r="K9" s="513"/>
      <c r="L9" s="513"/>
      <c r="M9" s="513"/>
      <c r="N9" s="513"/>
      <c r="O9" s="513"/>
      <c r="P9" s="513"/>
    </row>
    <row r="10" spans="2:16" ht="94.5" customHeight="1">
      <c r="B10" s="129">
        <v>1</v>
      </c>
      <c r="C10" s="130" t="s">
        <v>190</v>
      </c>
      <c r="D10" s="131"/>
      <c r="E10" s="132"/>
      <c r="F10" s="131"/>
      <c r="G10" s="131"/>
      <c r="H10" s="131"/>
      <c r="I10" s="131"/>
      <c r="J10" s="131"/>
      <c r="K10" s="133"/>
      <c r="L10" s="133"/>
      <c r="M10" s="133"/>
      <c r="N10" s="133"/>
      <c r="O10" s="133"/>
      <c r="P10" s="131"/>
    </row>
    <row r="11" spans="2:16" ht="54.75" customHeight="1">
      <c r="B11" s="129">
        <v>2</v>
      </c>
      <c r="C11" s="134" t="s">
        <v>191</v>
      </c>
      <c r="D11" s="131"/>
      <c r="E11" s="132"/>
      <c r="F11" s="131"/>
      <c r="G11" s="131"/>
      <c r="H11" s="131"/>
      <c r="I11" s="131"/>
      <c r="J11" s="131"/>
      <c r="K11" s="133"/>
      <c r="L11" s="133"/>
      <c r="M11" s="133"/>
      <c r="N11" s="133"/>
      <c r="O11" s="133"/>
      <c r="P11" s="131"/>
    </row>
    <row r="12" spans="2:16" ht="66.75" customHeight="1">
      <c r="B12" s="129">
        <v>4</v>
      </c>
      <c r="C12" s="134" t="s">
        <v>192</v>
      </c>
      <c r="D12" s="131"/>
      <c r="E12" s="132"/>
      <c r="F12" s="131"/>
      <c r="G12" s="131"/>
      <c r="H12" s="131"/>
      <c r="I12" s="131"/>
      <c r="J12" s="131"/>
      <c r="K12" s="133"/>
      <c r="L12" s="133"/>
      <c r="M12" s="133"/>
      <c r="N12" s="133"/>
      <c r="O12" s="135"/>
      <c r="P12" s="131"/>
    </row>
  </sheetData>
  <mergeCells count="18">
    <mergeCell ref="N8:N9"/>
    <mergeCell ref="O8:O9"/>
    <mergeCell ref="K6:O7"/>
    <mergeCell ref="P6:P9"/>
    <mergeCell ref="F8:F9"/>
    <mergeCell ref="G8:G9"/>
    <mergeCell ref="H8:H9"/>
    <mergeCell ref="I8:I9"/>
    <mergeCell ref="J8:J9"/>
    <mergeCell ref="K8:K9"/>
    <mergeCell ref="L8:L9"/>
    <mergeCell ref="M8:M9"/>
    <mergeCell ref="E3:I3"/>
    <mergeCell ref="B6:B9"/>
    <mergeCell ref="C6:C9"/>
    <mergeCell ref="D6:D9"/>
    <mergeCell ref="E6:E9"/>
    <mergeCell ref="F6:J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EF49-2CFC-4C9A-958C-172B9A19313B}">
  <dimension ref="B2:P11"/>
  <sheetViews>
    <sheetView topLeftCell="K1" workbookViewId="0">
      <selection activeCell="C14" sqref="C14"/>
    </sheetView>
  </sheetViews>
  <sheetFormatPr defaultRowHeight="15"/>
  <cols>
    <col min="2" max="16" width="19.85546875" customWidth="1"/>
  </cols>
  <sheetData>
    <row r="2" spans="2:16">
      <c r="B2" s="14" t="s">
        <v>0</v>
      </c>
      <c r="E2" t="s">
        <v>247</v>
      </c>
    </row>
    <row r="3" spans="2:16">
      <c r="B3" s="14" t="s">
        <v>2</v>
      </c>
      <c r="E3" s="519" t="s">
        <v>34</v>
      </c>
      <c r="F3" s="519"/>
      <c r="G3" s="519"/>
      <c r="H3" s="519"/>
      <c r="I3" s="519"/>
    </row>
    <row r="4" spans="2:16">
      <c r="B4" s="14" t="s">
        <v>35</v>
      </c>
      <c r="E4" t="s">
        <v>176</v>
      </c>
    </row>
    <row r="6" spans="2:16">
      <c r="B6" s="512" t="s">
        <v>26</v>
      </c>
      <c r="C6" s="512" t="s">
        <v>177</v>
      </c>
      <c r="D6" s="512" t="s">
        <v>178</v>
      </c>
      <c r="E6" s="512" t="s">
        <v>179</v>
      </c>
      <c r="F6" s="514" t="s">
        <v>180</v>
      </c>
      <c r="G6" s="514"/>
      <c r="H6" s="514"/>
      <c r="I6" s="514"/>
      <c r="J6" s="515"/>
      <c r="K6" s="514" t="s">
        <v>181</v>
      </c>
      <c r="L6" s="514"/>
      <c r="M6" s="514"/>
      <c r="N6" s="514"/>
      <c r="O6" s="515"/>
      <c r="P6" s="512" t="s">
        <v>182</v>
      </c>
    </row>
    <row r="7" spans="2:16">
      <c r="B7" s="518"/>
      <c r="C7" s="518"/>
      <c r="D7" s="518"/>
      <c r="E7" s="518"/>
      <c r="F7" s="516"/>
      <c r="G7" s="516"/>
      <c r="H7" s="516"/>
      <c r="I7" s="516"/>
      <c r="J7" s="517"/>
      <c r="K7" s="516"/>
      <c r="L7" s="516"/>
      <c r="M7" s="516"/>
      <c r="N7" s="516"/>
      <c r="O7" s="517"/>
      <c r="P7" s="518"/>
    </row>
    <row r="8" spans="2:16">
      <c r="B8" s="518"/>
      <c r="C8" s="518"/>
      <c r="D8" s="518"/>
      <c r="E8" s="518"/>
      <c r="F8" s="512" t="s">
        <v>183</v>
      </c>
      <c r="G8" s="512" t="s">
        <v>184</v>
      </c>
      <c r="H8" s="512" t="s">
        <v>185</v>
      </c>
      <c r="I8" s="512" t="s">
        <v>186</v>
      </c>
      <c r="J8" s="512" t="s">
        <v>187</v>
      </c>
      <c r="K8" s="512" t="s">
        <v>183</v>
      </c>
      <c r="L8" s="512" t="s">
        <v>188</v>
      </c>
      <c r="M8" s="512" t="s">
        <v>184</v>
      </c>
      <c r="N8" s="512" t="s">
        <v>185</v>
      </c>
      <c r="O8" s="512" t="s">
        <v>186</v>
      </c>
      <c r="P8" s="518" t="s">
        <v>189</v>
      </c>
    </row>
    <row r="9" spans="2:16">
      <c r="B9" s="513"/>
      <c r="C9" s="513"/>
      <c r="D9" s="513"/>
      <c r="E9" s="513"/>
      <c r="F9" s="513"/>
      <c r="G9" s="513"/>
      <c r="H9" s="513"/>
      <c r="I9" s="513"/>
      <c r="J9" s="513"/>
      <c r="K9" s="513"/>
      <c r="L9" s="513"/>
      <c r="M9" s="513"/>
      <c r="N9" s="513"/>
      <c r="O9" s="513"/>
      <c r="P9" s="513"/>
    </row>
    <row r="10" spans="2:16" ht="63.75">
      <c r="B10" s="129"/>
      <c r="C10" s="134" t="s">
        <v>202</v>
      </c>
      <c r="D10" s="131"/>
      <c r="E10" s="132"/>
      <c r="F10" s="131"/>
      <c r="G10" s="131"/>
      <c r="H10" s="131"/>
      <c r="I10" s="131"/>
      <c r="J10" s="131"/>
      <c r="K10" s="133"/>
      <c r="L10" s="133"/>
      <c r="M10" s="133"/>
      <c r="N10" s="133"/>
      <c r="O10" s="133"/>
      <c r="P10" s="131"/>
    </row>
    <row r="11" spans="2:16" ht="15.75">
      <c r="B11" s="129"/>
      <c r="C11" s="134"/>
      <c r="D11" s="131"/>
      <c r="E11" s="132"/>
      <c r="F11" s="131"/>
      <c r="G11" s="131"/>
      <c r="H11" s="131"/>
      <c r="I11" s="131"/>
      <c r="J11" s="131"/>
      <c r="K11" s="133"/>
      <c r="L11" s="133"/>
      <c r="M11" s="133"/>
      <c r="N11" s="133"/>
      <c r="O11" s="133"/>
      <c r="P11" s="131"/>
    </row>
  </sheetData>
  <mergeCells count="18">
    <mergeCell ref="E3:I3"/>
    <mergeCell ref="B6:B9"/>
    <mergeCell ref="C6:C9"/>
    <mergeCell ref="D6:D9"/>
    <mergeCell ref="E6:E9"/>
    <mergeCell ref="F6:J7"/>
    <mergeCell ref="N8:N9"/>
    <mergeCell ref="O8:O9"/>
    <mergeCell ref="K6:O7"/>
    <mergeCell ref="P6:P9"/>
    <mergeCell ref="F8:F9"/>
    <mergeCell ref="G8:G9"/>
    <mergeCell ref="H8:H9"/>
    <mergeCell ref="I8:I9"/>
    <mergeCell ref="J8:J9"/>
    <mergeCell ref="K8:K9"/>
    <mergeCell ref="L8:L9"/>
    <mergeCell ref="M8:M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AAA9-331D-4505-9608-7176A2D6EC14}">
  <dimension ref="B3:J15"/>
  <sheetViews>
    <sheetView topLeftCell="C1" workbookViewId="0">
      <selection activeCell="E6" sqref="E6"/>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248</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4F02-6363-48A7-BE71-C89AF4A4364D}">
  <dimension ref="A1:Q11"/>
  <sheetViews>
    <sheetView tabSelected="1" workbookViewId="0">
      <selection sqref="A1:Q11"/>
    </sheetView>
  </sheetViews>
  <sheetFormatPr defaultRowHeight="15"/>
  <sheetData>
    <row r="1" spans="1:17">
      <c r="A1" s="733"/>
      <c r="B1" s="733"/>
      <c r="C1" s="733"/>
      <c r="D1" s="733"/>
      <c r="E1" s="733"/>
      <c r="F1" s="733"/>
      <c r="G1" s="733"/>
      <c r="H1" s="733"/>
      <c r="I1" s="733"/>
      <c r="J1" s="733"/>
      <c r="K1" s="733"/>
      <c r="L1" s="733"/>
      <c r="M1" s="733"/>
      <c r="N1" s="733"/>
      <c r="O1" s="733"/>
      <c r="P1" s="733"/>
      <c r="Q1" s="733"/>
    </row>
    <row r="2" spans="1:17">
      <c r="A2" s="734"/>
      <c r="B2" s="734"/>
      <c r="C2" s="734"/>
      <c r="D2" s="734"/>
      <c r="E2" s="734"/>
      <c r="F2" s="734"/>
      <c r="G2" s="734"/>
      <c r="H2" s="734"/>
      <c r="I2" s="734"/>
      <c r="J2" s="734"/>
      <c r="K2" s="734"/>
      <c r="L2" s="734"/>
      <c r="M2" s="734"/>
      <c r="N2" s="734"/>
      <c r="O2" s="734"/>
      <c r="P2" s="734"/>
      <c r="Q2" s="734"/>
    </row>
    <row r="3" spans="1:17">
      <c r="A3" s="735" t="s">
        <v>249</v>
      </c>
      <c r="B3" s="736"/>
      <c r="C3" s="736"/>
      <c r="D3" s="735"/>
      <c r="E3" s="735"/>
      <c r="F3" s="735"/>
      <c r="G3" s="735"/>
      <c r="H3" s="735"/>
      <c r="I3" s="735" t="s">
        <v>249</v>
      </c>
      <c r="J3" s="736"/>
      <c r="K3" s="736"/>
      <c r="L3" s="735"/>
      <c r="M3" s="735"/>
      <c r="N3" s="735"/>
      <c r="O3" s="735"/>
      <c r="P3" s="735"/>
      <c r="Q3" s="735" t="s">
        <v>249</v>
      </c>
    </row>
    <row r="4" spans="1:17">
      <c r="A4" s="733"/>
      <c r="B4" s="733"/>
      <c r="C4" s="733"/>
      <c r="D4" s="733"/>
      <c r="E4" s="734"/>
      <c r="F4" s="734"/>
      <c r="G4" s="734"/>
      <c r="H4" s="733"/>
      <c r="I4" s="733"/>
      <c r="J4" s="733"/>
      <c r="K4" s="733"/>
      <c r="L4" s="733"/>
      <c r="M4" s="734"/>
      <c r="N4" s="734"/>
      <c r="O4" s="734"/>
      <c r="P4" s="733"/>
      <c r="Q4" s="733"/>
    </row>
    <row r="5" spans="1:17">
      <c r="A5" s="733"/>
      <c r="B5" s="733"/>
      <c r="C5" s="733"/>
      <c r="D5" s="733"/>
      <c r="E5" s="737"/>
      <c r="F5" s="737"/>
      <c r="G5" s="737"/>
      <c r="H5" s="737"/>
      <c r="I5" s="733"/>
      <c r="J5" s="733"/>
      <c r="K5" s="733"/>
      <c r="L5" s="733"/>
      <c r="M5" s="737"/>
      <c r="N5" s="737"/>
      <c r="O5" s="737"/>
      <c r="P5" s="737"/>
      <c r="Q5" s="733"/>
    </row>
    <row r="6" spans="1:17">
      <c r="A6" s="737" t="s">
        <v>250</v>
      </c>
      <c r="B6" s="738"/>
      <c r="C6" s="737" t="s">
        <v>251</v>
      </c>
      <c r="D6" s="737"/>
      <c r="E6" s="735"/>
      <c r="F6" s="735"/>
      <c r="G6" s="735"/>
      <c r="H6" s="735"/>
      <c r="I6" s="737" t="s">
        <v>250</v>
      </c>
      <c r="J6" s="738"/>
      <c r="K6" s="737" t="s">
        <v>251</v>
      </c>
      <c r="L6" s="737"/>
      <c r="M6" s="735"/>
      <c r="N6" s="735"/>
      <c r="O6" s="735"/>
      <c r="P6" s="735"/>
      <c r="Q6" s="737" t="s">
        <v>250</v>
      </c>
    </row>
    <row r="7" spans="1:17">
      <c r="A7" s="735" t="s">
        <v>252</v>
      </c>
      <c r="B7" s="736"/>
      <c r="C7" s="736"/>
      <c r="D7" s="737"/>
      <c r="E7" s="737"/>
      <c r="F7" s="737"/>
      <c r="G7" s="737"/>
      <c r="H7" s="737"/>
      <c r="I7" s="735" t="s">
        <v>252</v>
      </c>
      <c r="J7" s="736"/>
      <c r="K7" s="736"/>
      <c r="L7" s="737"/>
      <c r="M7" s="737"/>
      <c r="N7" s="737"/>
      <c r="O7" s="737"/>
      <c r="P7" s="737"/>
      <c r="Q7" s="735" t="s">
        <v>252</v>
      </c>
    </row>
    <row r="8" spans="1:17" ht="97.5">
      <c r="A8" s="739" t="s">
        <v>99</v>
      </c>
      <c r="B8" s="740" t="s">
        <v>253</v>
      </c>
      <c r="C8" s="740" t="s">
        <v>254</v>
      </c>
      <c r="D8" s="740" t="s">
        <v>255</v>
      </c>
      <c r="E8" s="740" t="s">
        <v>256</v>
      </c>
      <c r="F8" s="740" t="s">
        <v>257</v>
      </c>
      <c r="G8" s="740" t="s">
        <v>258</v>
      </c>
      <c r="H8" s="740" t="s">
        <v>259</v>
      </c>
      <c r="I8" s="739" t="s">
        <v>99</v>
      </c>
      <c r="J8" s="740" t="s">
        <v>253</v>
      </c>
      <c r="K8" s="740" t="s">
        <v>254</v>
      </c>
      <c r="L8" s="740" t="s">
        <v>255</v>
      </c>
      <c r="M8" s="740" t="s">
        <v>256</v>
      </c>
      <c r="N8" s="740" t="s">
        <v>257</v>
      </c>
      <c r="O8" s="740" t="s">
        <v>258</v>
      </c>
      <c r="P8" s="740" t="s">
        <v>259</v>
      </c>
      <c r="Q8" s="739" t="s">
        <v>99</v>
      </c>
    </row>
    <row r="9" spans="1:17">
      <c r="A9" s="741">
        <v>2024</v>
      </c>
      <c r="B9" s="742" t="s">
        <v>113</v>
      </c>
      <c r="C9" s="742" t="s">
        <v>113</v>
      </c>
      <c r="D9" s="742" t="s">
        <v>113</v>
      </c>
      <c r="E9" s="742" t="s">
        <v>113</v>
      </c>
      <c r="F9" s="742" t="s">
        <v>113</v>
      </c>
      <c r="G9" s="742" t="s">
        <v>113</v>
      </c>
      <c r="H9" s="743" t="s">
        <v>113</v>
      </c>
      <c r="I9" s="741">
        <v>2024</v>
      </c>
      <c r="J9" s="742" t="s">
        <v>113</v>
      </c>
      <c r="K9" s="742" t="s">
        <v>113</v>
      </c>
      <c r="L9" s="742" t="s">
        <v>113</v>
      </c>
      <c r="M9" s="742" t="s">
        <v>113</v>
      </c>
      <c r="N9" s="742" t="s">
        <v>113</v>
      </c>
      <c r="O9" s="742" t="s">
        <v>113</v>
      </c>
      <c r="P9" s="743" t="s">
        <v>113</v>
      </c>
      <c r="Q9" s="741">
        <v>2024</v>
      </c>
    </row>
    <row r="10" spans="1:17">
      <c r="A10" s="741">
        <v>2025</v>
      </c>
      <c r="B10" s="742" t="s">
        <v>113</v>
      </c>
      <c r="C10" s="742" t="s">
        <v>113</v>
      </c>
      <c r="D10" s="742" t="s">
        <v>113</v>
      </c>
      <c r="E10" s="742" t="s">
        <v>113</v>
      </c>
      <c r="F10" s="742" t="s">
        <v>113</v>
      </c>
      <c r="G10" s="742" t="s">
        <v>113</v>
      </c>
      <c r="H10" s="743" t="s">
        <v>113</v>
      </c>
      <c r="I10" s="741">
        <v>2025</v>
      </c>
      <c r="J10" s="742" t="s">
        <v>113</v>
      </c>
      <c r="K10" s="742" t="s">
        <v>113</v>
      </c>
      <c r="L10" s="742" t="s">
        <v>113</v>
      </c>
      <c r="M10" s="742" t="s">
        <v>113</v>
      </c>
      <c r="N10" s="742" t="s">
        <v>113</v>
      </c>
      <c r="O10" s="742" t="s">
        <v>113</v>
      </c>
      <c r="P10" s="743" t="s">
        <v>113</v>
      </c>
      <c r="Q10" s="741">
        <v>2025</v>
      </c>
    </row>
    <row r="11" spans="1:17">
      <c r="A11" s="741" t="s">
        <v>113</v>
      </c>
      <c r="B11" s="742" t="s">
        <v>113</v>
      </c>
      <c r="C11" s="742" t="s">
        <v>113</v>
      </c>
      <c r="D11" s="742" t="s">
        <v>113</v>
      </c>
      <c r="E11" s="742" t="s">
        <v>113</v>
      </c>
      <c r="F11" s="742" t="s">
        <v>113</v>
      </c>
      <c r="G11" s="742" t="s">
        <v>113</v>
      </c>
      <c r="H11" s="743" t="s">
        <v>113</v>
      </c>
      <c r="I11" s="741" t="s">
        <v>113</v>
      </c>
      <c r="J11" s="742" t="s">
        <v>113</v>
      </c>
      <c r="K11" s="742" t="s">
        <v>113</v>
      </c>
      <c r="L11" s="742" t="s">
        <v>113</v>
      </c>
      <c r="M11" s="742" t="s">
        <v>113</v>
      </c>
      <c r="N11" s="742" t="s">
        <v>113</v>
      </c>
      <c r="O11" s="742" t="s">
        <v>113</v>
      </c>
      <c r="P11" s="743" t="s">
        <v>113</v>
      </c>
      <c r="Q11" s="741" t="s">
        <v>113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D6F4-7AA1-4ABA-89BA-15D3B7644170}">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260</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D42C-145E-471F-A3C1-0E4DE95986C1}">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261</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38F8-9217-4DEA-A308-60827D84A0D4}">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262</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4CE5-1885-47FD-9FBD-2DAFD47DC737}">
  <dimension ref="A3:S29"/>
  <sheetViews>
    <sheetView workbookViewId="0">
      <selection activeCell="A3" sqref="A3"/>
    </sheetView>
  </sheetViews>
  <sheetFormatPr defaultRowHeight="14.45"/>
  <cols>
    <col min="1" max="1" width="11.42578125" customWidth="1"/>
    <col min="2" max="2" width="10.7109375" customWidth="1"/>
    <col min="3" max="3" width="11.140625" customWidth="1"/>
    <col min="4" max="5" width="15.28515625" customWidth="1"/>
    <col min="6" max="6" width="12.7109375" customWidth="1"/>
    <col min="7" max="7" width="16.5703125" customWidth="1"/>
    <col min="8" max="8" width="16.42578125" customWidth="1"/>
    <col min="9" max="9" width="11" customWidth="1"/>
    <col min="10" max="10" width="11.5703125" customWidth="1"/>
    <col min="11" max="11" width="12.7109375" customWidth="1"/>
    <col min="12" max="12" width="13.140625" customWidth="1"/>
    <col min="13" max="13" width="12.42578125" customWidth="1"/>
    <col min="14" max="14" width="12.140625" customWidth="1"/>
    <col min="15" max="15" width="14.42578125" customWidth="1"/>
    <col min="16" max="16" width="10.5703125" customWidth="1"/>
  </cols>
  <sheetData>
    <row r="3" spans="1:19">
      <c r="B3" s="1" t="s">
        <v>0</v>
      </c>
      <c r="E3" t="s">
        <v>33</v>
      </c>
    </row>
    <row r="4" spans="1:19">
      <c r="B4" s="1" t="s">
        <v>2</v>
      </c>
      <c r="E4" s="376" t="s">
        <v>34</v>
      </c>
      <c r="F4" s="376"/>
      <c r="G4" s="376"/>
      <c r="H4" s="376"/>
      <c r="I4" s="376"/>
    </row>
    <row r="5" spans="1:19">
      <c r="B5" s="1" t="s">
        <v>35</v>
      </c>
      <c r="E5" t="s">
        <v>36</v>
      </c>
    </row>
    <row r="7" spans="1:19" ht="108.75" customHeight="1">
      <c r="A7" s="28" t="s">
        <v>26</v>
      </c>
      <c r="B7" s="29" t="s">
        <v>37</v>
      </c>
      <c r="C7" s="29" t="s">
        <v>38</v>
      </c>
      <c r="D7" s="29" t="s">
        <v>39</v>
      </c>
      <c r="E7" s="29" t="s">
        <v>40</v>
      </c>
      <c r="F7" s="29" t="s">
        <v>41</v>
      </c>
      <c r="G7" s="29" t="s">
        <v>42</v>
      </c>
      <c r="H7" s="29" t="s">
        <v>43</v>
      </c>
      <c r="I7" s="30" t="s">
        <v>44</v>
      </c>
      <c r="J7" s="29" t="s">
        <v>45</v>
      </c>
      <c r="K7" s="29" t="s">
        <v>46</v>
      </c>
      <c r="L7" s="30" t="s">
        <v>47</v>
      </c>
      <c r="M7" s="29" t="s">
        <v>48</v>
      </c>
      <c r="N7" s="29" t="s">
        <v>49</v>
      </c>
      <c r="O7" s="31" t="s">
        <v>50</v>
      </c>
      <c r="P7" s="32" t="s">
        <v>51</v>
      </c>
      <c r="Q7" s="1"/>
      <c r="R7" s="1"/>
      <c r="S7" s="1"/>
    </row>
    <row r="8" spans="1:19">
      <c r="A8" s="5">
        <v>1</v>
      </c>
      <c r="B8" s="5">
        <v>2</v>
      </c>
      <c r="C8" s="5">
        <v>3</v>
      </c>
      <c r="D8" s="5">
        <v>4</v>
      </c>
      <c r="E8" s="5">
        <v>5</v>
      </c>
      <c r="F8" s="5">
        <v>6</v>
      </c>
      <c r="G8" s="5">
        <v>7</v>
      </c>
      <c r="H8" s="5">
        <v>8</v>
      </c>
      <c r="I8" s="33">
        <v>9</v>
      </c>
      <c r="J8" s="5">
        <v>10</v>
      </c>
      <c r="K8" s="5">
        <v>11</v>
      </c>
      <c r="L8" s="5">
        <v>12</v>
      </c>
      <c r="M8" s="5">
        <v>13</v>
      </c>
      <c r="N8" s="5">
        <v>14</v>
      </c>
      <c r="O8" s="34">
        <v>15</v>
      </c>
      <c r="P8" s="27">
        <v>16</v>
      </c>
      <c r="Q8" s="1"/>
      <c r="R8" s="1"/>
      <c r="S8" s="1"/>
    </row>
    <row r="9" spans="1:19">
      <c r="A9" s="5" t="s">
        <v>52</v>
      </c>
      <c r="B9" s="5"/>
      <c r="C9" s="5"/>
      <c r="D9" s="5"/>
      <c r="E9" s="5"/>
      <c r="F9" s="5"/>
      <c r="G9" s="5"/>
      <c r="H9" s="5"/>
      <c r="I9" s="5"/>
      <c r="J9" s="5"/>
      <c r="K9" s="5"/>
      <c r="L9" s="5"/>
      <c r="M9" s="5"/>
      <c r="N9" s="5"/>
      <c r="O9" s="34"/>
      <c r="P9" s="27"/>
      <c r="Q9" s="1"/>
      <c r="R9" s="1"/>
      <c r="S9" s="1"/>
    </row>
    <row r="10" spans="1:19">
      <c r="A10" s="5" t="s">
        <v>53</v>
      </c>
      <c r="B10" s="5"/>
      <c r="C10" s="5"/>
      <c r="D10" s="5"/>
      <c r="E10" s="5"/>
      <c r="F10" s="5"/>
      <c r="G10" s="5"/>
      <c r="H10" s="5"/>
      <c r="I10" s="5"/>
      <c r="J10" s="5"/>
      <c r="K10" s="5"/>
      <c r="L10" s="5"/>
      <c r="M10" s="5"/>
      <c r="N10" s="5"/>
      <c r="O10" s="34"/>
      <c r="P10" s="27"/>
      <c r="Q10" s="1"/>
      <c r="R10" s="1"/>
      <c r="S10" s="1"/>
    </row>
    <row r="11" spans="1:19">
      <c r="A11" s="5" t="s">
        <v>32</v>
      </c>
      <c r="B11" s="5"/>
      <c r="C11" s="5"/>
      <c r="D11" s="5"/>
      <c r="E11" s="5"/>
      <c r="F11" s="5"/>
      <c r="G11" s="5"/>
      <c r="H11" s="5"/>
      <c r="I11" s="5"/>
      <c r="J11" s="5"/>
      <c r="K11" s="5"/>
      <c r="L11" s="5"/>
      <c r="M11" s="5"/>
      <c r="N11" s="5"/>
      <c r="O11" s="34"/>
      <c r="P11" s="27"/>
      <c r="Q11" s="1"/>
      <c r="R11" s="1"/>
      <c r="S11" s="1"/>
    </row>
    <row r="12" spans="1:19">
      <c r="A12" s="377" t="s">
        <v>54</v>
      </c>
      <c r="B12" s="378"/>
      <c r="C12" s="378"/>
      <c r="D12" s="378"/>
      <c r="E12" s="378"/>
      <c r="F12" s="378"/>
      <c r="G12" s="378"/>
      <c r="H12" s="378"/>
      <c r="I12" s="378"/>
      <c r="J12" s="378"/>
      <c r="K12" s="379"/>
      <c r="L12" s="5"/>
      <c r="M12" s="5"/>
      <c r="N12" s="5"/>
      <c r="O12" s="34"/>
      <c r="P12" s="27"/>
      <c r="Q12" s="1"/>
      <c r="R12" s="1"/>
      <c r="S12" s="1"/>
    </row>
    <row r="13" spans="1:19">
      <c r="A13" s="1"/>
      <c r="B13" s="1"/>
      <c r="C13" s="1"/>
      <c r="D13" s="1"/>
      <c r="E13" s="1"/>
      <c r="F13" s="1"/>
      <c r="G13" s="1"/>
      <c r="H13" s="1"/>
      <c r="I13" s="1"/>
      <c r="J13" s="1"/>
      <c r="K13" s="1"/>
      <c r="L13" s="1"/>
      <c r="M13" s="1"/>
      <c r="N13" s="1"/>
      <c r="O13" s="1"/>
      <c r="P13" s="1"/>
      <c r="Q13" s="1"/>
      <c r="R13" s="1"/>
      <c r="S13" s="1"/>
    </row>
    <row r="14" spans="1:19">
      <c r="A14" s="1"/>
      <c r="B14" s="1"/>
      <c r="C14" s="1"/>
      <c r="D14" s="1"/>
      <c r="E14" s="1"/>
      <c r="F14" s="1"/>
      <c r="G14" s="1"/>
      <c r="H14" s="1"/>
      <c r="I14" s="1"/>
      <c r="J14" s="1"/>
      <c r="K14" s="1"/>
      <c r="L14" s="1"/>
      <c r="M14" s="1"/>
      <c r="N14" s="1"/>
      <c r="O14" s="1"/>
      <c r="P14" s="1"/>
      <c r="Q14" s="1"/>
      <c r="R14" s="1"/>
      <c r="S14" s="1"/>
    </row>
    <row r="15" spans="1:19">
      <c r="A15" s="744" t="s">
        <v>55</v>
      </c>
      <c r="B15" s="744"/>
      <c r="C15" s="744"/>
      <c r="D15" s="1"/>
      <c r="E15" s="1"/>
      <c r="F15" s="1"/>
      <c r="G15" s="744" t="s">
        <v>56</v>
      </c>
      <c r="H15" s="744"/>
      <c r="I15" s="1"/>
      <c r="J15" s="1"/>
      <c r="K15" s="1"/>
      <c r="L15" s="1"/>
      <c r="M15" s="374" t="s">
        <v>57</v>
      </c>
      <c r="N15" s="374"/>
      <c r="O15" s="374"/>
      <c r="P15" s="1"/>
      <c r="Q15" s="1"/>
      <c r="R15" s="1"/>
      <c r="S15" s="1"/>
    </row>
    <row r="16" spans="1:19">
      <c r="A16" s="1"/>
      <c r="B16" s="1"/>
      <c r="C16" s="1"/>
      <c r="D16" s="1"/>
      <c r="E16" s="1"/>
      <c r="F16" s="1"/>
      <c r="G16" s="1"/>
      <c r="H16" s="1"/>
      <c r="I16" s="1"/>
      <c r="J16" s="1"/>
      <c r="K16" s="1"/>
      <c r="L16" s="1"/>
      <c r="M16" s="1"/>
      <c r="N16" s="1"/>
      <c r="O16" s="1"/>
      <c r="P16" s="1"/>
      <c r="Q16" s="1"/>
      <c r="R16" s="1"/>
      <c r="S16" s="1"/>
    </row>
    <row r="17" spans="1:19">
      <c r="A17" s="375" t="s">
        <v>58</v>
      </c>
      <c r="B17" s="375"/>
      <c r="C17" s="375"/>
      <c r="D17" s="375"/>
      <c r="E17" s="375"/>
      <c r="F17" s="375"/>
      <c r="G17" s="375"/>
      <c r="H17" s="375"/>
      <c r="I17" s="375"/>
      <c r="J17" s="1"/>
      <c r="K17" s="1"/>
      <c r="L17" s="1"/>
      <c r="M17" s="1"/>
      <c r="N17" s="1"/>
      <c r="O17" s="1"/>
      <c r="P17" s="1"/>
      <c r="Q17" s="1"/>
      <c r="R17" s="1"/>
      <c r="S17" s="1"/>
    </row>
    <row r="18" spans="1:19">
      <c r="A18" s="375"/>
      <c r="B18" s="375"/>
      <c r="C18" s="375"/>
      <c r="D18" s="375"/>
      <c r="E18" s="375"/>
      <c r="F18" s="375"/>
      <c r="G18" s="375"/>
      <c r="H18" s="375"/>
      <c r="I18" s="375"/>
      <c r="J18" s="1"/>
      <c r="K18" s="1"/>
      <c r="L18" s="1"/>
      <c r="M18" s="1"/>
      <c r="N18" s="1"/>
      <c r="O18" s="1"/>
      <c r="P18" s="1"/>
      <c r="Q18" s="1"/>
      <c r="R18" s="1"/>
      <c r="S18" s="1"/>
    </row>
    <row r="19" spans="1:19">
      <c r="A19" s="375"/>
      <c r="B19" s="375"/>
      <c r="C19" s="375"/>
      <c r="D19" s="375"/>
      <c r="E19" s="375"/>
      <c r="F19" s="375"/>
      <c r="G19" s="375"/>
      <c r="H19" s="375"/>
      <c r="I19" s="375"/>
      <c r="J19" s="1"/>
      <c r="K19" s="1"/>
      <c r="L19" s="1"/>
      <c r="M19" s="1"/>
      <c r="N19" s="1"/>
      <c r="O19" s="1"/>
      <c r="P19" s="1"/>
      <c r="Q19" s="1"/>
      <c r="R19" s="1"/>
      <c r="S19" s="1"/>
    </row>
    <row r="20" spans="1:19">
      <c r="A20" s="375"/>
      <c r="B20" s="375"/>
      <c r="C20" s="375"/>
      <c r="D20" s="375"/>
      <c r="E20" s="375"/>
      <c r="F20" s="375"/>
      <c r="G20" s="375"/>
      <c r="H20" s="375"/>
      <c r="I20" s="375"/>
      <c r="J20" s="1"/>
      <c r="K20" s="1"/>
      <c r="L20" s="1"/>
      <c r="M20" s="1"/>
      <c r="N20" s="1"/>
      <c r="O20" s="1"/>
      <c r="P20" s="1"/>
      <c r="Q20" s="1"/>
      <c r="R20" s="1"/>
      <c r="S20" s="1"/>
    </row>
    <row r="21" spans="1:19">
      <c r="A21" s="375"/>
      <c r="B21" s="375"/>
      <c r="C21" s="375"/>
      <c r="D21" s="375"/>
      <c r="E21" s="375"/>
      <c r="F21" s="375"/>
      <c r="G21" s="375"/>
      <c r="H21" s="375"/>
      <c r="I21" s="375"/>
      <c r="J21" s="1"/>
      <c r="K21" s="1"/>
      <c r="L21" s="1"/>
      <c r="M21" s="1"/>
      <c r="N21" s="1"/>
      <c r="O21" s="1"/>
      <c r="P21" s="1"/>
      <c r="Q21" s="1"/>
      <c r="R21" s="1"/>
      <c r="S21" s="1"/>
    </row>
    <row r="22" spans="1:19">
      <c r="A22" s="375"/>
      <c r="B22" s="375"/>
      <c r="C22" s="375"/>
      <c r="D22" s="375"/>
      <c r="E22" s="375"/>
      <c r="F22" s="375"/>
      <c r="G22" s="375"/>
      <c r="H22" s="375"/>
      <c r="I22" s="375"/>
      <c r="J22" s="1"/>
      <c r="K22" s="1"/>
      <c r="L22" s="1"/>
      <c r="M22" s="1"/>
      <c r="N22" s="1"/>
      <c r="O22" s="1"/>
      <c r="P22" s="1"/>
      <c r="Q22" s="1"/>
      <c r="R22" s="1"/>
      <c r="S22" s="1"/>
    </row>
    <row r="23" spans="1:19">
      <c r="A23" s="375"/>
      <c r="B23" s="375"/>
      <c r="C23" s="375"/>
      <c r="D23" s="375"/>
      <c r="E23" s="375"/>
      <c r="F23" s="375"/>
      <c r="G23" s="375"/>
      <c r="H23" s="375"/>
      <c r="I23" s="375"/>
      <c r="J23" s="1"/>
      <c r="K23" s="1"/>
      <c r="L23" s="1"/>
      <c r="M23" s="1"/>
      <c r="N23" s="1"/>
      <c r="O23" s="1"/>
      <c r="P23" s="1"/>
      <c r="Q23" s="1"/>
      <c r="R23" s="1"/>
      <c r="S23" s="1"/>
    </row>
    <row r="24" spans="1:19">
      <c r="A24" s="375"/>
      <c r="B24" s="375"/>
      <c r="C24" s="375"/>
      <c r="D24" s="375"/>
      <c r="E24" s="375"/>
      <c r="F24" s="375"/>
      <c r="G24" s="375"/>
      <c r="H24" s="375"/>
      <c r="I24" s="375"/>
      <c r="J24" s="1"/>
      <c r="K24" s="1"/>
      <c r="L24" s="1"/>
      <c r="M24" s="1"/>
      <c r="N24" s="1"/>
      <c r="O24" s="1"/>
      <c r="P24" s="1"/>
      <c r="Q24" s="1"/>
      <c r="R24" s="1"/>
      <c r="S24" s="1"/>
    </row>
    <row r="25" spans="1:19">
      <c r="A25" s="375"/>
      <c r="B25" s="375"/>
      <c r="C25" s="375"/>
      <c r="D25" s="375"/>
      <c r="E25" s="375"/>
      <c r="F25" s="375"/>
      <c r="G25" s="375"/>
      <c r="H25" s="375"/>
      <c r="I25" s="375"/>
      <c r="J25" s="1"/>
      <c r="K25" s="1"/>
      <c r="L25" s="1"/>
      <c r="M25" s="1"/>
      <c r="N25" s="1"/>
      <c r="O25" s="1"/>
      <c r="P25" s="1"/>
      <c r="Q25" s="1"/>
      <c r="R25" s="1"/>
      <c r="S25" s="1"/>
    </row>
    <row r="26" spans="1:19">
      <c r="A26" s="375"/>
      <c r="B26" s="375"/>
      <c r="C26" s="375"/>
      <c r="D26" s="375"/>
      <c r="E26" s="375"/>
      <c r="F26" s="375"/>
      <c r="G26" s="375"/>
      <c r="H26" s="375"/>
      <c r="I26" s="375"/>
      <c r="J26" s="1"/>
      <c r="K26" s="1"/>
      <c r="L26" s="1"/>
      <c r="M26" s="1"/>
      <c r="N26" s="1"/>
      <c r="O26" s="1"/>
      <c r="P26" s="1"/>
      <c r="Q26" s="1"/>
      <c r="R26" s="1"/>
      <c r="S26" s="1"/>
    </row>
    <row r="27" spans="1:19">
      <c r="A27" s="1"/>
      <c r="B27" s="1"/>
      <c r="C27" s="1"/>
      <c r="D27" s="1"/>
      <c r="E27" s="1"/>
      <c r="F27" s="1"/>
      <c r="G27" s="1"/>
      <c r="H27" s="1"/>
      <c r="I27" s="1"/>
      <c r="J27" s="1"/>
      <c r="K27" s="1"/>
      <c r="L27" s="1"/>
      <c r="M27" s="1"/>
      <c r="N27" s="1"/>
      <c r="O27" s="1"/>
      <c r="P27" s="1"/>
      <c r="Q27" s="1"/>
      <c r="R27" s="1"/>
      <c r="S27" s="1"/>
    </row>
    <row r="28" spans="1:19">
      <c r="A28" s="1" t="s">
        <v>59</v>
      </c>
      <c r="B28" s="1"/>
      <c r="C28" s="1"/>
      <c r="D28" s="1"/>
      <c r="E28" s="1"/>
      <c r="F28" s="1"/>
      <c r="G28" s="1"/>
      <c r="H28" s="1"/>
      <c r="I28" s="1"/>
      <c r="J28" s="1"/>
      <c r="K28" s="1"/>
      <c r="L28" s="1"/>
      <c r="M28" s="1"/>
      <c r="N28" s="1"/>
      <c r="O28" s="1"/>
      <c r="P28" s="1"/>
      <c r="Q28" s="1"/>
      <c r="R28" s="1"/>
      <c r="S28" s="1"/>
    </row>
    <row r="29" spans="1:19">
      <c r="A29" s="1"/>
      <c r="B29" s="1"/>
      <c r="C29" s="1"/>
      <c r="D29" s="1"/>
      <c r="E29" s="1"/>
      <c r="F29" s="1"/>
      <c r="G29" s="1"/>
      <c r="H29" s="1"/>
      <c r="I29" s="1"/>
      <c r="J29" s="1"/>
      <c r="K29" s="1"/>
      <c r="L29" s="1"/>
      <c r="M29" s="1"/>
      <c r="N29" s="1"/>
      <c r="O29" s="1"/>
      <c r="P29" s="1"/>
      <c r="Q29" s="1"/>
      <c r="R29" s="1"/>
      <c r="S29" s="1"/>
    </row>
  </sheetData>
  <mergeCells count="6">
    <mergeCell ref="M15:O15"/>
    <mergeCell ref="A17:I26"/>
    <mergeCell ref="E4:I4"/>
    <mergeCell ref="A12:K12"/>
    <mergeCell ref="A15:C15"/>
    <mergeCell ref="G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3C31-9F18-4C40-82BA-ABFAA43A261F}">
  <dimension ref="B3:J15"/>
  <sheetViews>
    <sheetView topLeftCell="B1"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263</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C65C-879F-4821-9467-A94C1E73D4A4}">
  <dimension ref="B3:J15"/>
  <sheetViews>
    <sheetView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264</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C58C-C5FF-4EDE-8FF3-D0119A44A0FB}">
  <dimension ref="B3:J15"/>
  <sheetViews>
    <sheetView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265</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5363-6BE7-44CB-9263-639AE7E71B1A}">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265</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7B3A-06C4-4D06-90C5-A89429E4D696}">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266</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2DE9-FF60-448B-A68B-32AF565B4598}">
  <dimension ref="B3:J15"/>
  <sheetViews>
    <sheetView workbookViewId="0"/>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267</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E58D-9B15-4936-A423-51F1429A58FF}">
  <dimension ref="B2:H19"/>
  <sheetViews>
    <sheetView workbookViewId="0">
      <selection activeCell="C22" sqref="C22"/>
    </sheetView>
  </sheetViews>
  <sheetFormatPr defaultRowHeight="14.45"/>
  <cols>
    <col min="2" max="2" width="50.5703125" customWidth="1"/>
    <col min="3" max="3" width="19" customWidth="1"/>
    <col min="4" max="4" width="18.140625" customWidth="1"/>
    <col min="5" max="5" width="19.42578125" customWidth="1"/>
    <col min="6" max="7" width="19" customWidth="1"/>
    <col min="8" max="8" width="19.85546875" customWidth="1"/>
  </cols>
  <sheetData>
    <row r="2" spans="2:8">
      <c r="B2" s="24" t="s">
        <v>268</v>
      </c>
      <c r="C2" s="25" t="s">
        <v>269</v>
      </c>
      <c r="D2" s="26"/>
      <c r="E2" s="26"/>
      <c r="F2" s="26"/>
    </row>
    <row r="3" spans="2:8" ht="18.75" customHeight="1">
      <c r="B3" s="24" t="s">
        <v>2</v>
      </c>
      <c r="C3" s="393" t="s">
        <v>270</v>
      </c>
      <c r="D3" s="393"/>
      <c r="E3" s="393"/>
      <c r="F3" s="393"/>
    </row>
    <row r="4" spans="2:8" ht="13.5" customHeight="1">
      <c r="B4" s="24" t="s">
        <v>35</v>
      </c>
      <c r="C4" s="25" t="s">
        <v>271</v>
      </c>
      <c r="D4" s="26"/>
      <c r="E4" s="26"/>
      <c r="F4" s="26"/>
    </row>
    <row r="5" spans="2:8" ht="13.5" customHeight="1">
      <c r="B5" s="24"/>
      <c r="C5" s="25"/>
      <c r="D5" s="26"/>
      <c r="E5" s="26"/>
      <c r="F5" s="26"/>
    </row>
    <row r="6" spans="2:8" ht="18.75" customHeight="1">
      <c r="B6" s="25" t="s">
        <v>269</v>
      </c>
      <c r="C6" s="17"/>
      <c r="D6" s="17"/>
      <c r="E6" s="17"/>
      <c r="F6" s="17"/>
    </row>
    <row r="7" spans="2:8" ht="15" customHeight="1">
      <c r="B7" s="748" t="s">
        <v>113</v>
      </c>
      <c r="C7" s="567" t="s">
        <v>272</v>
      </c>
      <c r="D7" s="568"/>
      <c r="E7" s="569"/>
      <c r="F7" s="567" t="s">
        <v>273</v>
      </c>
      <c r="G7" s="568"/>
      <c r="H7" s="569"/>
    </row>
    <row r="8" spans="2:8" ht="15.6">
      <c r="B8" s="749"/>
      <c r="C8" s="23" t="s">
        <v>274</v>
      </c>
      <c r="D8" s="23" t="s">
        <v>275</v>
      </c>
      <c r="E8" s="23" t="s">
        <v>276</v>
      </c>
      <c r="F8" s="23" t="s">
        <v>274</v>
      </c>
      <c r="G8" s="23" t="s">
        <v>275</v>
      </c>
      <c r="H8" s="23" t="s">
        <v>276</v>
      </c>
    </row>
    <row r="9" spans="2:8" ht="15.6">
      <c r="B9" s="149" t="s">
        <v>277</v>
      </c>
      <c r="C9" s="150" t="s">
        <v>278</v>
      </c>
      <c r="D9" s="150" t="s">
        <v>278</v>
      </c>
      <c r="E9" s="150" t="s">
        <v>113</v>
      </c>
      <c r="F9" s="150" t="s">
        <v>278</v>
      </c>
      <c r="G9" s="150" t="s">
        <v>278</v>
      </c>
      <c r="H9" s="150" t="s">
        <v>113</v>
      </c>
    </row>
    <row r="10" spans="2:8" ht="31.15">
      <c r="B10" s="149" t="s">
        <v>279</v>
      </c>
      <c r="C10" s="150" t="s">
        <v>278</v>
      </c>
      <c r="D10" s="150" t="s">
        <v>278</v>
      </c>
      <c r="E10" s="150" t="s">
        <v>113</v>
      </c>
      <c r="F10" s="150" t="s">
        <v>278</v>
      </c>
      <c r="G10" s="150" t="s">
        <v>278</v>
      </c>
      <c r="H10" s="150" t="s">
        <v>113</v>
      </c>
    </row>
    <row r="11" spans="2:8" ht="15.6">
      <c r="B11" s="149" t="s">
        <v>280</v>
      </c>
      <c r="C11" s="150" t="s">
        <v>278</v>
      </c>
      <c r="D11" s="150" t="s">
        <v>278</v>
      </c>
      <c r="E11" s="150" t="s">
        <v>113</v>
      </c>
      <c r="F11" s="150" t="s">
        <v>278</v>
      </c>
      <c r="G11" s="150" t="s">
        <v>278</v>
      </c>
      <c r="H11" s="150" t="s">
        <v>113</v>
      </c>
    </row>
    <row r="12" spans="2:8" ht="15.6">
      <c r="B12" s="149" t="s">
        <v>281</v>
      </c>
      <c r="C12" s="150" t="s">
        <v>278</v>
      </c>
      <c r="D12" s="150" t="s">
        <v>278</v>
      </c>
      <c r="E12" s="150" t="s">
        <v>113</v>
      </c>
      <c r="F12" s="150" t="s">
        <v>278</v>
      </c>
      <c r="G12" s="150" t="s">
        <v>278</v>
      </c>
      <c r="H12" s="150" t="s">
        <v>113</v>
      </c>
    </row>
    <row r="13" spans="2:8" ht="31.15">
      <c r="B13" s="149" t="s">
        <v>282</v>
      </c>
      <c r="C13" s="150" t="s">
        <v>278</v>
      </c>
      <c r="D13" s="150" t="s">
        <v>278</v>
      </c>
      <c r="E13" s="150" t="s">
        <v>113</v>
      </c>
      <c r="F13" s="150" t="s">
        <v>278</v>
      </c>
      <c r="G13" s="150" t="s">
        <v>278</v>
      </c>
      <c r="H13" s="150" t="s">
        <v>113</v>
      </c>
    </row>
    <row r="14" spans="2:8" ht="15.6">
      <c r="B14" s="149" t="s">
        <v>283</v>
      </c>
      <c r="C14" s="150" t="s">
        <v>278</v>
      </c>
      <c r="D14" s="150" t="s">
        <v>278</v>
      </c>
      <c r="E14" s="150" t="s">
        <v>113</v>
      </c>
      <c r="F14" s="150" t="s">
        <v>278</v>
      </c>
      <c r="G14" s="150" t="s">
        <v>278</v>
      </c>
      <c r="H14" s="150" t="s">
        <v>113</v>
      </c>
    </row>
    <row r="15" spans="2:8" ht="15.6">
      <c r="B15" s="149" t="s">
        <v>284</v>
      </c>
      <c r="C15" s="150" t="s">
        <v>278</v>
      </c>
      <c r="D15" s="150" t="s">
        <v>278</v>
      </c>
      <c r="E15" s="150" t="s">
        <v>113</v>
      </c>
      <c r="F15" s="150" t="s">
        <v>278</v>
      </c>
      <c r="G15" s="150" t="s">
        <v>278</v>
      </c>
      <c r="H15" s="150" t="s">
        <v>113</v>
      </c>
    </row>
    <row r="16" spans="2:8" ht="31.15">
      <c r="B16" s="149" t="s">
        <v>285</v>
      </c>
      <c r="C16" s="150" t="s">
        <v>278</v>
      </c>
      <c r="D16" s="150" t="s">
        <v>278</v>
      </c>
      <c r="E16" s="150" t="s">
        <v>113</v>
      </c>
      <c r="F16" s="150" t="s">
        <v>278</v>
      </c>
      <c r="G16" s="150" t="s">
        <v>278</v>
      </c>
      <c r="H16" s="150" t="s">
        <v>113</v>
      </c>
    </row>
    <row r="17" spans="2:8" ht="15.6">
      <c r="B17" s="149" t="s">
        <v>286</v>
      </c>
      <c r="C17" s="150" t="s">
        <v>278</v>
      </c>
      <c r="D17" s="150" t="s">
        <v>278</v>
      </c>
      <c r="E17" s="150" t="s">
        <v>113</v>
      </c>
      <c r="F17" s="150" t="s">
        <v>278</v>
      </c>
      <c r="G17" s="150" t="s">
        <v>278</v>
      </c>
      <c r="H17" s="150" t="s">
        <v>113</v>
      </c>
    </row>
    <row r="18" spans="2:8" ht="15.6">
      <c r="B18" s="570" t="s">
        <v>287</v>
      </c>
      <c r="C18" s="570"/>
      <c r="D18" s="570"/>
    </row>
    <row r="19" spans="2:8" ht="30.75" customHeight="1"/>
  </sheetData>
  <mergeCells count="5">
    <mergeCell ref="C3:F3"/>
    <mergeCell ref="B7:B8"/>
    <mergeCell ref="C7:E7"/>
    <mergeCell ref="F7:H7"/>
    <mergeCell ref="B18:D18"/>
  </mergeCell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77E0-A828-4C7C-9072-ED00E1139308}">
  <dimension ref="B2:R100"/>
  <sheetViews>
    <sheetView workbookViewId="0">
      <selection activeCell="B7" sqref="B7"/>
    </sheetView>
  </sheetViews>
  <sheetFormatPr defaultRowHeight="14.45"/>
  <cols>
    <col min="2" max="2" width="29.85546875" customWidth="1"/>
    <col min="4" max="4" width="13.28515625" customWidth="1"/>
    <col min="5" max="6" width="14.5703125" customWidth="1"/>
    <col min="7" max="7" width="21.28515625" customWidth="1"/>
  </cols>
  <sheetData>
    <row r="2" spans="2:18">
      <c r="B2" s="24" t="s">
        <v>288</v>
      </c>
      <c r="C2" s="67" t="s">
        <v>289</v>
      </c>
      <c r="D2" s="68"/>
      <c r="E2" s="68"/>
      <c r="F2" s="68"/>
      <c r="G2" s="68"/>
      <c r="H2" s="68"/>
      <c r="I2" s="68"/>
      <c r="J2" s="68"/>
      <c r="K2" s="68"/>
      <c r="L2" s="68"/>
      <c r="M2" s="68"/>
      <c r="N2" s="68"/>
      <c r="O2" s="68"/>
      <c r="P2" s="68"/>
      <c r="Q2" s="68"/>
      <c r="R2" s="68"/>
    </row>
    <row r="3" spans="2:18" ht="15.6">
      <c r="B3" s="24"/>
      <c r="C3" s="575" t="s">
        <v>290</v>
      </c>
      <c r="D3" s="575"/>
      <c r="E3" s="575"/>
      <c r="F3" s="575"/>
      <c r="G3" s="575"/>
      <c r="H3" s="575"/>
      <c r="I3" s="575"/>
      <c r="J3" s="575"/>
      <c r="K3" s="575"/>
      <c r="L3" s="575"/>
      <c r="M3" s="575"/>
      <c r="N3" s="575"/>
      <c r="O3" s="575"/>
      <c r="P3" s="575"/>
      <c r="Q3" s="575"/>
      <c r="R3" s="575"/>
    </row>
    <row r="4" spans="2:18" ht="33.75" customHeight="1">
      <c r="B4" s="24"/>
      <c r="C4" s="576" t="s">
        <v>291</v>
      </c>
      <c r="D4" s="576"/>
      <c r="E4" s="576"/>
      <c r="F4" s="576"/>
      <c r="G4" s="576"/>
      <c r="H4" s="576"/>
      <c r="I4" s="576"/>
      <c r="J4" s="576"/>
      <c r="K4" s="576"/>
      <c r="L4" s="576"/>
      <c r="M4" s="576"/>
      <c r="N4" s="576"/>
      <c r="O4" s="576"/>
      <c r="P4" s="576"/>
      <c r="Q4" s="68"/>
      <c r="R4" s="68"/>
    </row>
    <row r="5" spans="2:18">
      <c r="B5" s="24"/>
      <c r="C5" s="35"/>
      <c r="D5" s="35"/>
      <c r="E5" s="35"/>
      <c r="F5" s="35"/>
      <c r="G5" s="35"/>
      <c r="H5" s="35"/>
    </row>
    <row r="6" spans="2:18">
      <c r="B6" s="24" t="s">
        <v>2</v>
      </c>
      <c r="C6" s="519" t="s">
        <v>292</v>
      </c>
      <c r="D6" s="519"/>
      <c r="E6" s="519"/>
      <c r="F6" s="519"/>
      <c r="G6" s="519"/>
    </row>
    <row r="7" spans="2:18">
      <c r="B7" s="24" t="s">
        <v>35</v>
      </c>
      <c r="C7" s="571" t="s">
        <v>293</v>
      </c>
      <c r="D7" s="571"/>
      <c r="E7" s="571"/>
      <c r="F7" s="571"/>
      <c r="G7" s="571"/>
    </row>
    <row r="9" spans="2:18" ht="22.5" customHeight="1">
      <c r="B9" s="628" t="s">
        <v>294</v>
      </c>
      <c r="C9" s="628"/>
      <c r="D9" s="628"/>
      <c r="E9" s="628"/>
      <c r="F9" s="628"/>
      <c r="G9" s="628"/>
      <c r="H9" s="628"/>
      <c r="I9" s="628"/>
      <c r="J9" s="628"/>
      <c r="K9" s="628"/>
      <c r="L9" s="628"/>
      <c r="M9" s="628"/>
      <c r="N9" s="628"/>
      <c r="O9" s="628"/>
      <c r="P9" s="628"/>
      <c r="Q9" s="628"/>
    </row>
    <row r="10" spans="2:18" ht="43.5" customHeight="1" thickBot="1">
      <c r="B10" s="151" t="s">
        <v>295</v>
      </c>
      <c r="C10" s="572" t="s">
        <v>296</v>
      </c>
      <c r="D10" s="573"/>
      <c r="E10" s="574"/>
      <c r="F10" s="572" t="s">
        <v>297</v>
      </c>
      <c r="G10" s="573"/>
      <c r="H10" s="574"/>
      <c r="I10" s="572" t="s">
        <v>298</v>
      </c>
      <c r="J10" s="573"/>
      <c r="K10" s="574"/>
      <c r="L10" s="572" t="s">
        <v>299</v>
      </c>
      <c r="M10" s="573"/>
      <c r="N10" s="574"/>
      <c r="O10" s="572" t="s">
        <v>300</v>
      </c>
      <c r="P10" s="573"/>
      <c r="Q10" s="581"/>
    </row>
    <row r="11" spans="2:18" ht="16.149999999999999" thickBot="1">
      <c r="B11" s="152" t="s">
        <v>295</v>
      </c>
      <c r="C11" s="44" t="s">
        <v>301</v>
      </c>
      <c r="D11" s="44" t="s">
        <v>302</v>
      </c>
      <c r="E11" s="44" t="s">
        <v>303</v>
      </c>
      <c r="F11" s="44" t="s">
        <v>301</v>
      </c>
      <c r="G11" s="44" t="s">
        <v>302</v>
      </c>
      <c r="H11" s="44" t="s">
        <v>304</v>
      </c>
      <c r="I11" s="44" t="s">
        <v>301</v>
      </c>
      <c r="J11" s="44" t="s">
        <v>302</v>
      </c>
      <c r="K11" s="44" t="s">
        <v>304</v>
      </c>
      <c r="L11" s="44" t="s">
        <v>301</v>
      </c>
      <c r="M11" s="44" t="s">
        <v>305</v>
      </c>
      <c r="N11" s="44" t="s">
        <v>304</v>
      </c>
      <c r="O11" s="44" t="s">
        <v>301</v>
      </c>
      <c r="P11" s="44" t="s">
        <v>302</v>
      </c>
      <c r="Q11" s="47" t="s">
        <v>304</v>
      </c>
    </row>
    <row r="12" spans="2:18" ht="15.6">
      <c r="B12" s="582" t="s">
        <v>306</v>
      </c>
      <c r="C12" s="579"/>
      <c r="D12" s="579" t="s">
        <v>278</v>
      </c>
      <c r="E12" s="579" t="s">
        <v>278</v>
      </c>
      <c r="F12" s="579" t="s">
        <v>278</v>
      </c>
      <c r="G12" s="579"/>
      <c r="H12" s="579" t="s">
        <v>278</v>
      </c>
      <c r="I12" s="579" t="s">
        <v>278</v>
      </c>
      <c r="J12" s="579"/>
      <c r="K12" s="45" t="s">
        <v>278</v>
      </c>
      <c r="L12" s="579" t="s">
        <v>278</v>
      </c>
      <c r="M12" s="45" t="s">
        <v>278</v>
      </c>
      <c r="N12" s="579"/>
      <c r="O12" s="579" t="s">
        <v>278</v>
      </c>
      <c r="P12" s="579"/>
      <c r="Q12" s="48" t="s">
        <v>278</v>
      </c>
    </row>
    <row r="13" spans="2:18" ht="16.149999999999999" thickBot="1">
      <c r="B13" s="583"/>
      <c r="C13" s="580"/>
      <c r="D13" s="580"/>
      <c r="E13" s="580"/>
      <c r="F13" s="580"/>
      <c r="G13" s="580"/>
      <c r="H13" s="580"/>
      <c r="I13" s="580"/>
      <c r="J13" s="580"/>
      <c r="K13" s="46" t="s">
        <v>278</v>
      </c>
      <c r="L13" s="580"/>
      <c r="M13" s="46" t="s">
        <v>278</v>
      </c>
      <c r="N13" s="580"/>
      <c r="O13" s="580"/>
      <c r="P13" s="580"/>
      <c r="Q13" s="49" t="s">
        <v>278</v>
      </c>
    </row>
    <row r="14" spans="2:18" ht="15.6">
      <c r="B14" s="577" t="s">
        <v>307</v>
      </c>
      <c r="C14" s="579"/>
      <c r="D14" s="579" t="s">
        <v>278</v>
      </c>
      <c r="E14" s="45" t="s">
        <v>278</v>
      </c>
      <c r="F14" s="579" t="s">
        <v>278</v>
      </c>
      <c r="G14" s="579"/>
      <c r="H14" s="45" t="s">
        <v>278</v>
      </c>
      <c r="I14" s="579" t="s">
        <v>278</v>
      </c>
      <c r="J14" s="579"/>
      <c r="K14" s="45" t="s">
        <v>278</v>
      </c>
      <c r="L14" s="579" t="s">
        <v>278</v>
      </c>
      <c r="M14" s="45" t="s">
        <v>278</v>
      </c>
      <c r="N14" s="579"/>
      <c r="O14" s="579" t="s">
        <v>278</v>
      </c>
      <c r="P14" s="579"/>
      <c r="Q14" s="48" t="s">
        <v>278</v>
      </c>
    </row>
    <row r="15" spans="2:18" ht="16.149999999999999" thickBot="1">
      <c r="B15" s="578"/>
      <c r="C15" s="580"/>
      <c r="D15" s="580"/>
      <c r="E15" s="46" t="s">
        <v>278</v>
      </c>
      <c r="F15" s="580"/>
      <c r="G15" s="580"/>
      <c r="H15" s="46" t="s">
        <v>278</v>
      </c>
      <c r="I15" s="580"/>
      <c r="J15" s="580"/>
      <c r="K15" s="46" t="s">
        <v>278</v>
      </c>
      <c r="L15" s="580"/>
      <c r="M15" s="46" t="s">
        <v>278</v>
      </c>
      <c r="N15" s="580"/>
      <c r="O15" s="580"/>
      <c r="P15" s="580"/>
      <c r="Q15" s="49" t="s">
        <v>278</v>
      </c>
    </row>
    <row r="16" spans="2:18" ht="15.6">
      <c r="B16" s="582" t="s">
        <v>308</v>
      </c>
      <c r="C16" s="579"/>
      <c r="D16" s="579" t="s">
        <v>278</v>
      </c>
      <c r="E16" s="45" t="s">
        <v>278</v>
      </c>
      <c r="F16" s="579" t="s">
        <v>278</v>
      </c>
      <c r="G16" s="579"/>
      <c r="H16" s="45" t="s">
        <v>278</v>
      </c>
      <c r="I16" s="579" t="s">
        <v>278</v>
      </c>
      <c r="J16" s="579"/>
      <c r="K16" s="45" t="s">
        <v>278</v>
      </c>
      <c r="L16" s="579" t="s">
        <v>278</v>
      </c>
      <c r="M16" s="45" t="s">
        <v>278</v>
      </c>
      <c r="N16" s="579"/>
      <c r="O16" s="579" t="s">
        <v>278</v>
      </c>
      <c r="P16" s="579"/>
      <c r="Q16" s="48" t="s">
        <v>278</v>
      </c>
    </row>
    <row r="17" spans="2:17" ht="16.149999999999999" thickBot="1">
      <c r="B17" s="583"/>
      <c r="C17" s="580"/>
      <c r="D17" s="580"/>
      <c r="E17" s="46" t="s">
        <v>278</v>
      </c>
      <c r="F17" s="580"/>
      <c r="G17" s="580"/>
      <c r="H17" s="46" t="s">
        <v>278</v>
      </c>
      <c r="I17" s="580"/>
      <c r="J17" s="580"/>
      <c r="K17" s="46" t="s">
        <v>278</v>
      </c>
      <c r="L17" s="580"/>
      <c r="M17" s="46" t="s">
        <v>278</v>
      </c>
      <c r="N17" s="580"/>
      <c r="O17" s="580"/>
      <c r="P17" s="580"/>
      <c r="Q17" s="49" t="s">
        <v>278</v>
      </c>
    </row>
    <row r="18" spans="2:17" ht="15.6">
      <c r="B18" s="577" t="s">
        <v>307</v>
      </c>
      <c r="C18" s="579"/>
      <c r="D18" s="579" t="s">
        <v>278</v>
      </c>
      <c r="E18" s="45" t="s">
        <v>278</v>
      </c>
      <c r="F18" s="579" t="s">
        <v>278</v>
      </c>
      <c r="G18" s="579"/>
      <c r="H18" s="45" t="s">
        <v>278</v>
      </c>
      <c r="I18" s="579" t="s">
        <v>278</v>
      </c>
      <c r="J18" s="579"/>
      <c r="K18" s="45" t="s">
        <v>278</v>
      </c>
      <c r="L18" s="579" t="s">
        <v>278</v>
      </c>
      <c r="M18" s="45" t="s">
        <v>278</v>
      </c>
      <c r="N18" s="579"/>
      <c r="O18" s="579" t="s">
        <v>278</v>
      </c>
      <c r="P18" s="579"/>
      <c r="Q18" s="48" t="s">
        <v>278</v>
      </c>
    </row>
    <row r="19" spans="2:17" ht="16.149999999999999" thickBot="1">
      <c r="B19" s="578"/>
      <c r="C19" s="580"/>
      <c r="D19" s="580"/>
      <c r="E19" s="46" t="s">
        <v>278</v>
      </c>
      <c r="F19" s="580"/>
      <c r="G19" s="580"/>
      <c r="H19" s="46" t="s">
        <v>278</v>
      </c>
      <c r="I19" s="580"/>
      <c r="J19" s="580"/>
      <c r="K19" s="46" t="s">
        <v>278</v>
      </c>
      <c r="L19" s="580"/>
      <c r="M19" s="46" t="s">
        <v>278</v>
      </c>
      <c r="N19" s="580"/>
      <c r="O19" s="580"/>
      <c r="P19" s="580"/>
      <c r="Q19" s="49" t="s">
        <v>278</v>
      </c>
    </row>
    <row r="20" spans="2:17" ht="15.6">
      <c r="B20" s="582" t="s">
        <v>309</v>
      </c>
      <c r="C20" s="579"/>
      <c r="D20" s="579" t="s">
        <v>278</v>
      </c>
      <c r="E20" s="45" t="s">
        <v>278</v>
      </c>
      <c r="F20" s="579" t="s">
        <v>278</v>
      </c>
      <c r="G20" s="579"/>
      <c r="H20" s="45" t="s">
        <v>278</v>
      </c>
      <c r="I20" s="579" t="s">
        <v>278</v>
      </c>
      <c r="J20" s="579"/>
      <c r="K20" s="45" t="s">
        <v>278</v>
      </c>
      <c r="L20" s="579" t="s">
        <v>278</v>
      </c>
      <c r="M20" s="45" t="s">
        <v>278</v>
      </c>
      <c r="N20" s="579"/>
      <c r="O20" s="579" t="s">
        <v>278</v>
      </c>
      <c r="P20" s="579"/>
      <c r="Q20" s="48" t="s">
        <v>278</v>
      </c>
    </row>
    <row r="21" spans="2:17" ht="16.149999999999999" thickBot="1">
      <c r="B21" s="583"/>
      <c r="C21" s="580"/>
      <c r="D21" s="580"/>
      <c r="E21" s="46" t="s">
        <v>278</v>
      </c>
      <c r="F21" s="580"/>
      <c r="G21" s="580"/>
      <c r="H21" s="46" t="s">
        <v>278</v>
      </c>
      <c r="I21" s="580"/>
      <c r="J21" s="580"/>
      <c r="K21" s="46" t="s">
        <v>278</v>
      </c>
      <c r="L21" s="580"/>
      <c r="M21" s="46" t="s">
        <v>278</v>
      </c>
      <c r="N21" s="580"/>
      <c r="O21" s="580"/>
      <c r="P21" s="580"/>
      <c r="Q21" s="49" t="s">
        <v>278</v>
      </c>
    </row>
    <row r="22" spans="2:17" ht="15" customHeight="1">
      <c r="B22" s="577" t="s">
        <v>307</v>
      </c>
      <c r="C22" s="579"/>
      <c r="D22" s="579"/>
      <c r="E22" s="579"/>
      <c r="F22" s="579"/>
      <c r="G22" s="579"/>
      <c r="H22" s="579"/>
      <c r="I22" s="579"/>
      <c r="J22" s="579"/>
      <c r="K22" s="579"/>
      <c r="L22" s="579"/>
      <c r="M22" s="579"/>
      <c r="N22" s="579"/>
      <c r="O22" s="579"/>
      <c r="P22" s="579"/>
      <c r="Q22" s="586"/>
    </row>
    <row r="23" spans="2:17">
      <c r="B23" s="584"/>
      <c r="C23" s="585"/>
      <c r="D23" s="585"/>
      <c r="E23" s="585"/>
      <c r="F23" s="585"/>
      <c r="G23" s="585"/>
      <c r="H23" s="585"/>
      <c r="I23" s="585"/>
      <c r="J23" s="585"/>
      <c r="K23" s="585"/>
      <c r="L23" s="585"/>
      <c r="M23" s="585"/>
      <c r="N23" s="585"/>
      <c r="O23" s="585"/>
      <c r="P23" s="585"/>
      <c r="Q23" s="587"/>
    </row>
    <row r="28" spans="2:17" ht="20.25" customHeight="1">
      <c r="B28" s="575" t="s">
        <v>290</v>
      </c>
      <c r="C28" s="575"/>
      <c r="D28" s="575"/>
      <c r="E28" s="575"/>
      <c r="F28" s="575"/>
      <c r="G28" s="575"/>
      <c r="H28" s="575"/>
      <c r="I28" s="575"/>
      <c r="J28" s="575"/>
      <c r="K28" s="575"/>
      <c r="L28" s="575"/>
      <c r="M28" s="575"/>
      <c r="N28" s="575"/>
      <c r="O28" s="575"/>
      <c r="P28" s="575"/>
      <c r="Q28" s="575"/>
    </row>
    <row r="29" spans="2:17">
      <c r="B29" s="588" t="s">
        <v>310</v>
      </c>
      <c r="C29" s="591" t="s">
        <v>311</v>
      </c>
      <c r="D29" s="591" t="s">
        <v>312</v>
      </c>
      <c r="E29" s="591" t="s">
        <v>313</v>
      </c>
      <c r="F29" s="591" t="s">
        <v>314</v>
      </c>
      <c r="G29" s="594" t="s">
        <v>315</v>
      </c>
      <c r="H29" s="595"/>
      <c r="I29" s="595"/>
      <c r="J29" s="595"/>
      <c r="K29" s="596"/>
    </row>
    <row r="30" spans="2:17" ht="15" thickBot="1">
      <c r="B30" s="589"/>
      <c r="C30" s="592"/>
      <c r="D30" s="592"/>
      <c r="E30" s="592"/>
      <c r="F30" s="592"/>
      <c r="G30" s="597"/>
      <c r="H30" s="598"/>
      <c r="I30" s="598"/>
      <c r="J30" s="598"/>
      <c r="K30" s="599"/>
    </row>
    <row r="31" spans="2:17" ht="70.5" customHeight="1" thickBot="1">
      <c r="B31" s="590"/>
      <c r="C31" s="593"/>
      <c r="D31" s="593"/>
      <c r="E31" s="593"/>
      <c r="F31" s="593"/>
      <c r="G31" s="51" t="s">
        <v>316</v>
      </c>
      <c r="H31" s="51" t="s">
        <v>317</v>
      </c>
      <c r="I31" s="51" t="s">
        <v>318</v>
      </c>
      <c r="J31" s="51" t="s">
        <v>319</v>
      </c>
      <c r="K31" s="55" t="s">
        <v>320</v>
      </c>
    </row>
    <row r="32" spans="2:17" ht="62.25" customHeight="1">
      <c r="B32" s="600" t="s">
        <v>321</v>
      </c>
      <c r="C32" s="603" t="s">
        <v>278</v>
      </c>
      <c r="D32" s="50" t="s">
        <v>278</v>
      </c>
      <c r="E32" s="50" t="s">
        <v>278</v>
      </c>
      <c r="F32" s="603" t="s">
        <v>278</v>
      </c>
      <c r="G32" s="606" t="s">
        <v>322</v>
      </c>
      <c r="H32" s="60" t="s">
        <v>323</v>
      </c>
      <c r="I32" s="60" t="s">
        <v>278</v>
      </c>
      <c r="J32" s="603"/>
      <c r="K32" s="609" t="s">
        <v>278</v>
      </c>
    </row>
    <row r="33" spans="2:11" ht="15.6">
      <c r="B33" s="601"/>
      <c r="C33" s="604"/>
      <c r="D33" s="56" t="s">
        <v>324</v>
      </c>
      <c r="E33" s="56" t="s">
        <v>325</v>
      </c>
      <c r="F33" s="604"/>
      <c r="G33" s="607"/>
      <c r="H33" s="61" t="s">
        <v>326</v>
      </c>
      <c r="I33" s="61" t="s">
        <v>327</v>
      </c>
      <c r="J33" s="604"/>
      <c r="K33" s="610"/>
    </row>
    <row r="34" spans="2:11" ht="16.149999999999999" thickBot="1">
      <c r="B34" s="602"/>
      <c r="C34" s="605"/>
      <c r="D34" s="57"/>
      <c r="E34" s="57"/>
      <c r="F34" s="605"/>
      <c r="G34" s="608"/>
      <c r="H34" s="62"/>
      <c r="I34" s="62"/>
      <c r="J34" s="605"/>
      <c r="K34" s="611"/>
    </row>
    <row r="35" spans="2:11" ht="109.5" customHeight="1">
      <c r="B35" s="612" t="s">
        <v>328</v>
      </c>
      <c r="C35" s="579" t="s">
        <v>278</v>
      </c>
      <c r="D35" s="52" t="s">
        <v>278</v>
      </c>
      <c r="E35" s="52" t="s">
        <v>278</v>
      </c>
      <c r="F35" s="579" t="s">
        <v>278</v>
      </c>
      <c r="G35" s="621" t="s">
        <v>329</v>
      </c>
      <c r="H35" s="52" t="s">
        <v>278</v>
      </c>
      <c r="I35" s="52" t="s">
        <v>278</v>
      </c>
      <c r="J35" s="579"/>
      <c r="K35" s="586" t="s">
        <v>278</v>
      </c>
    </row>
    <row r="36" spans="2:11" ht="15.6">
      <c r="B36" s="613"/>
      <c r="C36" s="615"/>
      <c r="D36" s="53" t="s">
        <v>330</v>
      </c>
      <c r="E36" s="53" t="s">
        <v>325</v>
      </c>
      <c r="F36" s="615"/>
      <c r="G36" s="622"/>
      <c r="H36" s="53" t="s">
        <v>331</v>
      </c>
      <c r="I36" s="53" t="s">
        <v>332</v>
      </c>
      <c r="J36" s="615"/>
      <c r="K36" s="619"/>
    </row>
    <row r="37" spans="2:11" ht="16.149999999999999" thickBot="1">
      <c r="B37" s="614"/>
      <c r="C37" s="580"/>
      <c r="D37" s="54"/>
      <c r="E37" s="54"/>
      <c r="F37" s="580"/>
      <c r="G37" s="623"/>
      <c r="H37" s="54"/>
      <c r="I37" s="54"/>
      <c r="J37" s="580"/>
      <c r="K37" s="620"/>
    </row>
    <row r="38" spans="2:11" ht="78" customHeight="1">
      <c r="B38" s="612" t="s">
        <v>333</v>
      </c>
      <c r="C38" s="579" t="s">
        <v>278</v>
      </c>
      <c r="D38" s="52" t="s">
        <v>278</v>
      </c>
      <c r="E38" s="52" t="s">
        <v>278</v>
      </c>
      <c r="F38" s="579" t="s">
        <v>278</v>
      </c>
      <c r="G38" s="616" t="s">
        <v>334</v>
      </c>
      <c r="H38" s="52" t="s">
        <v>278</v>
      </c>
      <c r="I38" s="52" t="s">
        <v>278</v>
      </c>
      <c r="J38" s="579"/>
      <c r="K38" s="586" t="s">
        <v>278</v>
      </c>
    </row>
    <row r="39" spans="2:11" ht="15.6">
      <c r="B39" s="613"/>
      <c r="C39" s="615"/>
      <c r="D39" s="53" t="s">
        <v>335</v>
      </c>
      <c r="E39" s="53" t="s">
        <v>325</v>
      </c>
      <c r="F39" s="615"/>
      <c r="G39" s="617"/>
      <c r="H39" s="53" t="s">
        <v>326</v>
      </c>
      <c r="I39" s="53" t="s">
        <v>336</v>
      </c>
      <c r="J39" s="615"/>
      <c r="K39" s="619"/>
    </row>
    <row r="40" spans="2:11" ht="16.149999999999999" thickBot="1">
      <c r="B40" s="614"/>
      <c r="C40" s="580"/>
      <c r="D40" s="54"/>
      <c r="E40" s="54"/>
      <c r="F40" s="580"/>
      <c r="G40" s="618"/>
      <c r="H40" s="54"/>
      <c r="I40" s="54"/>
      <c r="J40" s="580"/>
      <c r="K40" s="620"/>
    </row>
    <row r="41" spans="2:11" ht="157.5" customHeight="1">
      <c r="B41" s="612" t="s">
        <v>337</v>
      </c>
      <c r="C41" s="579"/>
      <c r="D41" s="621" t="s">
        <v>338</v>
      </c>
      <c r="E41" s="621" t="s">
        <v>325</v>
      </c>
      <c r="F41" s="579"/>
      <c r="G41" s="621" t="s">
        <v>337</v>
      </c>
      <c r="H41" s="621" t="s">
        <v>331</v>
      </c>
      <c r="I41" s="621" t="s">
        <v>332</v>
      </c>
      <c r="J41" s="579"/>
      <c r="K41" s="586"/>
    </row>
    <row r="42" spans="2:11" ht="15" thickBot="1">
      <c r="B42" s="614"/>
      <c r="C42" s="580"/>
      <c r="D42" s="623"/>
      <c r="E42" s="623"/>
      <c r="F42" s="580"/>
      <c r="G42" s="623"/>
      <c r="H42" s="623"/>
      <c r="I42" s="623"/>
      <c r="J42" s="580"/>
      <c r="K42" s="620"/>
    </row>
    <row r="43" spans="2:11" ht="15.75" customHeight="1">
      <c r="B43" s="612" t="s">
        <v>339</v>
      </c>
      <c r="C43" s="579"/>
      <c r="D43" s="621" t="s">
        <v>340</v>
      </c>
      <c r="E43" s="621" t="s">
        <v>325</v>
      </c>
      <c r="F43" s="579"/>
      <c r="G43" s="616" t="s">
        <v>339</v>
      </c>
      <c r="H43" s="621" t="s">
        <v>341</v>
      </c>
      <c r="I43" s="621" t="s">
        <v>342</v>
      </c>
      <c r="J43" s="579"/>
      <c r="K43" s="586"/>
    </row>
    <row r="44" spans="2:11" ht="15" thickBot="1">
      <c r="B44" s="614"/>
      <c r="C44" s="580"/>
      <c r="D44" s="623"/>
      <c r="E44" s="623"/>
      <c r="F44" s="580"/>
      <c r="G44" s="618"/>
      <c r="H44" s="623"/>
      <c r="I44" s="623"/>
      <c r="J44" s="580"/>
      <c r="K44" s="620"/>
    </row>
    <row r="45" spans="2:11" ht="63" customHeight="1">
      <c r="B45" s="612" t="s">
        <v>343</v>
      </c>
      <c r="C45" s="579"/>
      <c r="D45" s="621" t="s">
        <v>344</v>
      </c>
      <c r="E45" s="621" t="s">
        <v>325</v>
      </c>
      <c r="F45" s="579"/>
      <c r="G45" s="616" t="s">
        <v>343</v>
      </c>
      <c r="H45" s="621" t="s">
        <v>331</v>
      </c>
      <c r="I45" s="621" t="s">
        <v>332</v>
      </c>
      <c r="J45" s="579"/>
      <c r="K45" s="586"/>
    </row>
    <row r="46" spans="2:11" ht="15" thickBot="1">
      <c r="B46" s="614"/>
      <c r="C46" s="580"/>
      <c r="D46" s="623"/>
      <c r="E46" s="623"/>
      <c r="F46" s="580"/>
      <c r="G46" s="618"/>
      <c r="H46" s="623"/>
      <c r="I46" s="623"/>
      <c r="J46" s="580"/>
      <c r="K46" s="620"/>
    </row>
    <row r="47" spans="2:11" ht="78.75" customHeight="1">
      <c r="B47" s="612" t="s">
        <v>345</v>
      </c>
      <c r="C47" s="579"/>
      <c r="D47" s="621" t="s">
        <v>346</v>
      </c>
      <c r="E47" s="621" t="s">
        <v>325</v>
      </c>
      <c r="F47" s="579"/>
      <c r="G47" s="621" t="s">
        <v>345</v>
      </c>
      <c r="H47" s="621" t="s">
        <v>347</v>
      </c>
      <c r="I47" s="621" t="s">
        <v>348</v>
      </c>
      <c r="J47" s="579"/>
      <c r="K47" s="586"/>
    </row>
    <row r="48" spans="2:11" ht="15" thickBot="1">
      <c r="B48" s="614"/>
      <c r="C48" s="580"/>
      <c r="D48" s="623"/>
      <c r="E48" s="623"/>
      <c r="F48" s="580"/>
      <c r="G48" s="623"/>
      <c r="H48" s="623"/>
      <c r="I48" s="623"/>
      <c r="J48" s="580"/>
      <c r="K48" s="620"/>
    </row>
    <row r="49" spans="2:11" ht="94.5" customHeight="1">
      <c r="B49" s="612" t="s">
        <v>349</v>
      </c>
      <c r="C49" s="579"/>
      <c r="D49" s="621" t="s">
        <v>350</v>
      </c>
      <c r="E49" s="621" t="s">
        <v>325</v>
      </c>
      <c r="F49" s="579"/>
      <c r="G49" s="616" t="s">
        <v>349</v>
      </c>
      <c r="H49" s="621" t="s">
        <v>326</v>
      </c>
      <c r="I49" s="621" t="s">
        <v>351</v>
      </c>
      <c r="J49" s="579"/>
      <c r="K49" s="586"/>
    </row>
    <row r="50" spans="2:11" ht="15" thickBot="1">
      <c r="B50" s="614"/>
      <c r="C50" s="580"/>
      <c r="D50" s="623"/>
      <c r="E50" s="623"/>
      <c r="F50" s="580"/>
      <c r="G50" s="618"/>
      <c r="H50" s="623"/>
      <c r="I50" s="623"/>
      <c r="J50" s="580"/>
      <c r="K50" s="620"/>
    </row>
    <row r="51" spans="2:11" ht="141.75" customHeight="1">
      <c r="B51" s="612" t="s">
        <v>352</v>
      </c>
      <c r="C51" s="579"/>
      <c r="D51" s="621" t="s">
        <v>353</v>
      </c>
      <c r="E51" s="621" t="s">
        <v>354</v>
      </c>
      <c r="F51" s="579"/>
      <c r="G51" s="616" t="s">
        <v>352</v>
      </c>
      <c r="H51" s="621" t="s">
        <v>331</v>
      </c>
      <c r="I51" s="621" t="s">
        <v>332</v>
      </c>
      <c r="J51" s="579"/>
      <c r="K51" s="586"/>
    </row>
    <row r="52" spans="2:11" ht="15" thickBot="1">
      <c r="B52" s="614"/>
      <c r="C52" s="580"/>
      <c r="D52" s="623"/>
      <c r="E52" s="623"/>
      <c r="F52" s="580"/>
      <c r="G52" s="618"/>
      <c r="H52" s="623"/>
      <c r="I52" s="623"/>
      <c r="J52" s="580"/>
      <c r="K52" s="620"/>
    </row>
    <row r="53" spans="2:11" ht="47.25" customHeight="1">
      <c r="B53" s="612" t="s">
        <v>355</v>
      </c>
      <c r="C53" s="579"/>
      <c r="D53" s="621" t="s">
        <v>356</v>
      </c>
      <c r="E53" s="621" t="s">
        <v>354</v>
      </c>
      <c r="F53" s="579"/>
      <c r="G53" s="621" t="s">
        <v>355</v>
      </c>
      <c r="H53" s="621" t="s">
        <v>357</v>
      </c>
      <c r="I53" s="621" t="s">
        <v>358</v>
      </c>
      <c r="J53" s="579"/>
      <c r="K53" s="586"/>
    </row>
    <row r="54" spans="2:11" ht="15" thickBot="1">
      <c r="B54" s="614"/>
      <c r="C54" s="580"/>
      <c r="D54" s="623"/>
      <c r="E54" s="623"/>
      <c r="F54" s="580"/>
      <c r="G54" s="623"/>
      <c r="H54" s="623"/>
      <c r="I54" s="623"/>
      <c r="J54" s="580"/>
      <c r="K54" s="620"/>
    </row>
    <row r="55" spans="2:11" ht="47.25" customHeight="1">
      <c r="B55" s="612" t="s">
        <v>359</v>
      </c>
      <c r="C55" s="579"/>
      <c r="D55" s="621" t="s">
        <v>360</v>
      </c>
      <c r="E55" s="621" t="s">
        <v>354</v>
      </c>
      <c r="F55" s="579"/>
      <c r="G55" s="621" t="s">
        <v>359</v>
      </c>
      <c r="H55" s="621" t="s">
        <v>331</v>
      </c>
      <c r="I55" s="621" t="s">
        <v>361</v>
      </c>
      <c r="J55" s="579"/>
      <c r="K55" s="586"/>
    </row>
    <row r="56" spans="2:11" ht="15" thickBot="1">
      <c r="B56" s="614"/>
      <c r="C56" s="580"/>
      <c r="D56" s="623"/>
      <c r="E56" s="623"/>
      <c r="F56" s="580"/>
      <c r="G56" s="623"/>
      <c r="H56" s="623"/>
      <c r="I56" s="623"/>
      <c r="J56" s="580"/>
      <c r="K56" s="620"/>
    </row>
    <row r="57" spans="2:11" ht="47.25" customHeight="1">
      <c r="B57" s="612" t="s">
        <v>362</v>
      </c>
      <c r="C57" s="579"/>
      <c r="D57" s="624" t="s">
        <v>363</v>
      </c>
      <c r="E57" s="621" t="s">
        <v>354</v>
      </c>
      <c r="F57" s="579"/>
      <c r="G57" s="621" t="s">
        <v>362</v>
      </c>
      <c r="H57" s="621" t="s">
        <v>347</v>
      </c>
      <c r="I57" s="621" t="s">
        <v>364</v>
      </c>
      <c r="J57" s="579"/>
      <c r="K57" s="586"/>
    </row>
    <row r="58" spans="2:11" ht="15" thickBot="1">
      <c r="B58" s="614"/>
      <c r="C58" s="580"/>
      <c r="D58" s="625"/>
      <c r="E58" s="623"/>
      <c r="F58" s="580"/>
      <c r="G58" s="623"/>
      <c r="H58" s="623"/>
      <c r="I58" s="623"/>
      <c r="J58" s="580"/>
      <c r="K58" s="620"/>
    </row>
    <row r="59" spans="2:11" ht="48" customHeight="1">
      <c r="B59" s="612" t="s">
        <v>365</v>
      </c>
      <c r="C59" s="579"/>
      <c r="D59" s="621" t="s">
        <v>360</v>
      </c>
      <c r="E59" s="621" t="s">
        <v>354</v>
      </c>
      <c r="F59" s="579"/>
      <c r="G59" s="616" t="s">
        <v>365</v>
      </c>
      <c r="H59" s="621" t="s">
        <v>331</v>
      </c>
      <c r="I59" s="621" t="s">
        <v>366</v>
      </c>
      <c r="J59" s="579"/>
      <c r="K59" s="586"/>
    </row>
    <row r="60" spans="2:11" ht="3.75" customHeight="1">
      <c r="B60" s="632"/>
      <c r="C60" s="585"/>
      <c r="D60" s="631"/>
      <c r="E60" s="631"/>
      <c r="F60" s="585"/>
      <c r="G60" s="633"/>
      <c r="H60" s="631"/>
      <c r="I60" s="631"/>
      <c r="J60" s="585"/>
      <c r="K60" s="587"/>
    </row>
    <row r="61" spans="2:11" ht="18.75" customHeight="1">
      <c r="B61" s="629" t="s">
        <v>367</v>
      </c>
      <c r="C61" s="629"/>
      <c r="D61" s="629"/>
      <c r="E61" s="629"/>
      <c r="F61" s="629"/>
      <c r="G61" s="629"/>
      <c r="H61" s="629"/>
      <c r="I61" s="629"/>
      <c r="J61" s="629"/>
      <c r="K61" s="629"/>
    </row>
    <row r="62" spans="2:11" ht="18.75" customHeight="1">
      <c r="B62" s="570" t="s">
        <v>368</v>
      </c>
      <c r="C62" s="570"/>
      <c r="D62" s="570"/>
      <c r="E62" s="570"/>
      <c r="F62" s="570"/>
      <c r="G62" s="570"/>
      <c r="H62" s="570"/>
      <c r="I62" s="570"/>
      <c r="J62" s="570"/>
      <c r="K62" s="570"/>
    </row>
    <row r="65" spans="2:11" ht="19.5" customHeight="1">
      <c r="B65" s="153"/>
      <c r="C65" s="153"/>
      <c r="D65" s="153"/>
      <c r="E65" s="153"/>
      <c r="F65" s="153"/>
      <c r="G65" s="153"/>
      <c r="H65" s="153"/>
      <c r="I65" s="153"/>
      <c r="J65" s="153"/>
      <c r="K65" s="153"/>
    </row>
    <row r="66" spans="2:11" ht="33" customHeight="1">
      <c r="B66" s="627" t="s">
        <v>369</v>
      </c>
      <c r="C66" s="627"/>
      <c r="D66" s="627"/>
      <c r="E66" s="627"/>
      <c r="F66" s="627"/>
      <c r="G66" s="627"/>
      <c r="H66" s="627"/>
      <c r="I66" s="627"/>
      <c r="J66" s="85"/>
      <c r="K66" s="85"/>
    </row>
    <row r="67" spans="2:11" ht="15" customHeight="1">
      <c r="B67" s="87" t="s">
        <v>278</v>
      </c>
      <c r="C67" s="626" t="s">
        <v>370</v>
      </c>
      <c r="D67" s="626"/>
      <c r="E67" s="626"/>
      <c r="F67" s="626"/>
      <c r="G67" s="626"/>
      <c r="H67" s="626"/>
      <c r="I67" s="626"/>
      <c r="J67" s="85"/>
      <c r="K67" s="85"/>
    </row>
    <row r="68" spans="2:11" ht="109.15">
      <c r="B68" s="88" t="s">
        <v>371</v>
      </c>
      <c r="C68" s="630" t="s">
        <v>278</v>
      </c>
      <c r="D68" s="630"/>
      <c r="E68" s="630"/>
      <c r="F68" s="630"/>
      <c r="G68" s="630"/>
      <c r="H68" s="630"/>
      <c r="I68" s="630"/>
      <c r="J68" s="83"/>
      <c r="K68" s="83"/>
    </row>
    <row r="69" spans="2:11" ht="62.25" customHeight="1">
      <c r="B69" s="86"/>
      <c r="D69" s="84"/>
      <c r="E69" s="84"/>
      <c r="F69" s="85"/>
      <c r="G69" s="85"/>
      <c r="H69" s="58"/>
      <c r="I69" s="84"/>
      <c r="J69" s="85"/>
      <c r="K69" s="85"/>
    </row>
    <row r="70" spans="2:11" ht="15.6">
      <c r="B70" s="58"/>
      <c r="D70" s="84"/>
      <c r="E70" s="84"/>
      <c r="F70" s="85"/>
      <c r="G70" s="85"/>
      <c r="H70" s="84"/>
      <c r="I70" s="84"/>
      <c r="J70" s="85"/>
      <c r="K70" s="85"/>
    </row>
    <row r="71" spans="2:11" ht="15.6">
      <c r="B71" s="86"/>
      <c r="D71" s="84"/>
      <c r="E71" s="84"/>
      <c r="F71" s="85"/>
      <c r="G71" s="85"/>
      <c r="H71" s="84"/>
      <c r="I71" s="84"/>
      <c r="J71" s="85"/>
      <c r="K71" s="85"/>
    </row>
    <row r="72" spans="2:11" ht="109.5" customHeight="1">
      <c r="B72" s="58"/>
      <c r="D72" s="84"/>
      <c r="E72" s="84"/>
      <c r="F72" s="85"/>
      <c r="G72" s="85"/>
      <c r="H72" s="84"/>
      <c r="I72" s="84"/>
      <c r="J72" s="85"/>
      <c r="K72" s="85"/>
    </row>
    <row r="73" spans="2:11" ht="15.6">
      <c r="B73" s="85"/>
      <c r="C73" s="85"/>
      <c r="D73" s="84"/>
      <c r="E73" s="84"/>
      <c r="F73" s="85"/>
      <c r="G73" s="85"/>
      <c r="H73" s="84"/>
      <c r="I73" s="84"/>
      <c r="J73" s="85"/>
      <c r="K73" s="85"/>
    </row>
    <row r="74" spans="2:11" ht="15.6">
      <c r="B74" s="85"/>
      <c r="C74" s="85"/>
      <c r="D74" s="84"/>
      <c r="E74" s="84"/>
      <c r="F74" s="85"/>
      <c r="G74" s="85"/>
      <c r="H74" s="84"/>
      <c r="I74" s="84"/>
      <c r="J74" s="85"/>
      <c r="K74" s="85"/>
    </row>
    <row r="75" spans="2:11" ht="78" customHeight="1">
      <c r="B75" s="85"/>
      <c r="C75" s="85"/>
      <c r="D75" s="84"/>
      <c r="E75" s="84"/>
      <c r="F75" s="85"/>
      <c r="G75" s="85"/>
      <c r="H75" s="84"/>
      <c r="I75" s="84"/>
      <c r="J75" s="85"/>
      <c r="K75" s="85"/>
    </row>
    <row r="76" spans="2:11" ht="15.6">
      <c r="B76" s="85"/>
      <c r="C76" s="85"/>
      <c r="D76" s="84"/>
      <c r="E76" s="84"/>
      <c r="F76" s="85"/>
      <c r="G76" s="85"/>
      <c r="H76" s="84"/>
      <c r="I76" s="84"/>
      <c r="J76" s="85"/>
      <c r="K76" s="85"/>
    </row>
    <row r="77" spans="2:11" ht="15.6">
      <c r="B77" s="85"/>
      <c r="C77" s="85"/>
      <c r="D77" s="84"/>
      <c r="E77" s="84"/>
      <c r="F77" s="85"/>
      <c r="G77" s="85"/>
      <c r="H77" s="84"/>
      <c r="I77" s="84"/>
      <c r="J77" s="85"/>
      <c r="K77" s="85"/>
    </row>
    <row r="78" spans="2:11" ht="157.5" customHeight="1">
      <c r="B78" s="85"/>
      <c r="C78" s="85"/>
      <c r="D78" s="85"/>
      <c r="E78" s="85"/>
      <c r="F78" s="85"/>
      <c r="G78" s="85"/>
      <c r="H78" s="85"/>
      <c r="I78" s="85"/>
      <c r="J78" s="85"/>
      <c r="K78" s="85"/>
    </row>
    <row r="79" spans="2:11" ht="15" customHeight="1">
      <c r="B79" s="85"/>
      <c r="C79" s="85"/>
      <c r="D79" s="85"/>
      <c r="E79" s="85"/>
      <c r="F79" s="85"/>
      <c r="G79" s="85"/>
      <c r="H79" s="85"/>
      <c r="I79" s="85"/>
      <c r="J79" s="85"/>
      <c r="K79" s="85"/>
    </row>
    <row r="80" spans="2:11" ht="15.75" customHeight="1">
      <c r="B80" s="85"/>
      <c r="C80" s="85"/>
      <c r="D80" s="85"/>
      <c r="E80" s="85"/>
      <c r="F80" s="85"/>
      <c r="G80" s="85"/>
      <c r="H80" s="85"/>
      <c r="I80" s="85"/>
      <c r="J80" s="85"/>
      <c r="K80" s="85"/>
    </row>
    <row r="81" spans="2:11" ht="15" customHeight="1">
      <c r="B81" s="85"/>
      <c r="C81" s="85"/>
      <c r="D81" s="85"/>
      <c r="E81" s="85"/>
      <c r="F81" s="85"/>
      <c r="G81" s="85"/>
      <c r="H81" s="85"/>
      <c r="I81" s="85"/>
      <c r="J81" s="85"/>
      <c r="K81" s="85"/>
    </row>
    <row r="82" spans="2:11" ht="63" customHeight="1">
      <c r="B82" s="85"/>
      <c r="C82" s="85"/>
      <c r="D82" s="85"/>
      <c r="E82" s="85"/>
      <c r="F82" s="85"/>
      <c r="G82" s="85"/>
      <c r="H82" s="85"/>
      <c r="I82" s="85"/>
      <c r="J82" s="85"/>
      <c r="K82" s="85"/>
    </row>
    <row r="83" spans="2:11" ht="15" customHeight="1">
      <c r="B83" s="85"/>
      <c r="C83" s="85"/>
      <c r="D83" s="85"/>
      <c r="E83" s="85"/>
      <c r="F83" s="85"/>
      <c r="G83" s="85"/>
      <c r="H83" s="85"/>
      <c r="I83" s="85"/>
      <c r="J83" s="85"/>
      <c r="K83" s="85"/>
    </row>
    <row r="84" spans="2:11" ht="78.75" customHeight="1">
      <c r="B84" s="85"/>
      <c r="C84" s="85"/>
      <c r="D84" s="85"/>
      <c r="E84" s="85"/>
      <c r="F84" s="85"/>
      <c r="G84" s="85"/>
      <c r="H84" s="85"/>
      <c r="I84" s="85"/>
      <c r="J84" s="85"/>
      <c r="K84" s="85"/>
    </row>
    <row r="85" spans="2:11" ht="15" customHeight="1">
      <c r="B85" s="85"/>
      <c r="C85" s="85"/>
      <c r="D85" s="85"/>
      <c r="E85" s="85"/>
      <c r="F85" s="85"/>
      <c r="G85" s="85"/>
      <c r="H85" s="85"/>
      <c r="I85" s="85"/>
      <c r="J85" s="85"/>
      <c r="K85" s="85"/>
    </row>
    <row r="86" spans="2:11" ht="94.5" customHeight="1">
      <c r="B86" s="85"/>
      <c r="C86" s="85"/>
      <c r="D86" s="85"/>
      <c r="E86" s="85"/>
      <c r="F86" s="85"/>
      <c r="G86" s="85"/>
      <c r="H86" s="85"/>
      <c r="I86" s="85"/>
      <c r="J86" s="85"/>
      <c r="K86" s="85"/>
    </row>
    <row r="87" spans="2:11" ht="15" customHeight="1">
      <c r="B87" s="85"/>
      <c r="C87" s="85"/>
      <c r="D87" s="85"/>
      <c r="E87" s="85"/>
      <c r="F87" s="85"/>
      <c r="G87" s="85"/>
      <c r="H87" s="85"/>
      <c r="I87" s="85"/>
      <c r="J87" s="85"/>
      <c r="K87" s="85"/>
    </row>
    <row r="88" spans="2:11" ht="141.75" customHeight="1">
      <c r="B88" s="85"/>
      <c r="C88" s="85"/>
      <c r="D88" s="85"/>
      <c r="E88" s="85"/>
      <c r="F88" s="85"/>
      <c r="G88" s="85"/>
      <c r="H88" s="85"/>
      <c r="I88" s="85"/>
      <c r="J88" s="85"/>
      <c r="K88" s="85"/>
    </row>
    <row r="89" spans="2:11" ht="15" customHeight="1">
      <c r="B89" s="85"/>
      <c r="C89" s="85"/>
      <c r="D89" s="85"/>
      <c r="E89" s="85"/>
      <c r="F89" s="85"/>
      <c r="G89" s="85"/>
      <c r="H89" s="85"/>
      <c r="I89" s="85"/>
      <c r="J89" s="85"/>
      <c r="K89" s="85"/>
    </row>
    <row r="90" spans="2:11" ht="47.25" customHeight="1">
      <c r="B90" s="85"/>
      <c r="C90" s="85"/>
      <c r="D90" s="85"/>
      <c r="E90" s="85"/>
      <c r="F90" s="85"/>
      <c r="G90" s="85"/>
      <c r="H90" s="85"/>
      <c r="I90" s="85"/>
      <c r="J90" s="85"/>
      <c r="K90" s="85"/>
    </row>
    <row r="91" spans="2:11" ht="15" customHeight="1">
      <c r="B91" s="85"/>
      <c r="C91" s="85"/>
      <c r="D91" s="85"/>
      <c r="E91" s="85"/>
      <c r="F91" s="85"/>
      <c r="G91" s="85"/>
      <c r="H91" s="85"/>
      <c r="I91" s="85"/>
      <c r="J91" s="85"/>
      <c r="K91" s="85"/>
    </row>
    <row r="92" spans="2:11" ht="47.25" customHeight="1">
      <c r="B92" s="85"/>
      <c r="C92" s="85"/>
      <c r="D92" s="85"/>
      <c r="E92" s="85"/>
      <c r="F92" s="85"/>
      <c r="G92" s="85"/>
      <c r="H92" s="85"/>
      <c r="I92" s="85"/>
      <c r="J92" s="85"/>
      <c r="K92" s="85"/>
    </row>
    <row r="93" spans="2:11" ht="15" customHeight="1">
      <c r="B93" s="85"/>
      <c r="C93" s="85"/>
      <c r="D93" s="85"/>
      <c r="E93" s="85"/>
      <c r="F93" s="85"/>
      <c r="G93" s="85"/>
      <c r="H93" s="85"/>
      <c r="I93" s="85"/>
      <c r="J93" s="85"/>
      <c r="K93" s="85"/>
    </row>
    <row r="94" spans="2:11" ht="47.25" customHeight="1">
      <c r="B94" s="85"/>
      <c r="C94" s="85"/>
      <c r="D94" s="85"/>
      <c r="E94" s="85"/>
      <c r="F94" s="85"/>
      <c r="G94" s="85"/>
      <c r="H94" s="85"/>
      <c r="I94" s="85"/>
      <c r="J94" s="85"/>
      <c r="K94" s="85"/>
    </row>
    <row r="95" spans="2:11" ht="15" customHeight="1">
      <c r="B95" s="85"/>
      <c r="C95" s="85"/>
      <c r="D95" s="85"/>
      <c r="E95" s="85"/>
      <c r="F95" s="85"/>
      <c r="G95" s="85"/>
      <c r="H95" s="85"/>
      <c r="I95" s="85"/>
      <c r="J95" s="85"/>
      <c r="K95" s="85"/>
    </row>
    <row r="96" spans="2:11" ht="48" customHeight="1">
      <c r="B96" s="85"/>
      <c r="C96" s="85"/>
      <c r="D96" s="85"/>
      <c r="E96" s="85"/>
      <c r="F96" s="85"/>
      <c r="G96" s="85"/>
      <c r="H96" s="85"/>
      <c r="I96" s="85"/>
      <c r="J96" s="85"/>
      <c r="K96" s="85"/>
    </row>
    <row r="97" spans="2:11" ht="15" customHeight="1">
      <c r="B97" s="85"/>
      <c r="C97" s="85"/>
      <c r="D97" s="85"/>
      <c r="E97" s="85"/>
      <c r="F97" s="85"/>
      <c r="G97" s="85"/>
      <c r="H97" s="85"/>
      <c r="I97" s="85"/>
      <c r="J97" s="85"/>
      <c r="K97" s="85"/>
    </row>
    <row r="98" spans="2:11" ht="15.6">
      <c r="B98" s="58"/>
    </row>
    <row r="99" spans="2:11" ht="15.6">
      <c r="B99" s="81"/>
    </row>
    <row r="100" spans="2:11" ht="15.6">
      <c r="B100" s="82"/>
    </row>
  </sheetData>
  <mergeCells count="213">
    <mergeCell ref="C67:I67"/>
    <mergeCell ref="B66:I66"/>
    <mergeCell ref="B9:Q9"/>
    <mergeCell ref="B28:Q28"/>
    <mergeCell ref="B61:K61"/>
    <mergeCell ref="B62:K62"/>
    <mergeCell ref="C68:I68"/>
    <mergeCell ref="H59:H60"/>
    <mergeCell ref="I59:I60"/>
    <mergeCell ref="J59:J60"/>
    <mergeCell ref="K59:K60"/>
    <mergeCell ref="H57:H58"/>
    <mergeCell ref="I57:I58"/>
    <mergeCell ref="J57:J58"/>
    <mergeCell ref="K57:K58"/>
    <mergeCell ref="B59:B60"/>
    <mergeCell ref="C59:C60"/>
    <mergeCell ref="D59:D60"/>
    <mergeCell ref="E59:E60"/>
    <mergeCell ref="F59:F60"/>
    <mergeCell ref="G59:G60"/>
    <mergeCell ref="H55:H56"/>
    <mergeCell ref="I55:I56"/>
    <mergeCell ref="J55:J56"/>
    <mergeCell ref="B53:B54"/>
    <mergeCell ref="C53:C54"/>
    <mergeCell ref="D53:D54"/>
    <mergeCell ref="E53:E54"/>
    <mergeCell ref="F53:F54"/>
    <mergeCell ref="G53:G54"/>
    <mergeCell ref="K55:K56"/>
    <mergeCell ref="B57:B58"/>
    <mergeCell ref="C57:C58"/>
    <mergeCell ref="D57:D58"/>
    <mergeCell ref="E57:E58"/>
    <mergeCell ref="F57:F58"/>
    <mergeCell ref="G57:G58"/>
    <mergeCell ref="H53:H54"/>
    <mergeCell ref="I53:I54"/>
    <mergeCell ref="J53:J54"/>
    <mergeCell ref="K53:K54"/>
    <mergeCell ref="B55:B56"/>
    <mergeCell ref="C55:C56"/>
    <mergeCell ref="D55:D56"/>
    <mergeCell ref="E55:E56"/>
    <mergeCell ref="F55:F56"/>
    <mergeCell ref="G55:G56"/>
    <mergeCell ref="K49:K50"/>
    <mergeCell ref="B51:B52"/>
    <mergeCell ref="C51:C52"/>
    <mergeCell ref="D51:D52"/>
    <mergeCell ref="E51:E52"/>
    <mergeCell ref="F51:F52"/>
    <mergeCell ref="G51:G52"/>
    <mergeCell ref="H51:H52"/>
    <mergeCell ref="I51:I52"/>
    <mergeCell ref="J51:J52"/>
    <mergeCell ref="K51:K52"/>
    <mergeCell ref="B49:B50"/>
    <mergeCell ref="C49:C50"/>
    <mergeCell ref="D49:D50"/>
    <mergeCell ref="E49:E50"/>
    <mergeCell ref="F49:F50"/>
    <mergeCell ref="G49:G50"/>
    <mergeCell ref="H49:H50"/>
    <mergeCell ref="I49:I50"/>
    <mergeCell ref="J49:J50"/>
    <mergeCell ref="K45:K46"/>
    <mergeCell ref="B47:B48"/>
    <mergeCell ref="C47:C48"/>
    <mergeCell ref="D47:D48"/>
    <mergeCell ref="E47:E48"/>
    <mergeCell ref="F47:F48"/>
    <mergeCell ref="G47:G48"/>
    <mergeCell ref="H47:H48"/>
    <mergeCell ref="I47:I48"/>
    <mergeCell ref="J47:J48"/>
    <mergeCell ref="K47:K48"/>
    <mergeCell ref="B45:B46"/>
    <mergeCell ref="C45:C46"/>
    <mergeCell ref="D45:D46"/>
    <mergeCell ref="E45:E46"/>
    <mergeCell ref="F45:F46"/>
    <mergeCell ref="G45:G46"/>
    <mergeCell ref="H45:H46"/>
    <mergeCell ref="I45:I46"/>
    <mergeCell ref="J45:J46"/>
    <mergeCell ref="H41:H42"/>
    <mergeCell ref="I41:I42"/>
    <mergeCell ref="J41:J42"/>
    <mergeCell ref="K41:K42"/>
    <mergeCell ref="B43:B44"/>
    <mergeCell ref="C43:C44"/>
    <mergeCell ref="D43:D44"/>
    <mergeCell ref="E43:E44"/>
    <mergeCell ref="F43:F44"/>
    <mergeCell ref="G43:G44"/>
    <mergeCell ref="B41:B42"/>
    <mergeCell ref="C41:C42"/>
    <mergeCell ref="D41:D42"/>
    <mergeCell ref="E41:E42"/>
    <mergeCell ref="F41:F42"/>
    <mergeCell ref="G41:G42"/>
    <mergeCell ref="H43:H44"/>
    <mergeCell ref="I43:I44"/>
    <mergeCell ref="J43:J44"/>
    <mergeCell ref="K43:K44"/>
    <mergeCell ref="B32:B34"/>
    <mergeCell ref="C32:C34"/>
    <mergeCell ref="F32:F34"/>
    <mergeCell ref="G32:G34"/>
    <mergeCell ref="J32:J34"/>
    <mergeCell ref="K32:K34"/>
    <mergeCell ref="M22:M23"/>
    <mergeCell ref="N22:N23"/>
    <mergeCell ref="B38:B40"/>
    <mergeCell ref="C38:C40"/>
    <mergeCell ref="F38:F40"/>
    <mergeCell ref="G38:G40"/>
    <mergeCell ref="J38:J40"/>
    <mergeCell ref="K38:K40"/>
    <mergeCell ref="B35:B37"/>
    <mergeCell ref="C35:C37"/>
    <mergeCell ref="F35:F37"/>
    <mergeCell ref="G35:G37"/>
    <mergeCell ref="J35:J37"/>
    <mergeCell ref="K35:K37"/>
    <mergeCell ref="Q22:Q23"/>
    <mergeCell ref="B29:B31"/>
    <mergeCell ref="C29:C31"/>
    <mergeCell ref="D29:D31"/>
    <mergeCell ref="E29:E31"/>
    <mergeCell ref="F29:F31"/>
    <mergeCell ref="G22:G23"/>
    <mergeCell ref="H22:H23"/>
    <mergeCell ref="I22:I23"/>
    <mergeCell ref="J22:J23"/>
    <mergeCell ref="K22:K23"/>
    <mergeCell ref="L22:L23"/>
    <mergeCell ref="G29:K30"/>
    <mergeCell ref="J20:J21"/>
    <mergeCell ref="L20:L21"/>
    <mergeCell ref="N20:N21"/>
    <mergeCell ref="O20:O21"/>
    <mergeCell ref="P20:P21"/>
    <mergeCell ref="B22:B23"/>
    <mergeCell ref="C22:C23"/>
    <mergeCell ref="D22:D23"/>
    <mergeCell ref="E22:E23"/>
    <mergeCell ref="F22:F23"/>
    <mergeCell ref="B20:B21"/>
    <mergeCell ref="C20:C21"/>
    <mergeCell ref="D20:D21"/>
    <mergeCell ref="F20:F21"/>
    <mergeCell ref="G20:G21"/>
    <mergeCell ref="I20:I21"/>
    <mergeCell ref="O22:O23"/>
    <mergeCell ref="P22:P23"/>
    <mergeCell ref="I18:I19"/>
    <mergeCell ref="J18:J19"/>
    <mergeCell ref="L18:L19"/>
    <mergeCell ref="N18:N19"/>
    <mergeCell ref="O18:O19"/>
    <mergeCell ref="P18:P19"/>
    <mergeCell ref="J16:J17"/>
    <mergeCell ref="L16:L17"/>
    <mergeCell ref="N16:N17"/>
    <mergeCell ref="O16:O17"/>
    <mergeCell ref="P16:P17"/>
    <mergeCell ref="I16:I17"/>
    <mergeCell ref="B18:B19"/>
    <mergeCell ref="C18:C19"/>
    <mergeCell ref="D18:D19"/>
    <mergeCell ref="F18:F19"/>
    <mergeCell ref="G18:G19"/>
    <mergeCell ref="B16:B17"/>
    <mergeCell ref="C16:C17"/>
    <mergeCell ref="D16:D17"/>
    <mergeCell ref="F16:F17"/>
    <mergeCell ref="G16:G17"/>
    <mergeCell ref="L14:L15"/>
    <mergeCell ref="N14:N15"/>
    <mergeCell ref="O14:O15"/>
    <mergeCell ref="P14:P15"/>
    <mergeCell ref="J12:J13"/>
    <mergeCell ref="L12:L13"/>
    <mergeCell ref="N12:N13"/>
    <mergeCell ref="O12:O13"/>
    <mergeCell ref="P12:P13"/>
    <mergeCell ref="C6:G6"/>
    <mergeCell ref="C7:G7"/>
    <mergeCell ref="C10:E10"/>
    <mergeCell ref="F10:H10"/>
    <mergeCell ref="I10:K10"/>
    <mergeCell ref="C3:R3"/>
    <mergeCell ref="C4:P4"/>
    <mergeCell ref="B14:B15"/>
    <mergeCell ref="C14:C15"/>
    <mergeCell ref="D14:D15"/>
    <mergeCell ref="F14:F15"/>
    <mergeCell ref="G14:G15"/>
    <mergeCell ref="L10:N10"/>
    <mergeCell ref="O10:Q10"/>
    <mergeCell ref="B12:B13"/>
    <mergeCell ref="C12:C13"/>
    <mergeCell ref="D12:D13"/>
    <mergeCell ref="E12:E13"/>
    <mergeCell ref="F12:F13"/>
    <mergeCell ref="G12:G13"/>
    <mergeCell ref="H12:H13"/>
    <mergeCell ref="I12:I13"/>
    <mergeCell ref="I14:I15"/>
    <mergeCell ref="J14:J1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5683-5CDC-40AE-B966-8A9B8137C24F}">
  <dimension ref="C2:J29"/>
  <sheetViews>
    <sheetView workbookViewId="0">
      <selection activeCell="C2" sqref="C2"/>
    </sheetView>
  </sheetViews>
  <sheetFormatPr defaultRowHeight="14.45"/>
  <cols>
    <col min="3" max="3" width="31" customWidth="1"/>
    <col min="7" max="7" width="22.5703125" customWidth="1"/>
    <col min="8" max="8" width="25.7109375" customWidth="1"/>
    <col min="9" max="9" width="21" customWidth="1"/>
    <col min="10" max="10" width="29.85546875" customWidth="1"/>
  </cols>
  <sheetData>
    <row r="2" spans="3:10" ht="33" customHeight="1">
      <c r="C2" s="117" t="s">
        <v>288</v>
      </c>
      <c r="D2" s="634" t="s">
        <v>372</v>
      </c>
      <c r="E2" s="634"/>
      <c r="F2" s="634"/>
      <c r="G2" s="634"/>
      <c r="H2" s="634"/>
      <c r="I2" s="634"/>
      <c r="J2" s="634"/>
    </row>
    <row r="4" spans="3:10">
      <c r="C4" t="s">
        <v>2</v>
      </c>
      <c r="D4" t="s">
        <v>373</v>
      </c>
    </row>
    <row r="5" spans="3:10">
      <c r="C5" t="s">
        <v>35</v>
      </c>
      <c r="D5" s="18" t="s">
        <v>374</v>
      </c>
    </row>
    <row r="6" spans="3:10" ht="39.75" customHeight="1"/>
    <row r="7" spans="3:10" ht="33" customHeight="1">
      <c r="C7" s="635" t="s">
        <v>375</v>
      </c>
      <c r="D7" s="635"/>
      <c r="E7" s="635"/>
      <c r="F7" s="635"/>
      <c r="G7" s="635"/>
      <c r="H7" s="635"/>
      <c r="I7" s="635"/>
      <c r="J7" s="635"/>
    </row>
    <row r="8" spans="3:10">
      <c r="C8" s="10"/>
      <c r="D8" s="636"/>
      <c r="E8" s="636"/>
      <c r="F8" s="636"/>
      <c r="G8" s="636"/>
      <c r="H8" s="636"/>
      <c r="I8" s="636"/>
      <c r="J8" s="636"/>
    </row>
    <row r="9" spans="3:10" ht="93.75" customHeight="1">
      <c r="C9" s="637" t="s">
        <v>26</v>
      </c>
      <c r="D9" s="640" t="s">
        <v>376</v>
      </c>
      <c r="E9" s="640" t="s">
        <v>377</v>
      </c>
      <c r="F9" s="640" t="s">
        <v>378</v>
      </c>
      <c r="G9" s="640" t="s">
        <v>379</v>
      </c>
      <c r="H9" s="640" t="s">
        <v>380</v>
      </c>
      <c r="I9" s="640" t="s">
        <v>381</v>
      </c>
      <c r="J9" s="640" t="s">
        <v>382</v>
      </c>
    </row>
    <row r="10" spans="3:10" hidden="1">
      <c r="C10" s="638"/>
      <c r="D10" s="641"/>
      <c r="E10" s="641"/>
      <c r="F10" s="641"/>
      <c r="G10" s="641"/>
      <c r="H10" s="641"/>
      <c r="I10" s="641"/>
      <c r="J10" s="641"/>
    </row>
    <row r="11" spans="3:10" hidden="1">
      <c r="C11" s="638"/>
      <c r="D11" s="641"/>
      <c r="E11" s="641"/>
      <c r="F11" s="641"/>
      <c r="G11" s="641"/>
      <c r="H11" s="641"/>
      <c r="I11" s="641"/>
      <c r="J11" s="641"/>
    </row>
    <row r="12" spans="3:10" hidden="1">
      <c r="C12" s="639"/>
      <c r="D12" s="642"/>
      <c r="E12" s="642"/>
      <c r="F12" s="642"/>
      <c r="G12" s="642"/>
      <c r="H12" s="642"/>
      <c r="I12" s="642"/>
      <c r="J12" s="642"/>
    </row>
    <row r="13" spans="3:10" ht="16.149999999999999">
      <c r="C13" s="106">
        <v>1</v>
      </c>
      <c r="D13" s="107"/>
      <c r="E13" s="107"/>
      <c r="F13" s="107"/>
      <c r="G13" s="108"/>
      <c r="H13" s="108"/>
      <c r="I13" s="108"/>
      <c r="J13" s="108"/>
    </row>
    <row r="14" spans="3:10" ht="16.149999999999999">
      <c r="C14" s="106">
        <v>2</v>
      </c>
      <c r="D14" s="107"/>
      <c r="E14" s="107"/>
      <c r="F14" s="107"/>
      <c r="G14" s="108"/>
      <c r="H14" s="108"/>
      <c r="I14" s="108"/>
      <c r="J14" s="108"/>
    </row>
    <row r="15" spans="3:10" ht="16.149999999999999">
      <c r="C15" s="106">
        <v>3</v>
      </c>
      <c r="D15" s="107"/>
      <c r="E15" s="107"/>
      <c r="F15" s="107"/>
      <c r="G15" s="108"/>
      <c r="H15" s="108"/>
      <c r="I15" s="108"/>
      <c r="J15" s="108"/>
    </row>
    <row r="16" spans="3:10" ht="16.149999999999999">
      <c r="C16" s="106" t="s">
        <v>32</v>
      </c>
      <c r="D16" s="107"/>
      <c r="E16" s="107"/>
      <c r="F16" s="107"/>
      <c r="G16" s="108"/>
      <c r="H16" s="108"/>
      <c r="I16" s="108"/>
      <c r="J16" s="108"/>
    </row>
    <row r="17" spans="3:10">
      <c r="C17" s="10"/>
      <c r="D17" s="10"/>
      <c r="E17" s="10"/>
      <c r="F17" s="10"/>
      <c r="G17" s="10"/>
      <c r="H17" s="10"/>
      <c r="I17" s="10"/>
      <c r="J17" s="10"/>
    </row>
    <row r="18" spans="3:10" ht="30" customHeight="1">
      <c r="C18" s="643" t="s">
        <v>383</v>
      </c>
      <c r="D18" s="643"/>
      <c r="E18" s="643"/>
      <c r="F18" s="643"/>
      <c r="G18" s="643"/>
      <c r="H18" s="643"/>
      <c r="I18" s="643"/>
      <c r="J18" s="643"/>
    </row>
    <row r="19" spans="3:10">
      <c r="C19" s="643"/>
      <c r="D19" s="643"/>
      <c r="E19" s="643"/>
      <c r="F19" s="643"/>
      <c r="G19" s="643"/>
      <c r="H19" s="643"/>
      <c r="I19" s="643"/>
      <c r="J19" s="643"/>
    </row>
    <row r="20" spans="3:10" ht="9.75" customHeight="1">
      <c r="C20" s="643"/>
      <c r="D20" s="643"/>
      <c r="E20" s="643"/>
      <c r="F20" s="643"/>
      <c r="G20" s="643"/>
      <c r="H20" s="643"/>
      <c r="I20" s="643"/>
      <c r="J20" s="643"/>
    </row>
    <row r="21" spans="3:10" hidden="1">
      <c r="C21" s="643"/>
      <c r="D21" s="643"/>
      <c r="E21" s="643"/>
      <c r="F21" s="643"/>
      <c r="G21" s="643"/>
      <c r="H21" s="643"/>
      <c r="I21" s="643"/>
      <c r="J21" s="643"/>
    </row>
    <row r="22" spans="3:10">
      <c r="C22" s="109"/>
      <c r="D22" s="109"/>
      <c r="E22" s="109"/>
      <c r="F22" s="109"/>
      <c r="G22" s="109"/>
      <c r="H22" s="109"/>
      <c r="I22" s="109"/>
      <c r="J22" s="109"/>
    </row>
    <row r="23" spans="3:10" ht="30" customHeight="1">
      <c r="C23" s="643" t="s">
        <v>384</v>
      </c>
      <c r="D23" s="643"/>
      <c r="E23" s="643"/>
      <c r="F23" s="643"/>
      <c r="G23" s="643"/>
      <c r="H23" s="643"/>
      <c r="I23" s="643"/>
      <c r="J23" s="643"/>
    </row>
    <row r="24" spans="3:10">
      <c r="C24" s="643"/>
      <c r="D24" s="643"/>
      <c r="E24" s="643"/>
      <c r="F24" s="643"/>
      <c r="G24" s="643"/>
      <c r="H24" s="643"/>
      <c r="I24" s="643"/>
      <c r="J24" s="643"/>
    </row>
    <row r="25" spans="3:10">
      <c r="C25" s="109"/>
      <c r="D25" s="109"/>
      <c r="E25" s="109"/>
      <c r="F25" s="109"/>
      <c r="G25" s="109"/>
      <c r="H25" s="109"/>
      <c r="I25" s="109"/>
      <c r="J25" s="109"/>
    </row>
    <row r="26" spans="3:10" ht="30" customHeight="1">
      <c r="C26" s="643" t="s">
        <v>385</v>
      </c>
      <c r="D26" s="643"/>
      <c r="E26" s="643"/>
      <c r="F26" s="643"/>
      <c r="G26" s="643"/>
      <c r="H26" s="643"/>
      <c r="I26" s="643"/>
      <c r="J26" s="643"/>
    </row>
    <row r="27" spans="3:10" ht="15" customHeight="1">
      <c r="C27" s="644"/>
      <c r="D27" s="644"/>
      <c r="E27" s="644"/>
      <c r="F27" s="644"/>
      <c r="G27" s="644"/>
      <c r="H27" s="644"/>
      <c r="I27" s="644"/>
      <c r="J27" s="644"/>
    </row>
    <row r="28" spans="3:10" ht="30" customHeight="1">
      <c r="C28" s="643" t="s">
        <v>386</v>
      </c>
      <c r="D28" s="643"/>
      <c r="E28" s="643"/>
      <c r="F28" s="643"/>
      <c r="G28" s="643"/>
      <c r="H28" s="643"/>
      <c r="I28" s="643"/>
      <c r="J28" s="643"/>
    </row>
    <row r="29" spans="3:10" ht="6" customHeight="1">
      <c r="C29" s="643"/>
      <c r="D29" s="643"/>
      <c r="E29" s="643"/>
      <c r="F29" s="643"/>
      <c r="G29" s="643"/>
      <c r="H29" s="643"/>
      <c r="I29" s="643"/>
      <c r="J29" s="643"/>
    </row>
  </sheetData>
  <mergeCells count="16">
    <mergeCell ref="C18:J21"/>
    <mergeCell ref="C23:J24"/>
    <mergeCell ref="C26:J26"/>
    <mergeCell ref="C27:J27"/>
    <mergeCell ref="C28:J29"/>
    <mergeCell ref="D2:J2"/>
    <mergeCell ref="C7:J7"/>
    <mergeCell ref="D8:J8"/>
    <mergeCell ref="C9:C12"/>
    <mergeCell ref="D9:D12"/>
    <mergeCell ref="E9:E12"/>
    <mergeCell ref="F9:F12"/>
    <mergeCell ref="G9:G12"/>
    <mergeCell ref="H9:H12"/>
    <mergeCell ref="I9:I12"/>
    <mergeCell ref="J9:J1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0447-6F32-4222-86F9-60F057AC1039}">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1693-0A42-459D-A19B-407AD4F43E07}">
  <dimension ref="A3:R38"/>
  <sheetViews>
    <sheetView topLeftCell="A17" workbookViewId="0">
      <selection activeCell="J2" sqref="J2"/>
    </sheetView>
  </sheetViews>
  <sheetFormatPr defaultRowHeight="14.45"/>
  <cols>
    <col min="3" max="3" width="13.140625" customWidth="1"/>
    <col min="4" max="4" width="11.85546875" customWidth="1"/>
    <col min="5" max="5" width="13.140625" customWidth="1"/>
    <col min="6" max="7" width="12" customWidth="1"/>
    <col min="8" max="8" width="12.140625" customWidth="1"/>
    <col min="9" max="9" width="12" customWidth="1"/>
    <col min="10" max="10" width="13.140625" customWidth="1"/>
    <col min="11" max="11" width="12.42578125" customWidth="1"/>
    <col min="12" max="12" width="13.140625" customWidth="1"/>
    <col min="13" max="14" width="12.5703125" customWidth="1"/>
    <col min="15" max="15" width="12" customWidth="1"/>
    <col min="16" max="16" width="12.5703125" customWidth="1"/>
    <col min="18" max="18" width="12.7109375" customWidth="1"/>
  </cols>
  <sheetData>
    <row r="3" spans="1:16">
      <c r="B3" s="1" t="s">
        <v>0</v>
      </c>
      <c r="D3" t="s">
        <v>60</v>
      </c>
    </row>
    <row r="4" spans="1:16">
      <c r="B4" s="1" t="s">
        <v>2</v>
      </c>
      <c r="E4" t="s">
        <v>61</v>
      </c>
    </row>
    <row r="5" spans="1:16" ht="74.25" customHeight="1">
      <c r="B5" s="15" t="s">
        <v>62</v>
      </c>
      <c r="D5" s="393" t="s">
        <v>63</v>
      </c>
      <c r="E5" s="393"/>
      <c r="F5" s="393"/>
      <c r="G5" s="393"/>
      <c r="H5" s="393"/>
      <c r="I5" s="393"/>
      <c r="J5" s="393"/>
      <c r="K5" s="393"/>
      <c r="L5" s="393"/>
      <c r="M5" s="393"/>
      <c r="N5" s="393"/>
      <c r="O5" s="393"/>
    </row>
    <row r="6" spans="1:16">
      <c r="A6" s="10"/>
      <c r="B6" s="16" t="s">
        <v>64</v>
      </c>
      <c r="C6" s="11"/>
      <c r="D6" s="11"/>
      <c r="E6" s="11"/>
      <c r="F6" s="11"/>
      <c r="G6" s="11"/>
      <c r="H6" s="11"/>
      <c r="I6" s="11"/>
      <c r="J6" s="11"/>
      <c r="K6" s="11"/>
      <c r="L6" s="11"/>
      <c r="M6" s="11"/>
      <c r="N6" s="11"/>
      <c r="O6" s="11"/>
      <c r="P6" s="11"/>
    </row>
    <row r="7" spans="1:16" ht="72" customHeight="1">
      <c r="A7" s="12"/>
      <c r="B7" s="407" t="s">
        <v>26</v>
      </c>
      <c r="C7" s="382" t="s">
        <v>65</v>
      </c>
      <c r="D7" s="382" t="s">
        <v>66</v>
      </c>
      <c r="E7" s="382" t="s">
        <v>67</v>
      </c>
      <c r="F7" s="384" t="s">
        <v>68</v>
      </c>
      <c r="G7" s="391"/>
      <c r="H7" s="384" t="s">
        <v>69</v>
      </c>
      <c r="I7" s="385"/>
      <c r="J7" s="389" t="s">
        <v>70</v>
      </c>
      <c r="K7" s="382" t="s">
        <v>71</v>
      </c>
      <c r="L7" s="382" t="s">
        <v>72</v>
      </c>
      <c r="M7" s="389" t="s">
        <v>73</v>
      </c>
      <c r="N7" s="382" t="s">
        <v>51</v>
      </c>
      <c r="O7" s="384" t="s">
        <v>74</v>
      </c>
      <c r="P7" s="385"/>
    </row>
    <row r="8" spans="1:16">
      <c r="A8" s="12"/>
      <c r="B8" s="408"/>
      <c r="C8" s="383"/>
      <c r="D8" s="383"/>
      <c r="E8" s="383"/>
      <c r="F8" s="386"/>
      <c r="G8" s="392"/>
      <c r="H8" s="386"/>
      <c r="I8" s="387"/>
      <c r="J8" s="390"/>
      <c r="K8" s="383"/>
      <c r="L8" s="383"/>
      <c r="M8" s="390"/>
      <c r="N8" s="383"/>
      <c r="O8" s="386"/>
      <c r="P8" s="387"/>
    </row>
    <row r="9" spans="1:16">
      <c r="A9" s="12"/>
      <c r="B9" s="408"/>
      <c r="C9" s="383"/>
      <c r="D9" s="383"/>
      <c r="E9" s="383"/>
      <c r="F9" s="382" t="s">
        <v>75</v>
      </c>
      <c r="G9" s="382" t="s">
        <v>76</v>
      </c>
      <c r="H9" s="382" t="s">
        <v>75</v>
      </c>
      <c r="I9" s="382" t="s">
        <v>76</v>
      </c>
      <c r="J9" s="383"/>
      <c r="K9" s="383"/>
      <c r="L9" s="383"/>
      <c r="M9" s="390"/>
      <c r="N9" s="383"/>
      <c r="O9" s="388" t="s">
        <v>77</v>
      </c>
      <c r="P9" s="382" t="s">
        <v>78</v>
      </c>
    </row>
    <row r="10" spans="1:16" ht="36.75" customHeight="1">
      <c r="A10" s="12"/>
      <c r="B10" s="408"/>
      <c r="C10" s="383"/>
      <c r="D10" s="383"/>
      <c r="E10" s="383"/>
      <c r="F10" s="383"/>
      <c r="G10" s="383"/>
      <c r="H10" s="383"/>
      <c r="I10" s="383"/>
      <c r="J10" s="383"/>
      <c r="K10" s="383"/>
      <c r="L10" s="383"/>
      <c r="M10" s="390"/>
      <c r="N10" s="383"/>
      <c r="O10" s="383"/>
      <c r="P10" s="383"/>
    </row>
    <row r="11" spans="1:16" ht="15.6">
      <c r="A11" s="12"/>
      <c r="B11" s="36">
        <v>1</v>
      </c>
      <c r="C11" s="37"/>
      <c r="D11" s="37"/>
      <c r="E11" s="37"/>
      <c r="F11" s="37"/>
      <c r="G11" s="37"/>
      <c r="H11" s="37"/>
      <c r="I11" s="37"/>
      <c r="J11" s="37"/>
      <c r="K11" s="37"/>
      <c r="L11" s="38"/>
      <c r="M11" s="38"/>
      <c r="N11" s="38"/>
      <c r="O11" s="37"/>
      <c r="P11" s="37"/>
    </row>
    <row r="12" spans="1:16" ht="15.6">
      <c r="A12" s="12"/>
      <c r="B12" s="36">
        <v>2</v>
      </c>
      <c r="C12" s="37"/>
      <c r="D12" s="37"/>
      <c r="E12" s="37"/>
      <c r="F12" s="37"/>
      <c r="G12" s="37"/>
      <c r="H12" s="37"/>
      <c r="I12" s="37"/>
      <c r="J12" s="37"/>
      <c r="K12" s="37"/>
      <c r="L12" s="38"/>
      <c r="M12" s="38"/>
      <c r="N12" s="38"/>
      <c r="O12" s="37"/>
      <c r="P12" s="37"/>
    </row>
    <row r="13" spans="1:16" ht="15.6">
      <c r="A13" s="12"/>
      <c r="B13" s="36">
        <v>3</v>
      </c>
      <c r="C13" s="37"/>
      <c r="D13" s="37"/>
      <c r="E13" s="37"/>
      <c r="F13" s="37"/>
      <c r="G13" s="37"/>
      <c r="H13" s="37"/>
      <c r="I13" s="37"/>
      <c r="J13" s="37"/>
      <c r="K13" s="37"/>
      <c r="L13" s="38"/>
      <c r="M13" s="38"/>
      <c r="N13" s="38"/>
      <c r="O13" s="37"/>
      <c r="P13" s="37"/>
    </row>
    <row r="14" spans="1:16" ht="15.6">
      <c r="A14" s="12"/>
      <c r="B14" s="36" t="s">
        <v>32</v>
      </c>
      <c r="C14" s="37"/>
      <c r="D14" s="37"/>
      <c r="E14" s="37"/>
      <c r="F14" s="37"/>
      <c r="G14" s="37"/>
      <c r="H14" s="37"/>
      <c r="I14" s="37"/>
      <c r="J14" s="37"/>
      <c r="K14" s="37"/>
      <c r="L14" s="38"/>
      <c r="M14" s="38"/>
      <c r="N14" s="38"/>
      <c r="O14" s="37"/>
      <c r="P14" s="37"/>
    </row>
    <row r="15" spans="1:16">
      <c r="A15" s="745"/>
      <c r="B15" s="745"/>
      <c r="C15" s="10"/>
      <c r="D15" s="10"/>
      <c r="E15" s="10"/>
      <c r="F15" s="10"/>
      <c r="G15" s="13"/>
      <c r="H15" s="10"/>
      <c r="I15" s="10"/>
      <c r="J15" s="10"/>
      <c r="K15" s="10"/>
      <c r="L15" s="10"/>
      <c r="M15" s="10"/>
      <c r="N15" s="10"/>
      <c r="O15" s="10"/>
      <c r="P15" s="10"/>
    </row>
    <row r="16" spans="1:16">
      <c r="A16" s="10"/>
      <c r="B16" s="380" t="s">
        <v>79</v>
      </c>
      <c r="C16" s="380"/>
      <c r="D16" s="380"/>
      <c r="E16" s="380"/>
      <c r="F16" s="380"/>
      <c r="G16" s="380"/>
      <c r="H16" s="380"/>
      <c r="I16" s="380"/>
      <c r="J16" s="380"/>
      <c r="K16" s="380"/>
      <c r="L16" s="380"/>
      <c r="M16" s="380"/>
      <c r="N16" s="380"/>
      <c r="O16" s="380"/>
      <c r="P16" s="380"/>
    </row>
    <row r="17" spans="1:18">
      <c r="A17" s="745"/>
      <c r="B17" s="745"/>
      <c r="C17" s="10"/>
      <c r="D17" s="10"/>
      <c r="E17" s="10"/>
      <c r="F17" s="10"/>
      <c r="G17" s="10"/>
      <c r="H17" s="10"/>
      <c r="I17" s="10"/>
      <c r="J17" s="10"/>
      <c r="K17" s="10"/>
      <c r="L17" s="10"/>
      <c r="M17" s="10"/>
      <c r="N17" s="10"/>
      <c r="O17" s="10"/>
      <c r="P17" s="10"/>
    </row>
    <row r="18" spans="1:18">
      <c r="A18" s="10"/>
      <c r="B18" s="381" t="s">
        <v>80</v>
      </c>
      <c r="C18" s="381"/>
      <c r="D18" s="381"/>
      <c r="E18" s="381"/>
      <c r="F18" s="381"/>
      <c r="G18" s="381"/>
      <c r="H18" s="381"/>
      <c r="I18" s="381"/>
      <c r="J18" s="381"/>
      <c r="K18" s="381"/>
      <c r="L18" s="381"/>
      <c r="M18" s="381"/>
      <c r="N18" s="381"/>
      <c r="O18" s="381"/>
      <c r="P18" s="381"/>
    </row>
    <row r="19" spans="1:18">
      <c r="A19" s="745"/>
      <c r="B19" s="745"/>
      <c r="C19" s="10"/>
      <c r="D19" s="10"/>
      <c r="E19" s="10"/>
      <c r="F19" s="10"/>
      <c r="G19" s="10"/>
      <c r="H19" s="10"/>
      <c r="I19" s="10"/>
      <c r="J19" s="10"/>
      <c r="K19" s="10"/>
      <c r="L19" s="10"/>
      <c r="M19" s="10"/>
      <c r="N19" s="10"/>
      <c r="O19" s="10"/>
      <c r="P19" s="10"/>
    </row>
    <row r="20" spans="1:18" ht="38.25" customHeight="1">
      <c r="A20" s="20"/>
      <c r="B20" s="380" t="s">
        <v>81</v>
      </c>
      <c r="C20" s="380"/>
      <c r="D20" s="380"/>
      <c r="E20" s="380"/>
      <c r="F20" s="380"/>
      <c r="G20" s="380"/>
      <c r="H20" s="380"/>
      <c r="I20" s="380"/>
      <c r="J20" s="380"/>
      <c r="K20" s="380"/>
      <c r="L20" s="380"/>
      <c r="M20" s="380"/>
      <c r="N20" s="380"/>
      <c r="O20" s="380"/>
      <c r="P20" s="380"/>
    </row>
    <row r="22" spans="1:18">
      <c r="B22" s="19" t="s">
        <v>82</v>
      </c>
    </row>
    <row r="23" spans="1:18">
      <c r="B23" s="394" t="s">
        <v>26</v>
      </c>
      <c r="C23" s="397" t="s">
        <v>65</v>
      </c>
      <c r="D23" s="397" t="s">
        <v>66</v>
      </c>
      <c r="E23" s="397" t="s">
        <v>83</v>
      </c>
      <c r="F23" s="397" t="s">
        <v>84</v>
      </c>
      <c r="G23" s="397" t="s">
        <v>85</v>
      </c>
      <c r="H23" s="400" t="s">
        <v>68</v>
      </c>
      <c r="I23" s="401"/>
      <c r="J23" s="400" t="s">
        <v>69</v>
      </c>
      <c r="K23" s="401"/>
      <c r="L23" s="397" t="s">
        <v>70</v>
      </c>
      <c r="M23" s="397" t="s">
        <v>86</v>
      </c>
      <c r="N23" s="397" t="s">
        <v>72</v>
      </c>
      <c r="O23" s="404" t="s">
        <v>87</v>
      </c>
      <c r="P23" s="397" t="s">
        <v>51</v>
      </c>
      <c r="Q23" s="400" t="s">
        <v>74</v>
      </c>
      <c r="R23" s="401"/>
    </row>
    <row r="24" spans="1:18">
      <c r="B24" s="395"/>
      <c r="C24" s="398"/>
      <c r="D24" s="398"/>
      <c r="E24" s="398"/>
      <c r="F24" s="398"/>
      <c r="G24" s="398"/>
      <c r="H24" s="402"/>
      <c r="I24" s="403"/>
      <c r="J24" s="402"/>
      <c r="K24" s="403"/>
      <c r="L24" s="398"/>
      <c r="M24" s="398"/>
      <c r="N24" s="398"/>
      <c r="O24" s="405"/>
      <c r="P24" s="398"/>
      <c r="Q24" s="402"/>
      <c r="R24" s="403"/>
    </row>
    <row r="25" spans="1:18">
      <c r="B25" s="395"/>
      <c r="C25" s="398"/>
      <c r="D25" s="398"/>
      <c r="E25" s="398"/>
      <c r="F25" s="398"/>
      <c r="G25" s="398"/>
      <c r="H25" s="398" t="s">
        <v>88</v>
      </c>
      <c r="I25" s="398" t="s">
        <v>89</v>
      </c>
      <c r="J25" s="398" t="s">
        <v>88</v>
      </c>
      <c r="K25" s="398" t="s">
        <v>89</v>
      </c>
      <c r="L25" s="398"/>
      <c r="M25" s="398"/>
      <c r="N25" s="398"/>
      <c r="O25" s="405"/>
      <c r="P25" s="398"/>
      <c r="Q25" s="398" t="s">
        <v>77</v>
      </c>
      <c r="R25" s="398" t="s">
        <v>90</v>
      </c>
    </row>
    <row r="26" spans="1:18" ht="48.75" customHeight="1">
      <c r="B26" s="396"/>
      <c r="C26" s="399"/>
      <c r="D26" s="399"/>
      <c r="E26" s="399"/>
      <c r="F26" s="399"/>
      <c r="G26" s="399"/>
      <c r="H26" s="399"/>
      <c r="I26" s="399"/>
      <c r="J26" s="399"/>
      <c r="K26" s="399"/>
      <c r="L26" s="399"/>
      <c r="M26" s="399"/>
      <c r="N26" s="399"/>
      <c r="O26" s="406"/>
      <c r="P26" s="399"/>
      <c r="Q26" s="399"/>
      <c r="R26" s="399"/>
    </row>
    <row r="27" spans="1:18">
      <c r="B27" s="39"/>
      <c r="C27" s="40"/>
      <c r="D27" s="41"/>
      <c r="E27" s="41"/>
      <c r="F27" s="41"/>
      <c r="G27" s="41"/>
      <c r="H27" s="41"/>
      <c r="I27" s="41"/>
      <c r="J27" s="41"/>
      <c r="K27" s="41"/>
      <c r="L27" s="41"/>
      <c r="M27" s="41"/>
      <c r="N27" s="41"/>
      <c r="O27" s="41"/>
      <c r="P27" s="41"/>
      <c r="Q27" s="40"/>
      <c r="R27" s="42"/>
    </row>
    <row r="28" spans="1:18">
      <c r="B28" s="39"/>
      <c r="C28" s="40"/>
      <c r="D28" s="41"/>
      <c r="E28" s="41"/>
      <c r="F28" s="41"/>
      <c r="G28" s="41"/>
      <c r="H28" s="41"/>
      <c r="I28" s="41"/>
      <c r="J28" s="41"/>
      <c r="K28" s="41"/>
      <c r="L28" s="41"/>
      <c r="M28" s="41"/>
      <c r="N28" s="41"/>
      <c r="O28" s="41"/>
      <c r="P28" s="41"/>
      <c r="Q28" s="40"/>
      <c r="R28" s="42"/>
    </row>
    <row r="29" spans="1:18">
      <c r="B29" s="39"/>
      <c r="C29" s="40"/>
      <c r="D29" s="41"/>
      <c r="E29" s="41"/>
      <c r="F29" s="41"/>
      <c r="G29" s="41"/>
      <c r="H29" s="41"/>
      <c r="I29" s="41"/>
      <c r="J29" s="41"/>
      <c r="K29" s="41"/>
      <c r="L29" s="41"/>
      <c r="M29" s="41"/>
      <c r="N29" s="43"/>
      <c r="O29" s="43"/>
      <c r="P29" s="41"/>
      <c r="Q29" s="40"/>
      <c r="R29" s="42"/>
    </row>
    <row r="31" spans="1:18">
      <c r="B31" s="21" t="s">
        <v>91</v>
      </c>
    </row>
    <row r="32" spans="1:18">
      <c r="B32" s="21"/>
    </row>
    <row r="33" spans="2:2">
      <c r="B33" s="21" t="s">
        <v>92</v>
      </c>
    </row>
    <row r="34" spans="2:2">
      <c r="B34" s="21"/>
    </row>
    <row r="35" spans="2:2">
      <c r="B35" s="21" t="s">
        <v>93</v>
      </c>
    </row>
    <row r="36" spans="2:2">
      <c r="B36" s="21"/>
    </row>
    <row r="37" spans="2:2">
      <c r="B37" s="21" t="s">
        <v>94</v>
      </c>
    </row>
    <row r="38" spans="2:2">
      <c r="B38" s="21" t="s">
        <v>95</v>
      </c>
    </row>
  </sheetData>
  <mergeCells count="45">
    <mergeCell ref="P23:P26"/>
    <mergeCell ref="Q23:R24"/>
    <mergeCell ref="H25:H26"/>
    <mergeCell ref="I25:I26"/>
    <mergeCell ref="J25:J26"/>
    <mergeCell ref="K25:K26"/>
    <mergeCell ref="Q25:Q26"/>
    <mergeCell ref="R25:R26"/>
    <mergeCell ref="D5:O5"/>
    <mergeCell ref="B23:B26"/>
    <mergeCell ref="C23:C26"/>
    <mergeCell ref="D23:D26"/>
    <mergeCell ref="E23:E26"/>
    <mergeCell ref="F23:F26"/>
    <mergeCell ref="G23:G26"/>
    <mergeCell ref="H23:I24"/>
    <mergeCell ref="J23:K24"/>
    <mergeCell ref="L23:L26"/>
    <mergeCell ref="M23:M26"/>
    <mergeCell ref="N23:N26"/>
    <mergeCell ref="O23:O26"/>
    <mergeCell ref="B7:B10"/>
    <mergeCell ref="C7:C10"/>
    <mergeCell ref="D7:D10"/>
    <mergeCell ref="E7:E10"/>
    <mergeCell ref="B20:P20"/>
    <mergeCell ref="O7:P8"/>
    <mergeCell ref="F9:F10"/>
    <mergeCell ref="G9:G10"/>
    <mergeCell ref="H9:H10"/>
    <mergeCell ref="I9:I10"/>
    <mergeCell ref="O9:O10"/>
    <mergeCell ref="P9:P10"/>
    <mergeCell ref="H7:I8"/>
    <mergeCell ref="J7:J10"/>
    <mergeCell ref="K7:K10"/>
    <mergeCell ref="L7:L10"/>
    <mergeCell ref="M7:M10"/>
    <mergeCell ref="N7:N10"/>
    <mergeCell ref="F7:G8"/>
    <mergeCell ref="A15:B15"/>
    <mergeCell ref="B16:P16"/>
    <mergeCell ref="A17:B17"/>
    <mergeCell ref="B18:P18"/>
    <mergeCell ref="A19:B1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D6B0-D596-48DE-9B3D-2655E74F3AB5}">
  <sheetPr>
    <tabColor rgb="FF00B050"/>
    <pageSetUpPr fitToPage="1"/>
  </sheetPr>
  <dimension ref="B2:AI170"/>
  <sheetViews>
    <sheetView showGridLines="0" zoomScale="85" zoomScaleNormal="85" zoomScaleSheetLayoutView="25" workbookViewId="0"/>
  </sheetViews>
  <sheetFormatPr defaultColWidth="9.140625" defaultRowHeight="15" outlineLevelRow="1"/>
  <cols>
    <col min="1" max="1" width="4.140625" style="242" customWidth="1"/>
    <col min="2" max="2" width="59.85546875" style="242" customWidth="1"/>
    <col min="3" max="4" width="14.140625" style="242" customWidth="1"/>
    <col min="5" max="5" width="27.140625" style="242" customWidth="1"/>
    <col min="6" max="6" width="25.85546875" style="242" customWidth="1"/>
    <col min="7" max="7" width="34.5703125" style="242" customWidth="1"/>
    <col min="8" max="8" width="13" style="242" customWidth="1"/>
    <col min="9" max="9" width="14" style="242" customWidth="1"/>
    <col min="10" max="10" width="26.7109375" style="242" customWidth="1"/>
    <col min="11" max="11" width="11.7109375" style="242" customWidth="1"/>
    <col min="12" max="12" width="16" style="242" customWidth="1"/>
    <col min="13" max="14" width="18.42578125" style="242" bestFit="1" customWidth="1"/>
    <col min="15" max="15" width="12.42578125" style="242" bestFit="1" customWidth="1"/>
    <col min="16" max="16" width="13.7109375" style="242" bestFit="1" customWidth="1"/>
    <col min="17" max="17" width="16.140625" style="242" customWidth="1"/>
    <col min="18" max="18" width="13.7109375" style="242" bestFit="1" customWidth="1"/>
    <col min="19" max="19" width="108" style="242" customWidth="1"/>
    <col min="20" max="20" width="13.28515625" style="242" customWidth="1"/>
    <col min="21" max="22" width="13.7109375" style="242" hidden="1" customWidth="1"/>
    <col min="23" max="23" width="13.28515625" style="242" hidden="1" customWidth="1"/>
    <col min="24" max="25" width="11.42578125" style="242" bestFit="1" customWidth="1"/>
    <col min="26" max="16384" width="9.140625" style="242"/>
  </cols>
  <sheetData>
    <row r="2" spans="2:31" s="184" customFormat="1" ht="15.75">
      <c r="B2" s="183" t="s">
        <v>387</v>
      </c>
      <c r="C2" s="727" t="s">
        <v>388</v>
      </c>
      <c r="D2" s="727"/>
      <c r="E2" s="727"/>
      <c r="F2" s="727"/>
      <c r="G2" s="727"/>
      <c r="H2" s="727"/>
      <c r="I2" s="727"/>
      <c r="J2" s="727"/>
      <c r="K2" s="727"/>
      <c r="L2" s="727"/>
      <c r="M2" s="727"/>
      <c r="N2" s="727"/>
      <c r="O2" s="727"/>
      <c r="P2" s="727"/>
      <c r="Q2" s="727"/>
    </row>
    <row r="3" spans="2:31" s="184" customFormat="1" ht="15.75">
      <c r="B3" s="185" t="s">
        <v>389</v>
      </c>
      <c r="C3" s="727" t="s">
        <v>390</v>
      </c>
      <c r="D3" s="727"/>
      <c r="E3" s="727"/>
      <c r="F3" s="727"/>
      <c r="G3" s="727"/>
      <c r="H3" s="727"/>
      <c r="I3" s="727"/>
      <c r="J3" s="727"/>
      <c r="K3" s="727"/>
      <c r="L3" s="727"/>
      <c r="M3" s="727"/>
      <c r="N3" s="727"/>
      <c r="O3" s="727"/>
      <c r="P3" s="727"/>
      <c r="Q3" s="727"/>
    </row>
    <row r="4" spans="2:31" s="184" customFormat="1" ht="15.75">
      <c r="B4" s="186" t="s">
        <v>391</v>
      </c>
      <c r="C4" s="727" t="e" vm="1">
        <f>[2]Transportas!$D$10</f>
        <v>#VALUE!</v>
      </c>
      <c r="D4" s="727"/>
      <c r="E4" s="727"/>
      <c r="F4" s="727"/>
      <c r="G4" s="727"/>
      <c r="H4" s="727"/>
      <c r="I4" s="727"/>
      <c r="J4" s="727"/>
      <c r="K4" s="727"/>
      <c r="L4" s="727"/>
      <c r="M4" s="727"/>
      <c r="N4" s="727"/>
      <c r="O4" s="727"/>
      <c r="P4" s="727"/>
      <c r="Q4" s="727"/>
    </row>
    <row r="5" spans="2:31" s="184" customFormat="1" ht="35.25" customHeight="1">
      <c r="B5" s="187" t="s">
        <v>392</v>
      </c>
      <c r="C5" s="728" t="s">
        <v>393</v>
      </c>
      <c r="D5" s="728"/>
      <c r="E5" s="728"/>
      <c r="F5" s="728"/>
      <c r="G5" s="728"/>
      <c r="H5" s="728"/>
      <c r="I5" s="728"/>
      <c r="J5" s="728"/>
      <c r="K5" s="728"/>
      <c r="L5" s="728"/>
      <c r="M5" s="728"/>
      <c r="N5" s="728"/>
      <c r="O5" s="728"/>
      <c r="P5" s="728"/>
      <c r="Q5" s="728"/>
    </row>
    <row r="6" spans="2:31" s="184" customFormat="1" ht="60" customHeight="1">
      <c r="B6" s="183" t="s">
        <v>394</v>
      </c>
      <c r="C6" s="729" t="s">
        <v>395</v>
      </c>
      <c r="D6" s="729"/>
      <c r="E6" s="729"/>
      <c r="F6" s="729"/>
      <c r="G6" s="730" t="s">
        <v>396</v>
      </c>
      <c r="H6" s="731"/>
      <c r="I6" s="731"/>
      <c r="J6" s="731"/>
      <c r="K6" s="731"/>
      <c r="L6" s="731"/>
      <c r="M6" s="731"/>
      <c r="N6" s="731"/>
      <c r="O6" s="731"/>
      <c r="P6" s="731"/>
      <c r="Q6" s="732"/>
    </row>
    <row r="7" spans="2:31" s="184" customFormat="1" ht="36.6" customHeight="1">
      <c r="B7" s="713" t="s">
        <v>397</v>
      </c>
      <c r="C7" s="715" t="s">
        <v>398</v>
      </c>
      <c r="D7" s="716"/>
      <c r="E7" s="189" t="s">
        <v>399</v>
      </c>
      <c r="F7" s="188" t="s">
        <v>400</v>
      </c>
      <c r="G7" s="190" t="s">
        <v>398</v>
      </c>
      <c r="H7" s="191"/>
      <c r="I7" s="192" t="s">
        <v>399</v>
      </c>
      <c r="J7" s="192" t="s">
        <v>400</v>
      </c>
      <c r="K7" s="193"/>
      <c r="L7" s="193"/>
      <c r="M7" s="193"/>
      <c r="N7" s="193"/>
      <c r="O7" s="193"/>
      <c r="P7" s="193"/>
      <c r="Q7" s="194"/>
    </row>
    <row r="8" spans="2:31" s="184" customFormat="1" ht="26.45" customHeight="1">
      <c r="B8" s="714"/>
      <c r="C8" s="717"/>
      <c r="D8" s="718"/>
      <c r="E8" s="195"/>
      <c r="F8" s="196"/>
      <c r="G8" s="197" t="s">
        <v>401</v>
      </c>
      <c r="H8" s="198"/>
      <c r="I8" s="199" t="s">
        <v>402</v>
      </c>
      <c r="J8" s="200" t="s">
        <v>403</v>
      </c>
      <c r="K8" s="193"/>
      <c r="L8" s="193"/>
      <c r="M8" s="193"/>
      <c r="N8" s="193"/>
      <c r="O8" s="193"/>
      <c r="P8" s="193"/>
      <c r="Q8" s="194"/>
      <c r="R8" s="719"/>
      <c r="S8" s="719"/>
      <c r="T8" s="719"/>
      <c r="U8" s="719"/>
      <c r="V8" s="719"/>
      <c r="W8" s="719"/>
      <c r="X8" s="719"/>
      <c r="Y8" s="719"/>
      <c r="Z8" s="719"/>
      <c r="AA8" s="719"/>
      <c r="AB8" s="719"/>
      <c r="AC8" s="719"/>
      <c r="AD8" s="719"/>
      <c r="AE8" s="719"/>
    </row>
    <row r="9" spans="2:31" s="184" customFormat="1" ht="33" customHeight="1">
      <c r="B9" s="720" t="s">
        <v>404</v>
      </c>
      <c r="C9" s="717" t="s">
        <v>405</v>
      </c>
      <c r="D9" s="718"/>
      <c r="E9" s="195"/>
      <c r="F9" s="195"/>
      <c r="G9" s="722"/>
      <c r="H9" s="723"/>
      <c r="I9" s="699"/>
      <c r="J9" s="700"/>
      <c r="K9" s="700"/>
      <c r="L9" s="700"/>
      <c r="M9" s="700"/>
      <c r="N9" s="700"/>
      <c r="O9" s="700"/>
      <c r="P9" s="700"/>
      <c r="Q9" s="701"/>
    </row>
    <row r="10" spans="2:31" s="184" customFormat="1" ht="22.15" customHeight="1">
      <c r="B10" s="721"/>
      <c r="C10" s="724">
        <v>88200000</v>
      </c>
      <c r="D10" s="725"/>
      <c r="E10" s="201"/>
      <c r="F10" s="201"/>
      <c r="G10" s="726"/>
      <c r="H10" s="718"/>
      <c r="I10" s="699"/>
      <c r="J10" s="700"/>
      <c r="K10" s="700"/>
      <c r="L10" s="700"/>
      <c r="M10" s="700"/>
      <c r="N10" s="700"/>
      <c r="O10" s="700"/>
      <c r="P10" s="700"/>
      <c r="Q10" s="701"/>
      <c r="R10" s="202"/>
    </row>
    <row r="11" spans="2:31" s="204" customFormat="1">
      <c r="B11" s="203"/>
    </row>
    <row r="12" spans="2:31" s="204" customFormat="1">
      <c r="B12" s="702" t="s">
        <v>406</v>
      </c>
      <c r="C12" s="702"/>
      <c r="D12" s="702"/>
      <c r="E12" s="702"/>
      <c r="F12" s="702"/>
      <c r="G12" s="702"/>
      <c r="H12" s="702"/>
      <c r="I12" s="702"/>
      <c r="J12" s="702"/>
      <c r="K12" s="702"/>
      <c r="L12" s="702"/>
      <c r="M12" s="702"/>
      <c r="N12" s="702"/>
      <c r="O12" s="702"/>
      <c r="P12" s="702"/>
      <c r="Q12" s="702"/>
    </row>
    <row r="13" spans="2:31" s="204" customFormat="1">
      <c r="B13" s="702"/>
      <c r="C13" s="702"/>
      <c r="D13" s="702"/>
      <c r="E13" s="702"/>
      <c r="F13" s="702"/>
      <c r="G13" s="702"/>
      <c r="H13" s="702"/>
      <c r="I13" s="702"/>
      <c r="J13" s="702"/>
      <c r="K13" s="702"/>
      <c r="L13" s="702"/>
      <c r="M13" s="702"/>
      <c r="N13" s="702"/>
      <c r="O13" s="702"/>
      <c r="P13" s="702"/>
      <c r="Q13" s="702"/>
    </row>
    <row r="14" spans="2:31" s="204" customFormat="1"/>
    <row r="15" spans="2:31" s="205" customFormat="1" ht="18.75">
      <c r="B15" s="703" t="s">
        <v>407</v>
      </c>
      <c r="C15" s="704"/>
      <c r="D15" s="704"/>
      <c r="E15" s="704"/>
      <c r="F15" s="704"/>
      <c r="G15" s="704"/>
      <c r="H15" s="704"/>
      <c r="I15" s="704"/>
      <c r="J15" s="704"/>
      <c r="K15" s="704"/>
      <c r="L15" s="704"/>
      <c r="M15" s="704"/>
      <c r="N15" s="704"/>
      <c r="O15" s="704"/>
      <c r="P15" s="704"/>
      <c r="Q15" s="705"/>
    </row>
    <row r="16" spans="2:31" s="184" customFormat="1" ht="15.75">
      <c r="B16" s="206" t="s">
        <v>113</v>
      </c>
      <c r="C16" s="207" t="s">
        <v>408</v>
      </c>
      <c r="D16" s="207">
        <v>2020</v>
      </c>
      <c r="E16" s="207">
        <v>2021</v>
      </c>
      <c r="F16" s="207">
        <v>2022</v>
      </c>
      <c r="G16" s="207">
        <v>2023</v>
      </c>
      <c r="H16" s="207">
        <v>2024</v>
      </c>
      <c r="I16" s="207">
        <v>2025</v>
      </c>
      <c r="J16" s="207">
        <v>2026</v>
      </c>
      <c r="K16" s="207">
        <v>2027</v>
      </c>
      <c r="L16" s="207">
        <v>2028</v>
      </c>
      <c r="M16" s="208">
        <v>2029</v>
      </c>
      <c r="N16" s="209">
        <v>2030</v>
      </c>
      <c r="O16" s="750"/>
      <c r="P16" s="750"/>
      <c r="Q16" s="750"/>
    </row>
    <row r="17" spans="2:35" s="204" customFormat="1" ht="21" customHeight="1">
      <c r="B17" s="210" t="s">
        <v>409</v>
      </c>
      <c r="C17" s="211" t="s">
        <v>410</v>
      </c>
      <c r="D17" s="211"/>
      <c r="E17" s="212"/>
      <c r="F17" s="213">
        <f>F51</f>
        <v>27.72</v>
      </c>
      <c r="G17" s="213">
        <f t="shared" ref="G17:N17" si="0">F51+G50</f>
        <v>45.781082251082253</v>
      </c>
      <c r="H17" s="213">
        <f t="shared" si="0"/>
        <v>45.781082251082253</v>
      </c>
      <c r="I17" s="213">
        <f t="shared" si="0"/>
        <v>45.781082251082253</v>
      </c>
      <c r="J17" s="213">
        <f t="shared" si="0"/>
        <v>45.781082251082253</v>
      </c>
      <c r="K17" s="213">
        <f t="shared" si="0"/>
        <v>45.781082251082253</v>
      </c>
      <c r="L17" s="213">
        <f t="shared" si="0"/>
        <v>45.781082251082253</v>
      </c>
      <c r="M17" s="213">
        <f t="shared" si="0"/>
        <v>45.781082251082253</v>
      </c>
      <c r="N17" s="213">
        <f t="shared" si="0"/>
        <v>45.781082251082253</v>
      </c>
      <c r="O17" s="706"/>
      <c r="P17" s="706"/>
      <c r="Q17" s="706"/>
    </row>
    <row r="18" spans="2:35" s="204" customFormat="1" ht="24" customHeight="1">
      <c r="B18" s="215" t="s">
        <v>411</v>
      </c>
      <c r="C18" s="216" t="s">
        <v>412</v>
      </c>
      <c r="D18" s="211"/>
      <c r="E18" s="212"/>
      <c r="F18" s="213">
        <f>F51*D41/1000/11.63</f>
        <v>2.3239036973344795</v>
      </c>
      <c r="G18" s="213">
        <f>G51*D41/1000/11.63</f>
        <v>3.8380528972317451</v>
      </c>
      <c r="H18" s="217">
        <f>H51*D41/1000/11.63</f>
        <v>3.8380528972317451</v>
      </c>
      <c r="I18" s="217">
        <f>I51*D41/1000/11.63</f>
        <v>3.8380528972317451</v>
      </c>
      <c r="J18" s="217">
        <f>J51*D41/1000/11.63</f>
        <v>3.8380528972317451</v>
      </c>
      <c r="K18" s="217">
        <f>K51*D41/1000/11.63</f>
        <v>3.8380528972317451</v>
      </c>
      <c r="L18" s="217">
        <f>L51*D41/1000/11.63</f>
        <v>3.8380528972317451</v>
      </c>
      <c r="M18" s="217">
        <f>M51*D41/1000/11.63</f>
        <v>3.8380528972317451</v>
      </c>
      <c r="N18" s="217">
        <f>N51*D41/1000/11.63</f>
        <v>3.8380528972317451</v>
      </c>
      <c r="O18" s="214"/>
      <c r="P18" s="214"/>
      <c r="Q18" s="214"/>
    </row>
    <row r="19" spans="2:35" s="204" customFormat="1" ht="15.75">
      <c r="B19" s="215" t="s">
        <v>413</v>
      </c>
      <c r="C19" s="211" t="s">
        <v>410</v>
      </c>
      <c r="D19" s="211"/>
      <c r="E19" s="212"/>
      <c r="F19" s="213">
        <f>F56</f>
        <v>2.46</v>
      </c>
      <c r="G19" s="213">
        <f t="shared" ref="G19:N19" si="1">F57+G56</f>
        <v>4.2189177489177485</v>
      </c>
      <c r="H19" s="213">
        <f t="shared" si="1"/>
        <v>4.2189177489177485</v>
      </c>
      <c r="I19" s="213">
        <f t="shared" si="1"/>
        <v>4.2189177489177485</v>
      </c>
      <c r="J19" s="213">
        <f t="shared" si="1"/>
        <v>4.2189177489177485</v>
      </c>
      <c r="K19" s="213">
        <f t="shared" si="1"/>
        <v>4.2189177489177485</v>
      </c>
      <c r="L19" s="213">
        <f t="shared" si="1"/>
        <v>4.2189177489177485</v>
      </c>
      <c r="M19" s="213">
        <f t="shared" si="1"/>
        <v>4.2189177489177485</v>
      </c>
      <c r="N19" s="213">
        <f t="shared" si="1"/>
        <v>4.2189177489177485</v>
      </c>
      <c r="O19" s="214"/>
      <c r="P19" s="214"/>
      <c r="Q19" s="214"/>
    </row>
    <row r="20" spans="2:35" s="204" customFormat="1" ht="15.75">
      <c r="B20" s="215" t="s">
        <v>414</v>
      </c>
      <c r="C20" s="216" t="s">
        <v>412</v>
      </c>
      <c r="D20" s="211"/>
      <c r="E20" s="212"/>
      <c r="F20" s="213">
        <f>F57*D42/11.63/1000</f>
        <v>0.3617024935511608</v>
      </c>
      <c r="G20" s="213">
        <f>G57*D42/11.63/1000</f>
        <v>0.62032238612634127</v>
      </c>
      <c r="H20" s="213">
        <f>H57*D42/11.63/1000</f>
        <v>0.62032238612634127</v>
      </c>
      <c r="I20" s="213">
        <f>I57*D42/11.63/1000</f>
        <v>0.62032238612634127</v>
      </c>
      <c r="J20" s="213">
        <f>J57*D42/11.63/1000</f>
        <v>0.62032238612634127</v>
      </c>
      <c r="K20" s="213">
        <f>K57*D42/11.63/1000</f>
        <v>0.62032238612634127</v>
      </c>
      <c r="L20" s="213">
        <f>L57*D42/11.63/1000</f>
        <v>0.62032238612634127</v>
      </c>
      <c r="M20" s="213">
        <f>M57*D42/11.63/1000</f>
        <v>0.62032238612634127</v>
      </c>
      <c r="N20" s="213">
        <f>N57*D42/11.63/1000</f>
        <v>0.62032238612634127</v>
      </c>
      <c r="O20" s="214"/>
      <c r="P20" s="214"/>
      <c r="Q20" s="214"/>
    </row>
    <row r="21" spans="2:35" s="204" customFormat="1" ht="15.75">
      <c r="B21" s="215" t="s">
        <v>415</v>
      </c>
      <c r="C21" s="216" t="s">
        <v>412</v>
      </c>
      <c r="D21" s="211"/>
      <c r="E21" s="212"/>
      <c r="F21" s="213">
        <f>F59*D44</f>
        <v>0.10851074806534823</v>
      </c>
      <c r="G21" s="213">
        <f>G59*D44</f>
        <v>0.18609671583790238</v>
      </c>
      <c r="H21" s="213">
        <f>H59*D44</f>
        <v>0.18609671583790238</v>
      </c>
      <c r="I21" s="213">
        <f>I59*D44</f>
        <v>0.18609671583790238</v>
      </c>
      <c r="J21" s="213">
        <f>J59*D44</f>
        <v>0.18609671583790238</v>
      </c>
      <c r="K21" s="213">
        <f>K59*D44</f>
        <v>0.18609671583790238</v>
      </c>
      <c r="L21" s="213">
        <f>L59*D44</f>
        <v>0.18609671583790238</v>
      </c>
      <c r="M21" s="213">
        <f>M59*D44</f>
        <v>0.18609671583790238</v>
      </c>
      <c r="N21" s="213">
        <f>N59*D44</f>
        <v>0.18609671583790238</v>
      </c>
      <c r="O21" s="214"/>
      <c r="P21" s="214"/>
      <c r="Q21" s="214"/>
    </row>
    <row r="22" spans="2:35" s="204" customFormat="1" ht="15.75">
      <c r="B22" s="215" t="s">
        <v>416</v>
      </c>
      <c r="C22" s="216" t="s">
        <v>412</v>
      </c>
      <c r="D22" s="211"/>
      <c r="E22" s="212"/>
      <c r="F22" s="213">
        <f>F59*D43</f>
        <v>0.25319174548581252</v>
      </c>
      <c r="G22" s="213">
        <f>G59*D43</f>
        <v>0.43422567028843889</v>
      </c>
      <c r="H22" s="213">
        <f>H59*D43</f>
        <v>0.43422567028843889</v>
      </c>
      <c r="I22" s="213">
        <f>I59*D43</f>
        <v>0.43422567028843889</v>
      </c>
      <c r="J22" s="213">
        <f>J59*D43</f>
        <v>0.43422567028843889</v>
      </c>
      <c r="K22" s="213">
        <f>K59*D43</f>
        <v>0.43422567028843889</v>
      </c>
      <c r="L22" s="213">
        <f>L59*D43</f>
        <v>0.43422567028843889</v>
      </c>
      <c r="M22" s="213">
        <f>M59*D43</f>
        <v>0.43422567028843889</v>
      </c>
      <c r="N22" s="213">
        <f>N59*D43</f>
        <v>0.43422567028843889</v>
      </c>
      <c r="O22" s="214"/>
      <c r="P22" s="214"/>
      <c r="Q22" s="214"/>
    </row>
    <row r="23" spans="2:35" s="204" customFormat="1" ht="15.75">
      <c r="B23" s="215" t="s">
        <v>417</v>
      </c>
      <c r="C23" s="216" t="s">
        <v>412</v>
      </c>
      <c r="D23" s="211"/>
      <c r="E23" s="212"/>
      <c r="F23" s="213">
        <f>F59/D40</f>
        <v>0.12056749785038694</v>
      </c>
      <c r="G23" s="213">
        <f>G59/D40</f>
        <v>0.20677412870878042</v>
      </c>
      <c r="H23" s="213">
        <f>H59/D40</f>
        <v>0.20677412870878042</v>
      </c>
      <c r="I23" s="213">
        <f>I59/D40</f>
        <v>0.20677412870878042</v>
      </c>
      <c r="J23" s="213">
        <f>J59/D40</f>
        <v>0.20677412870878042</v>
      </c>
      <c r="K23" s="213">
        <f>K59/D40</f>
        <v>0.20677412870878042</v>
      </c>
      <c r="L23" s="213">
        <f>L59/D40</f>
        <v>0.20677412870878042</v>
      </c>
      <c r="M23" s="218">
        <f>M59/D40</f>
        <v>0.20677412870878042</v>
      </c>
      <c r="N23" s="213">
        <f>N59/D40</f>
        <v>0.20677412870878042</v>
      </c>
      <c r="O23" s="214"/>
      <c r="P23" s="214"/>
      <c r="Q23" s="214"/>
    </row>
    <row r="24" spans="2:35" s="204" customFormat="1" ht="15.75">
      <c r="B24" s="215" t="s">
        <v>418</v>
      </c>
      <c r="C24" s="216" t="s">
        <v>412</v>
      </c>
      <c r="D24" s="211"/>
      <c r="E24" s="212"/>
      <c r="F24" s="213">
        <f>F68*D44</f>
        <v>3.6170249355116077E-2</v>
      </c>
      <c r="G24" s="213">
        <f>G68*D44</f>
        <v>6.2032238612634127E-2</v>
      </c>
      <c r="H24" s="213">
        <f>H68*D44</f>
        <v>6.2032238612634127E-2</v>
      </c>
      <c r="I24" s="213">
        <f>I68*D44</f>
        <v>6.2032238612634127E-2</v>
      </c>
      <c r="J24" s="213">
        <f>J68*D44</f>
        <v>6.2032238612634127E-2</v>
      </c>
      <c r="K24" s="213">
        <f>K68*D44</f>
        <v>6.2032238612634127E-2</v>
      </c>
      <c r="L24" s="213">
        <f>L68*D44</f>
        <v>6.2032238612634127E-2</v>
      </c>
      <c r="M24" s="218">
        <f>M68*D44</f>
        <v>6.2032238612634127E-2</v>
      </c>
      <c r="N24" s="213">
        <f>N68*D44</f>
        <v>6.2032238612634127E-2</v>
      </c>
      <c r="O24" s="214"/>
      <c r="P24" s="214"/>
      <c r="Q24" s="214"/>
    </row>
    <row r="25" spans="2:35" s="204" customFormat="1" ht="15.75">
      <c r="B25" s="215" t="s">
        <v>419</v>
      </c>
      <c r="C25" s="216" t="s">
        <v>412</v>
      </c>
      <c r="D25" s="211"/>
      <c r="E25" s="212"/>
      <c r="F25" s="213">
        <f>F68*D43</f>
        <v>8.4397248495270846E-2</v>
      </c>
      <c r="G25" s="213">
        <f>G68*D43</f>
        <v>0.1447418900961463</v>
      </c>
      <c r="H25" s="213">
        <f>H68*D43</f>
        <v>0.1447418900961463</v>
      </c>
      <c r="I25" s="213">
        <f>I68*D43</f>
        <v>0.1447418900961463</v>
      </c>
      <c r="J25" s="213">
        <f>J68*D43</f>
        <v>0.1447418900961463</v>
      </c>
      <c r="K25" s="213">
        <f>K68*D43</f>
        <v>0.1447418900961463</v>
      </c>
      <c r="L25" s="213">
        <f>L68*D43</f>
        <v>0.1447418900961463</v>
      </c>
      <c r="M25" s="218">
        <f>M68*D43</f>
        <v>0.1447418900961463</v>
      </c>
      <c r="N25" s="213">
        <f>N68*D43</f>
        <v>0.1447418900961463</v>
      </c>
      <c r="O25" s="214"/>
      <c r="P25" s="214"/>
      <c r="Q25" s="214"/>
    </row>
    <row r="26" spans="2:35" s="204" customFormat="1" ht="15.75">
      <c r="B26" s="215" t="s">
        <v>420</v>
      </c>
      <c r="C26" s="216" t="s">
        <v>412</v>
      </c>
      <c r="D26" s="211"/>
      <c r="E26" s="212"/>
      <c r="F26" s="213">
        <f>F59/D39</f>
        <v>0.40189165950128974</v>
      </c>
      <c r="G26" s="213">
        <f>G59/D39</f>
        <v>0.68924709569593479</v>
      </c>
      <c r="H26" s="213">
        <f>H59/D39</f>
        <v>0.68924709569593479</v>
      </c>
      <c r="I26" s="213">
        <f>I59/D39</f>
        <v>0.68924709569593479</v>
      </c>
      <c r="J26" s="213">
        <f>J59/D39</f>
        <v>0.68924709569593479</v>
      </c>
      <c r="K26" s="213">
        <f>K59/D39</f>
        <v>0.68924709569593479</v>
      </c>
      <c r="L26" s="213">
        <f>L59/D39</f>
        <v>0.68924709569593479</v>
      </c>
      <c r="M26" s="218">
        <f>M59/D39</f>
        <v>0.68924709569593479</v>
      </c>
      <c r="N26" s="213">
        <f>N59/D39</f>
        <v>0.68924709569593479</v>
      </c>
      <c r="O26" s="214"/>
      <c r="P26" s="214"/>
      <c r="Q26" s="214"/>
    </row>
    <row r="27" spans="2:35" s="204" customFormat="1" ht="15.75">
      <c r="B27" s="219"/>
      <c r="C27" s="220"/>
      <c r="D27" s="220"/>
      <c r="E27" s="221"/>
      <c r="F27" s="221"/>
      <c r="G27" s="221"/>
      <c r="H27" s="221"/>
      <c r="I27" s="221"/>
      <c r="J27" s="221"/>
      <c r="K27" s="221"/>
      <c r="L27" s="221"/>
      <c r="M27" s="221"/>
      <c r="N27" s="221"/>
      <c r="O27" s="214"/>
      <c r="P27" s="214"/>
      <c r="Q27" s="214"/>
      <c r="S27" s="222"/>
      <c r="T27" s="223"/>
      <c r="U27" s="68"/>
    </row>
    <row r="28" spans="2:35" s="204" customFormat="1">
      <c r="B28" s="707" t="s">
        <v>421</v>
      </c>
      <c r="C28" s="709"/>
      <c r="D28" s="709"/>
      <c r="E28" s="709"/>
      <c r="F28" s="709"/>
      <c r="G28" s="709"/>
      <c r="H28" s="709"/>
      <c r="I28" s="709"/>
      <c r="J28" s="709"/>
      <c r="K28" s="709"/>
      <c r="L28" s="709"/>
      <c r="M28" s="709"/>
      <c r="N28" s="709"/>
      <c r="O28" s="709"/>
      <c r="P28" s="709"/>
      <c r="Q28" s="710"/>
      <c r="S28" s="222"/>
      <c r="T28" s="223"/>
      <c r="U28" s="68"/>
    </row>
    <row r="29" spans="2:35" s="204" customFormat="1" ht="15.75" customHeight="1">
      <c r="B29" s="708"/>
      <c r="C29" s="711"/>
      <c r="D29" s="711"/>
      <c r="E29" s="711"/>
      <c r="F29" s="711"/>
      <c r="G29" s="711"/>
      <c r="H29" s="711"/>
      <c r="I29" s="711"/>
      <c r="J29" s="711"/>
      <c r="K29" s="711"/>
      <c r="L29" s="711"/>
      <c r="M29" s="711"/>
      <c r="N29" s="711"/>
      <c r="O29" s="711"/>
      <c r="P29" s="711"/>
      <c r="Q29" s="712"/>
      <c r="S29" s="222"/>
      <c r="T29" s="223"/>
      <c r="U29" s="68"/>
    </row>
    <row r="30" spans="2:35" s="204" customFormat="1" ht="15.75">
      <c r="B30" s="224"/>
      <c r="C30" s="225"/>
      <c r="D30" s="225"/>
      <c r="E30" s="225"/>
      <c r="F30" s="225"/>
      <c r="G30" s="225"/>
      <c r="H30" s="225"/>
      <c r="I30" s="225"/>
      <c r="J30" s="225"/>
      <c r="K30" s="225"/>
      <c r="L30" s="225"/>
      <c r="M30" s="225"/>
      <c r="N30" s="225"/>
      <c r="O30" s="225"/>
      <c r="P30" s="225"/>
      <c r="Q30" s="225"/>
    </row>
    <row r="31" spans="2:35" s="226" customFormat="1" ht="18.75" outlineLevel="1">
      <c r="B31" s="684" t="s">
        <v>422</v>
      </c>
      <c r="C31" s="685"/>
      <c r="D31" s="686"/>
      <c r="E31" s="687"/>
      <c r="G31" s="688" t="s">
        <v>423</v>
      </c>
      <c r="H31" s="689"/>
      <c r="I31" s="689"/>
      <c r="J31" s="689"/>
      <c r="K31" s="690"/>
      <c r="M31" s="229" t="s">
        <v>424</v>
      </c>
      <c r="N31" s="691" t="s">
        <v>425</v>
      </c>
      <c r="O31" s="691" t="s">
        <v>425</v>
      </c>
      <c r="P31" s="691" t="s">
        <v>425</v>
      </c>
      <c r="Q31" s="691"/>
      <c r="R31" s="230"/>
      <c r="S31" s="692"/>
      <c r="T31" s="692"/>
      <c r="U31" s="692"/>
      <c r="V31" s="692"/>
      <c r="W31" s="692"/>
      <c r="X31" s="230"/>
      <c r="Y31" s="230"/>
      <c r="Z31" s="230"/>
      <c r="AA31" s="232"/>
      <c r="AB31" s="230"/>
      <c r="AC31" s="230"/>
      <c r="AD31" s="751"/>
      <c r="AE31" s="751"/>
      <c r="AF31" s="751"/>
      <c r="AG31" s="751"/>
      <c r="AH31" s="751"/>
      <c r="AI31" s="230"/>
    </row>
    <row r="32" spans="2:35" s="234" customFormat="1" ht="78" customHeight="1" outlineLevel="1">
      <c r="B32" s="233" t="s">
        <v>426</v>
      </c>
      <c r="C32" s="233" t="s">
        <v>408</v>
      </c>
      <c r="D32" s="693" t="s">
        <v>427</v>
      </c>
      <c r="E32" s="694"/>
      <c r="G32" s="235" t="s">
        <v>426</v>
      </c>
      <c r="H32" s="235" t="s">
        <v>408</v>
      </c>
      <c r="I32" s="695" t="s">
        <v>427</v>
      </c>
      <c r="J32" s="696"/>
      <c r="K32" s="697"/>
      <c r="L32" s="236"/>
      <c r="M32" s="237" t="s">
        <v>52</v>
      </c>
      <c r="N32" s="698" t="s">
        <v>428</v>
      </c>
      <c r="O32" s="698"/>
      <c r="P32" s="698"/>
      <c r="Q32" s="698"/>
      <c r="R32" s="238"/>
      <c r="S32" s="656"/>
      <c r="T32" s="656"/>
      <c r="U32" s="239"/>
      <c r="V32" s="239"/>
      <c r="W32" s="239"/>
      <c r="X32" s="238"/>
      <c r="Y32" s="238"/>
      <c r="Z32" s="238"/>
      <c r="AA32" s="238"/>
      <c r="AB32" s="238"/>
      <c r="AC32" s="238"/>
      <c r="AD32" s="752"/>
      <c r="AE32" s="752"/>
      <c r="AF32" s="752"/>
      <c r="AG32" s="752"/>
      <c r="AH32" s="752"/>
      <c r="AI32" s="238"/>
    </row>
    <row r="33" spans="2:35" ht="43.5" customHeight="1" outlineLevel="1">
      <c r="B33" s="240" t="s">
        <v>429</v>
      </c>
      <c r="C33" s="241" t="s">
        <v>410</v>
      </c>
      <c r="D33" s="675">
        <v>50</v>
      </c>
      <c r="E33" s="676"/>
      <c r="G33" s="243" t="s">
        <v>409</v>
      </c>
      <c r="H33" s="244" t="s">
        <v>410</v>
      </c>
      <c r="I33" s="677">
        <f>M51+N50</f>
        <v>45.781082251082253</v>
      </c>
      <c r="J33" s="678"/>
      <c r="K33" s="679"/>
      <c r="M33" s="245" t="s">
        <v>53</v>
      </c>
      <c r="N33" s="680" t="s">
        <v>430</v>
      </c>
      <c r="O33" s="680"/>
      <c r="P33" s="680"/>
      <c r="Q33" s="680"/>
      <c r="R33" s="246"/>
      <c r="S33" s="656"/>
      <c r="T33" s="656"/>
      <c r="U33" s="246"/>
      <c r="V33" s="246"/>
      <c r="W33" s="246"/>
      <c r="X33" s="246"/>
      <c r="Y33" s="246"/>
      <c r="Z33" s="246"/>
      <c r="AA33" s="246"/>
      <c r="AB33" s="246"/>
      <c r="AC33" s="246"/>
      <c r="AD33" s="246"/>
      <c r="AE33" s="246"/>
      <c r="AF33" s="246"/>
      <c r="AG33" s="246"/>
      <c r="AH33" s="246"/>
      <c r="AI33" s="246"/>
    </row>
    <row r="34" spans="2:35" ht="72.75" customHeight="1" outlineLevel="1">
      <c r="B34" s="210" t="s">
        <v>431</v>
      </c>
      <c r="C34" s="247" t="s">
        <v>410</v>
      </c>
      <c r="D34" s="681">
        <f>D38*D45</f>
        <v>1.758917748917749</v>
      </c>
      <c r="E34" s="682"/>
      <c r="G34" s="248" t="s">
        <v>411</v>
      </c>
      <c r="H34" s="249" t="s">
        <v>412</v>
      </c>
      <c r="I34" s="250">
        <f>N51*D41/1000/11.63</f>
        <v>3.8380528972317451</v>
      </c>
      <c r="J34" s="250" t="s">
        <v>432</v>
      </c>
      <c r="K34" s="251">
        <f>N53*11.62</f>
        <v>44.598174665832879</v>
      </c>
      <c r="M34" s="252" t="s">
        <v>433</v>
      </c>
      <c r="N34" s="683" t="s">
        <v>393</v>
      </c>
      <c r="O34" s="683"/>
      <c r="P34" s="683"/>
      <c r="Q34" s="683"/>
      <c r="R34" s="246"/>
      <c r="S34" s="672"/>
      <c r="T34" s="672"/>
      <c r="U34" s="246"/>
      <c r="V34" s="246"/>
      <c r="W34" s="246"/>
      <c r="X34" s="246"/>
      <c r="Y34" s="246"/>
      <c r="Z34" s="246"/>
      <c r="AA34" s="246"/>
      <c r="AB34" s="246"/>
      <c r="AC34" s="246"/>
      <c r="AD34" s="246"/>
      <c r="AE34" s="246"/>
      <c r="AF34" s="246"/>
      <c r="AG34" s="246"/>
      <c r="AH34" s="246"/>
      <c r="AI34" s="246"/>
    </row>
    <row r="35" spans="2:35" ht="36.75" customHeight="1" outlineLevel="1">
      <c r="B35" s="253" t="s">
        <v>434</v>
      </c>
      <c r="C35" s="247" t="s">
        <v>410</v>
      </c>
      <c r="D35" s="666">
        <f>D38-D34</f>
        <v>18.061082251082251</v>
      </c>
      <c r="E35" s="667"/>
      <c r="G35" s="254" t="s">
        <v>413</v>
      </c>
      <c r="H35" s="255" t="s">
        <v>410</v>
      </c>
      <c r="I35" s="668">
        <f>M57+N56</f>
        <v>4.2189177489177485</v>
      </c>
      <c r="J35" s="669"/>
      <c r="K35" s="670"/>
      <c r="M35" s="256" t="s">
        <v>435</v>
      </c>
      <c r="N35" s="671" t="s">
        <v>436</v>
      </c>
      <c r="O35" s="671"/>
      <c r="P35" s="671"/>
      <c r="Q35" s="671"/>
      <c r="R35" s="246"/>
      <c r="S35" s="672"/>
      <c r="T35" s="664"/>
      <c r="U35" s="246"/>
      <c r="V35" s="246"/>
      <c r="W35" s="246"/>
      <c r="X35" s="246"/>
      <c r="Y35" s="246"/>
      <c r="Z35" s="246"/>
      <c r="AA35" s="246"/>
      <c r="AB35" s="246"/>
      <c r="AC35" s="246"/>
      <c r="AD35" s="246"/>
      <c r="AE35" s="246"/>
      <c r="AF35" s="246"/>
      <c r="AG35" s="246"/>
      <c r="AH35" s="246"/>
      <c r="AI35" s="246"/>
    </row>
    <row r="36" spans="2:35" ht="30" customHeight="1" outlineLevel="1">
      <c r="B36" s="257" t="s">
        <v>437</v>
      </c>
      <c r="C36" s="247" t="s">
        <v>410</v>
      </c>
      <c r="D36" s="673">
        <v>27.72</v>
      </c>
      <c r="E36" s="674"/>
      <c r="G36" s="248" t="s">
        <v>414</v>
      </c>
      <c r="H36" s="249" t="s">
        <v>412</v>
      </c>
      <c r="I36" s="258">
        <f>N57*D42/11.63/1000</f>
        <v>0.62032238612634127</v>
      </c>
      <c r="J36" s="250" t="s">
        <v>432</v>
      </c>
      <c r="K36" s="258">
        <f>N59*11.63</f>
        <v>7.2143493506493499</v>
      </c>
      <c r="M36" s="259"/>
      <c r="N36" s="656"/>
      <c r="O36" s="656"/>
      <c r="P36" s="656"/>
      <c r="Q36" s="656"/>
      <c r="R36" s="246"/>
      <c r="S36" s="672"/>
      <c r="T36" s="664"/>
      <c r="U36" s="246"/>
      <c r="V36" s="246"/>
      <c r="W36" s="246"/>
      <c r="X36" s="246"/>
      <c r="Y36" s="246"/>
      <c r="Z36" s="246"/>
      <c r="AA36" s="246"/>
      <c r="AB36" s="246"/>
      <c r="AC36" s="246"/>
      <c r="AD36" s="246"/>
      <c r="AE36" s="246"/>
      <c r="AF36" s="246"/>
      <c r="AG36" s="246"/>
      <c r="AH36" s="246"/>
      <c r="AI36" s="246"/>
    </row>
    <row r="37" spans="2:35" ht="34.5" customHeight="1" outlineLevel="1">
      <c r="B37" s="257" t="s">
        <v>438</v>
      </c>
      <c r="C37" s="247" t="s">
        <v>410</v>
      </c>
      <c r="D37" s="659">
        <v>2.46</v>
      </c>
      <c r="E37" s="660"/>
      <c r="G37" s="260" t="s">
        <v>415</v>
      </c>
      <c r="H37" s="249" t="s">
        <v>412</v>
      </c>
      <c r="I37" s="258">
        <f>N59*D44</f>
        <v>0.18609671583790238</v>
      </c>
      <c r="J37" s="250" t="s">
        <v>432</v>
      </c>
      <c r="K37" s="261">
        <f>N63*11.62</f>
        <v>2.1624438380364257</v>
      </c>
      <c r="M37" s="259"/>
      <c r="N37" s="656"/>
      <c r="O37" s="656"/>
      <c r="P37" s="656"/>
      <c r="Q37" s="656"/>
      <c r="R37" s="246"/>
      <c r="S37" s="663"/>
      <c r="T37" s="664"/>
      <c r="U37" s="246"/>
      <c r="V37" s="246"/>
      <c r="W37" s="246"/>
      <c r="X37" s="246"/>
      <c r="Y37" s="246"/>
      <c r="Z37" s="246"/>
      <c r="AA37" s="246"/>
      <c r="AB37" s="246"/>
      <c r="AC37" s="246"/>
      <c r="AD37" s="246"/>
      <c r="AE37" s="246"/>
      <c r="AF37" s="246"/>
      <c r="AG37" s="246"/>
      <c r="AH37" s="246"/>
      <c r="AI37" s="246"/>
    </row>
    <row r="38" spans="2:35" ht="37.5" customHeight="1" outlineLevel="1">
      <c r="B38" s="262" t="s">
        <v>439</v>
      </c>
      <c r="C38" s="247" t="s">
        <v>410</v>
      </c>
      <c r="D38" s="665">
        <f>D33-D36-D37</f>
        <v>19.82</v>
      </c>
      <c r="E38" s="660"/>
      <c r="G38" s="263" t="s">
        <v>416</v>
      </c>
      <c r="H38" s="249" t="s">
        <v>412</v>
      </c>
      <c r="I38" s="258">
        <f>N59*D43</f>
        <v>0.43422567028843889</v>
      </c>
      <c r="J38" s="250" t="s">
        <v>432</v>
      </c>
      <c r="K38" s="261">
        <f>N65*11.62</f>
        <v>5.0457022887516594</v>
      </c>
      <c r="M38" s="259"/>
      <c r="N38" s="656"/>
      <c r="O38" s="656"/>
      <c r="P38" s="656"/>
      <c r="Q38" s="656"/>
      <c r="R38" s="246"/>
      <c r="S38" s="663"/>
      <c r="T38" s="664"/>
      <c r="U38" s="246"/>
      <c r="V38" s="246"/>
      <c r="W38" s="246"/>
      <c r="X38" s="246"/>
      <c r="Y38" s="246"/>
      <c r="Z38" s="246"/>
      <c r="AA38" s="246"/>
      <c r="AB38" s="246"/>
      <c r="AC38" s="246"/>
      <c r="AD38" s="246"/>
      <c r="AE38" s="246"/>
      <c r="AF38" s="246"/>
      <c r="AG38" s="246"/>
      <c r="AH38" s="246"/>
      <c r="AI38" s="246"/>
    </row>
    <row r="39" spans="2:35" ht="42" customHeight="1" outlineLevel="1">
      <c r="B39" s="262" t="s">
        <v>440</v>
      </c>
      <c r="C39" s="247" t="s">
        <v>441</v>
      </c>
      <c r="D39" s="659">
        <v>0.9</v>
      </c>
      <c r="E39" s="660"/>
      <c r="G39" s="263" t="s">
        <v>417</v>
      </c>
      <c r="H39" s="249" t="s">
        <v>412</v>
      </c>
      <c r="I39" s="258">
        <f>N59/D40</f>
        <v>0.20677412870878042</v>
      </c>
      <c r="J39" s="250" t="s">
        <v>432</v>
      </c>
      <c r="K39" s="264">
        <f>N68*11.63</f>
        <v>2.4047831168831166</v>
      </c>
      <c r="M39" s="259"/>
      <c r="N39" s="656"/>
      <c r="O39" s="656"/>
      <c r="P39" s="656"/>
      <c r="Q39" s="656"/>
      <c r="R39" s="246"/>
      <c r="S39" s="656"/>
      <c r="T39" s="656"/>
      <c r="U39" s="246"/>
      <c r="V39" s="246"/>
      <c r="W39" s="246"/>
      <c r="X39" s="265"/>
      <c r="Y39" s="246"/>
      <c r="Z39" s="246"/>
      <c r="AA39" s="246"/>
      <c r="AB39" s="246"/>
      <c r="AC39" s="246"/>
      <c r="AD39" s="246"/>
      <c r="AE39" s="246"/>
      <c r="AF39" s="246"/>
      <c r="AG39" s="246"/>
      <c r="AH39" s="246"/>
      <c r="AI39" s="246"/>
    </row>
    <row r="40" spans="2:35" ht="44.25" customHeight="1" outlineLevel="1">
      <c r="B40" s="266" t="s">
        <v>442</v>
      </c>
      <c r="C40" s="247" t="s">
        <v>443</v>
      </c>
      <c r="D40" s="661">
        <v>3</v>
      </c>
      <c r="E40" s="662"/>
      <c r="G40" s="263" t="s">
        <v>418</v>
      </c>
      <c r="H40" s="249" t="s">
        <v>412</v>
      </c>
      <c r="I40" s="258">
        <f>N68*D44</f>
        <v>6.2032238612634127E-2</v>
      </c>
      <c r="J40" s="250" t="s">
        <v>432</v>
      </c>
      <c r="K40" s="264">
        <f>N73*11.63</f>
        <v>0.72143493506493495</v>
      </c>
      <c r="M40" s="259"/>
      <c r="N40" s="656"/>
      <c r="O40" s="656"/>
      <c r="P40" s="656"/>
      <c r="Q40" s="656"/>
      <c r="R40" s="246"/>
      <c r="S40" s="663"/>
      <c r="T40" s="664"/>
      <c r="U40" s="246"/>
      <c r="V40" s="246"/>
      <c r="W40" s="246"/>
      <c r="X40" s="246"/>
      <c r="Y40" s="246"/>
      <c r="Z40" s="246"/>
      <c r="AA40" s="246"/>
      <c r="AB40" s="246"/>
      <c r="AC40" s="246"/>
      <c r="AD40" s="246"/>
      <c r="AE40" s="246"/>
      <c r="AF40" s="246"/>
      <c r="AG40" s="246"/>
      <c r="AH40" s="246"/>
      <c r="AI40" s="246"/>
    </row>
    <row r="41" spans="2:35" ht="55.5" customHeight="1" outlineLevel="1">
      <c r="B41" s="262" t="s">
        <v>444</v>
      </c>
      <c r="C41" s="247" t="s">
        <v>445</v>
      </c>
      <c r="D41" s="659">
        <v>975</v>
      </c>
      <c r="E41" s="660"/>
      <c r="G41" s="267" t="s">
        <v>419</v>
      </c>
      <c r="H41" s="268" t="s">
        <v>412</v>
      </c>
      <c r="I41" s="269">
        <f>N68*D43</f>
        <v>0.1447418900961463</v>
      </c>
      <c r="J41" s="270" t="s">
        <v>432</v>
      </c>
      <c r="K41" s="271">
        <f>N75*11.63</f>
        <v>1.6833481818181815</v>
      </c>
      <c r="M41" s="259"/>
      <c r="N41" s="656"/>
      <c r="O41" s="656"/>
      <c r="P41" s="656"/>
      <c r="Q41" s="656"/>
      <c r="R41" s="246"/>
      <c r="S41" s="656"/>
      <c r="T41" s="656"/>
      <c r="U41" s="246"/>
      <c r="V41" s="246"/>
      <c r="W41" s="246"/>
      <c r="X41" s="265"/>
      <c r="Y41" s="246"/>
      <c r="Z41" s="246"/>
      <c r="AA41" s="246"/>
      <c r="AB41" s="246"/>
      <c r="AC41" s="246"/>
      <c r="AD41" s="246"/>
      <c r="AE41" s="246"/>
      <c r="AF41" s="246"/>
      <c r="AG41" s="246"/>
      <c r="AH41" s="246"/>
      <c r="AI41" s="246"/>
    </row>
    <row r="42" spans="2:35" ht="55.5" customHeight="1" outlineLevel="1">
      <c r="B42" s="262" t="s">
        <v>446</v>
      </c>
      <c r="C42" s="247" t="s">
        <v>445</v>
      </c>
      <c r="D42" s="659">
        <v>1710</v>
      </c>
      <c r="E42" s="660"/>
      <c r="G42" s="272" t="s">
        <v>420</v>
      </c>
      <c r="H42" s="273" t="s">
        <v>412</v>
      </c>
      <c r="I42" s="258">
        <f>N59/D39</f>
        <v>0.68924709569593479</v>
      </c>
      <c r="J42" s="250" t="s">
        <v>432</v>
      </c>
      <c r="K42" s="274">
        <f>N61/D40</f>
        <v>2.4047831168831166</v>
      </c>
      <c r="M42" s="259"/>
      <c r="N42" s="656"/>
      <c r="O42" s="656"/>
      <c r="P42" s="656"/>
      <c r="Q42" s="656"/>
      <c r="R42" s="246"/>
      <c r="S42" s="656"/>
      <c r="T42" s="656"/>
      <c r="U42" s="246"/>
      <c r="V42" s="246"/>
      <c r="W42" s="246"/>
      <c r="X42" s="265"/>
      <c r="Y42" s="246"/>
      <c r="Z42" s="246"/>
      <c r="AA42" s="246"/>
      <c r="AB42" s="246"/>
      <c r="AC42" s="246"/>
      <c r="AD42" s="246"/>
      <c r="AE42" s="246"/>
      <c r="AF42" s="246"/>
      <c r="AG42" s="246"/>
      <c r="AH42" s="246"/>
      <c r="AI42" s="246"/>
    </row>
    <row r="43" spans="2:35" ht="45.75" customHeight="1" outlineLevel="1">
      <c r="B43" s="253" t="s">
        <v>447</v>
      </c>
      <c r="C43" s="247" t="s">
        <v>448</v>
      </c>
      <c r="D43" s="654">
        <v>0.7</v>
      </c>
      <c r="E43" s="655"/>
      <c r="M43" s="259"/>
      <c r="N43" s="656"/>
      <c r="O43" s="656"/>
      <c r="P43" s="656"/>
      <c r="Q43" s="656"/>
      <c r="R43" s="246"/>
      <c r="S43" s="246"/>
      <c r="T43" s="246"/>
      <c r="U43" s="246"/>
      <c r="V43" s="246"/>
      <c r="W43" s="246"/>
      <c r="X43" s="246"/>
      <c r="Y43" s="246"/>
      <c r="Z43" s="246"/>
      <c r="AA43" s="238"/>
      <c r="AB43" s="246"/>
      <c r="AC43" s="246"/>
      <c r="AD43" s="246"/>
      <c r="AE43" s="246"/>
      <c r="AF43" s="246"/>
      <c r="AG43" s="246"/>
      <c r="AH43" s="246"/>
      <c r="AI43" s="246"/>
    </row>
    <row r="44" spans="2:35" ht="45.75" customHeight="1" outlineLevel="1">
      <c r="B44" s="253" t="s">
        <v>449</v>
      </c>
      <c r="C44" s="247" t="s">
        <v>448</v>
      </c>
      <c r="D44" s="654">
        <v>0.3</v>
      </c>
      <c r="E44" s="655"/>
      <c r="M44" s="259"/>
      <c r="N44" s="656"/>
      <c r="O44" s="656"/>
      <c r="P44" s="656"/>
      <c r="Q44" s="656"/>
      <c r="R44" s="246"/>
      <c r="S44" s="246"/>
      <c r="T44" s="246"/>
      <c r="U44" s="246"/>
      <c r="V44" s="246"/>
      <c r="W44" s="246"/>
      <c r="X44" s="246"/>
      <c r="Y44" s="246"/>
      <c r="Z44" s="246"/>
      <c r="AA44" s="238"/>
      <c r="AB44" s="246"/>
      <c r="AC44" s="246"/>
      <c r="AD44" s="246"/>
      <c r="AE44" s="246"/>
      <c r="AF44" s="246"/>
      <c r="AG44" s="246"/>
      <c r="AH44" s="246"/>
      <c r="AI44" s="246"/>
    </row>
    <row r="45" spans="2:35" ht="45.75" customHeight="1" outlineLevel="1">
      <c r="B45" s="253" t="s">
        <v>450</v>
      </c>
      <c r="C45" s="247" t="s">
        <v>448</v>
      </c>
      <c r="D45" s="657">
        <f>D37/D36</f>
        <v>8.8744588744588751E-2</v>
      </c>
      <c r="E45" s="658"/>
      <c r="F45" s="276"/>
      <c r="M45" s="246"/>
      <c r="N45" s="246"/>
      <c r="O45" s="246"/>
      <c r="P45" s="246"/>
      <c r="Q45" s="246"/>
      <c r="R45" s="246"/>
      <c r="S45" s="246"/>
      <c r="T45" s="238"/>
      <c r="U45" s="246"/>
      <c r="V45" s="246"/>
      <c r="W45" s="246"/>
      <c r="X45" s="246"/>
      <c r="Y45" s="246"/>
      <c r="Z45" s="246"/>
      <c r="AA45" s="246"/>
      <c r="AB45" s="246"/>
    </row>
    <row r="46" spans="2:35" ht="45.75" customHeight="1" outlineLevel="1">
      <c r="B46" s="277"/>
      <c r="C46" s="278"/>
      <c r="D46" s="278"/>
      <c r="E46" s="277"/>
      <c r="F46" s="276"/>
      <c r="M46" s="246"/>
      <c r="N46" s="246"/>
      <c r="O46" s="246"/>
      <c r="P46" s="246"/>
      <c r="Q46" s="246"/>
      <c r="R46" s="246"/>
      <c r="S46" s="246"/>
      <c r="T46" s="238"/>
      <c r="U46" s="246"/>
      <c r="V46" s="246"/>
      <c r="W46" s="246"/>
      <c r="X46" s="246"/>
      <c r="Y46" s="246"/>
      <c r="Z46" s="246"/>
      <c r="AA46" s="246"/>
      <c r="AB46" s="246"/>
    </row>
    <row r="47" spans="2:35" ht="18.75" outlineLevel="1">
      <c r="B47" s="227" t="s">
        <v>451</v>
      </c>
      <c r="C47" s="228"/>
      <c r="D47" s="228"/>
      <c r="E47" s="228"/>
      <c r="F47" s="228"/>
      <c r="G47" s="228"/>
      <c r="H47" s="228"/>
      <c r="I47" s="228"/>
      <c r="J47" s="228"/>
      <c r="K47" s="228"/>
      <c r="L47" s="228"/>
      <c r="M47" s="228"/>
      <c r="N47" s="279"/>
      <c r="O47" s="280"/>
      <c r="P47" s="280"/>
      <c r="Q47" s="280"/>
      <c r="R47" s="246"/>
      <c r="S47" s="205"/>
      <c r="T47" s="246"/>
      <c r="U47" s="246"/>
      <c r="V47" s="246"/>
      <c r="W47" s="246"/>
      <c r="X47" s="246"/>
      <c r="Y47" s="246"/>
      <c r="Z47" s="281"/>
      <c r="AA47" s="246"/>
      <c r="AB47" s="246"/>
      <c r="AC47" s="246"/>
      <c r="AD47" s="246"/>
      <c r="AE47" s="246"/>
      <c r="AF47" s="246"/>
      <c r="AG47" s="246"/>
      <c r="AH47" s="246"/>
      <c r="AI47" s="246"/>
    </row>
    <row r="48" spans="2:35" s="205" customFormat="1" ht="18.75" outlineLevel="1">
      <c r="B48" s="282" t="s">
        <v>113</v>
      </c>
      <c r="C48" s="283" t="s">
        <v>408</v>
      </c>
      <c r="D48" s="284">
        <v>2020</v>
      </c>
      <c r="E48" s="285">
        <v>2021</v>
      </c>
      <c r="F48" s="285">
        <v>2022</v>
      </c>
      <c r="G48" s="285">
        <v>2023</v>
      </c>
      <c r="H48" s="285">
        <v>2024</v>
      </c>
      <c r="I48" s="285">
        <v>2025</v>
      </c>
      <c r="J48" s="285">
        <v>2026</v>
      </c>
      <c r="K48" s="285">
        <v>2027</v>
      </c>
      <c r="L48" s="286">
        <v>2028</v>
      </c>
      <c r="M48" s="287">
        <v>2029</v>
      </c>
      <c r="N48" s="209">
        <v>2030</v>
      </c>
      <c r="O48" s="231"/>
      <c r="P48" s="231"/>
      <c r="Q48" s="231"/>
      <c r="S48" s="184"/>
    </row>
    <row r="49" spans="2:35" s="205" customFormat="1" ht="18.75" outlineLevel="1">
      <c r="B49" s="288" t="s">
        <v>452</v>
      </c>
      <c r="C49" s="649" t="s">
        <v>453</v>
      </c>
      <c r="D49" s="650"/>
      <c r="E49" s="650"/>
      <c r="F49" s="650"/>
      <c r="G49" s="650"/>
      <c r="H49" s="650"/>
      <c r="I49" s="650"/>
      <c r="J49" s="650"/>
      <c r="K49" s="650"/>
      <c r="L49" s="650"/>
      <c r="M49" s="650"/>
      <c r="N49" s="651"/>
      <c r="O49" s="231"/>
      <c r="P49" s="231"/>
      <c r="Q49" s="231"/>
      <c r="S49" s="184"/>
    </row>
    <row r="50" spans="2:35" s="184" customFormat="1" ht="15.75" outlineLevel="1">
      <c r="B50" s="210" t="s">
        <v>454</v>
      </c>
      <c r="C50" s="247" t="s">
        <v>410</v>
      </c>
      <c r="D50" s="247"/>
      <c r="E50" s="289"/>
      <c r="F50" s="290">
        <f>D36</f>
        <v>27.72</v>
      </c>
      <c r="G50" s="291">
        <f>D38-D34</f>
        <v>18.061082251082251</v>
      </c>
      <c r="H50" s="292"/>
      <c r="I50" s="292"/>
      <c r="J50" s="292"/>
      <c r="K50" s="292"/>
      <c r="L50" s="292"/>
      <c r="M50" s="275"/>
      <c r="N50" s="292"/>
      <c r="O50" s="293"/>
      <c r="P50" s="293"/>
      <c r="Q50" s="293"/>
    </row>
    <row r="51" spans="2:35" s="184" customFormat="1" ht="15.75" outlineLevel="1">
      <c r="B51" s="210" t="s">
        <v>409</v>
      </c>
      <c r="C51" s="247" t="s">
        <v>410</v>
      </c>
      <c r="D51" s="247"/>
      <c r="E51" s="294"/>
      <c r="F51" s="295">
        <f>F50</f>
        <v>27.72</v>
      </c>
      <c r="G51" s="296">
        <f t="shared" ref="G51:N51" si="2">F51+G50</f>
        <v>45.781082251082253</v>
      </c>
      <c r="H51" s="297">
        <f t="shared" si="2"/>
        <v>45.781082251082253</v>
      </c>
      <c r="I51" s="297">
        <f t="shared" si="2"/>
        <v>45.781082251082253</v>
      </c>
      <c r="J51" s="297">
        <f t="shared" si="2"/>
        <v>45.781082251082253</v>
      </c>
      <c r="K51" s="297">
        <f t="shared" si="2"/>
        <v>45.781082251082253</v>
      </c>
      <c r="L51" s="297">
        <f t="shared" si="2"/>
        <v>45.781082251082253</v>
      </c>
      <c r="M51" s="297">
        <f t="shared" si="2"/>
        <v>45.781082251082253</v>
      </c>
      <c r="N51" s="297">
        <f t="shared" si="2"/>
        <v>45.781082251082253</v>
      </c>
      <c r="O51" s="298"/>
      <c r="P51" s="298"/>
      <c r="Q51" s="298"/>
      <c r="S51" s="246"/>
    </row>
    <row r="52" spans="2:35" s="205" customFormat="1" ht="18.75" outlineLevel="1">
      <c r="B52" s="288" t="s">
        <v>455</v>
      </c>
      <c r="C52" s="649" t="s">
        <v>456</v>
      </c>
      <c r="D52" s="650"/>
      <c r="E52" s="650"/>
      <c r="F52" s="650"/>
      <c r="G52" s="650"/>
      <c r="H52" s="650"/>
      <c r="I52" s="650"/>
      <c r="J52" s="650"/>
      <c r="K52" s="650"/>
      <c r="L52" s="650"/>
      <c r="M52" s="650"/>
      <c r="N52" s="651"/>
      <c r="O52" s="231"/>
      <c r="P52" s="231"/>
      <c r="Q52" s="231"/>
      <c r="S52" s="184"/>
    </row>
    <row r="53" spans="2:35" outlineLevel="1">
      <c r="B53" s="210" t="s">
        <v>457</v>
      </c>
      <c r="C53" s="247" t="s">
        <v>412</v>
      </c>
      <c r="D53" s="247"/>
      <c r="E53" s="299"/>
      <c r="F53" s="300">
        <f>F51*D41/1000/11.63</f>
        <v>2.3239036973344795</v>
      </c>
      <c r="G53" s="300">
        <f>G51*D41/1000/11.63</f>
        <v>3.8380528972317451</v>
      </c>
      <c r="H53" s="300">
        <f>H51*D41/1000/11.63</f>
        <v>3.8380528972317451</v>
      </c>
      <c r="I53" s="300">
        <f>I51*D41/1000/11.63</f>
        <v>3.8380528972317451</v>
      </c>
      <c r="J53" s="300">
        <f>J51*D41/1000/11.63</f>
        <v>3.8380528972317451</v>
      </c>
      <c r="K53" s="300">
        <f>K51*D41/1000/11.63</f>
        <v>3.8380528972317451</v>
      </c>
      <c r="L53" s="300">
        <f>L51*D41/1000/11.63</f>
        <v>3.8380528972317451</v>
      </c>
      <c r="M53" s="300">
        <f>M51*D41/1000/11.63</f>
        <v>3.8380528972317451</v>
      </c>
      <c r="N53" s="300">
        <f>N51*D41/1000/11.63</f>
        <v>3.8380528972317451</v>
      </c>
      <c r="O53" s="652"/>
      <c r="P53" s="653"/>
      <c r="Q53" s="653"/>
      <c r="R53" s="246"/>
      <c r="S53" s="246"/>
      <c r="T53" s="246"/>
      <c r="U53" s="246"/>
      <c r="V53" s="246"/>
      <c r="W53" s="246"/>
      <c r="X53" s="246"/>
      <c r="Y53" s="246"/>
      <c r="Z53" s="246"/>
      <c r="AA53" s="246"/>
      <c r="AB53" s="246"/>
      <c r="AC53" s="246"/>
      <c r="AD53" s="246"/>
      <c r="AE53" s="246"/>
      <c r="AF53" s="246"/>
      <c r="AG53" s="246"/>
      <c r="AH53" s="246"/>
      <c r="AI53" s="246"/>
    </row>
    <row r="54" spans="2:35" s="184" customFormat="1" ht="15.75" outlineLevel="1">
      <c r="B54" s="210" t="s">
        <v>457</v>
      </c>
      <c r="C54" s="247" t="s">
        <v>432</v>
      </c>
      <c r="D54" s="247"/>
      <c r="E54" s="289"/>
      <c r="F54" s="290">
        <f t="shared" ref="F54:N54" si="3">F53*11.62</f>
        <v>27.00376096302665</v>
      </c>
      <c r="G54" s="290">
        <f t="shared" si="3"/>
        <v>44.598174665832879</v>
      </c>
      <c r="H54" s="290">
        <f t="shared" si="3"/>
        <v>44.598174665832879</v>
      </c>
      <c r="I54" s="290">
        <f t="shared" si="3"/>
        <v>44.598174665832879</v>
      </c>
      <c r="J54" s="290">
        <f t="shared" si="3"/>
        <v>44.598174665832879</v>
      </c>
      <c r="K54" s="290">
        <f t="shared" si="3"/>
        <v>44.598174665832879</v>
      </c>
      <c r="L54" s="290">
        <f t="shared" si="3"/>
        <v>44.598174665832879</v>
      </c>
      <c r="M54" s="290">
        <f t="shared" si="3"/>
        <v>44.598174665832879</v>
      </c>
      <c r="N54" s="290">
        <f t="shared" si="3"/>
        <v>44.598174665832879</v>
      </c>
      <c r="O54" s="293"/>
      <c r="P54" s="293"/>
      <c r="Q54" s="293"/>
    </row>
    <row r="55" spans="2:35" s="205" customFormat="1" ht="18.75" outlineLevel="1">
      <c r="B55" s="288" t="s">
        <v>458</v>
      </c>
      <c r="C55" s="649" t="s">
        <v>459</v>
      </c>
      <c r="D55" s="650"/>
      <c r="E55" s="650"/>
      <c r="F55" s="650"/>
      <c r="G55" s="650"/>
      <c r="H55" s="650"/>
      <c r="I55" s="650"/>
      <c r="J55" s="650"/>
      <c r="K55" s="650"/>
      <c r="L55" s="650"/>
      <c r="M55" s="650"/>
      <c r="N55" s="651"/>
      <c r="O55" s="231"/>
      <c r="P55" s="231"/>
      <c r="Q55" s="231"/>
      <c r="S55" s="184"/>
    </row>
    <row r="56" spans="2:35" ht="15" customHeight="1" outlineLevel="1">
      <c r="B56" s="210" t="s">
        <v>460</v>
      </c>
      <c r="C56" s="247" t="s">
        <v>410</v>
      </c>
      <c r="D56" s="247"/>
      <c r="E56" s="301"/>
      <c r="F56" s="302">
        <f>D37</f>
        <v>2.46</v>
      </c>
      <c r="G56" s="303">
        <f>D38*D45</f>
        <v>1.758917748917749</v>
      </c>
      <c r="H56" s="304"/>
      <c r="I56" s="304"/>
      <c r="J56" s="304"/>
      <c r="K56" s="304"/>
      <c r="L56" s="304"/>
      <c r="M56" s="305"/>
      <c r="N56" s="291"/>
      <c r="O56" s="652"/>
      <c r="P56" s="653"/>
      <c r="Q56" s="653"/>
      <c r="R56" s="246"/>
      <c r="S56" s="246"/>
      <c r="T56" s="246"/>
      <c r="U56" s="246"/>
      <c r="V56" s="246"/>
      <c r="W56" s="246"/>
      <c r="X56" s="238"/>
      <c r="Y56" s="238"/>
      <c r="Z56" s="238"/>
      <c r="AA56" s="246"/>
      <c r="AB56" s="246"/>
      <c r="AC56" s="246"/>
      <c r="AD56" s="246"/>
      <c r="AE56" s="246"/>
      <c r="AF56" s="246"/>
      <c r="AG56" s="246"/>
      <c r="AH56" s="246"/>
      <c r="AI56" s="246"/>
    </row>
    <row r="57" spans="2:35" outlineLevel="1">
      <c r="B57" s="210" t="s">
        <v>461</v>
      </c>
      <c r="C57" s="247" t="s">
        <v>410</v>
      </c>
      <c r="D57" s="247"/>
      <c r="E57" s="294"/>
      <c r="F57" s="306">
        <f>F56</f>
        <v>2.46</v>
      </c>
      <c r="G57" s="306">
        <f t="shared" ref="G57:N57" si="4">F57+G56</f>
        <v>4.2189177489177485</v>
      </c>
      <c r="H57" s="291">
        <f t="shared" si="4"/>
        <v>4.2189177489177485</v>
      </c>
      <c r="I57" s="291">
        <f t="shared" si="4"/>
        <v>4.2189177489177485</v>
      </c>
      <c r="J57" s="291">
        <f t="shared" si="4"/>
        <v>4.2189177489177485</v>
      </c>
      <c r="K57" s="291">
        <f t="shared" si="4"/>
        <v>4.2189177489177485</v>
      </c>
      <c r="L57" s="291">
        <f t="shared" si="4"/>
        <v>4.2189177489177485</v>
      </c>
      <c r="M57" s="291">
        <f t="shared" si="4"/>
        <v>4.2189177489177485</v>
      </c>
      <c r="N57" s="291">
        <f t="shared" si="4"/>
        <v>4.2189177489177485</v>
      </c>
      <c r="O57" s="246"/>
      <c r="P57" s="246"/>
      <c r="Q57" s="246"/>
      <c r="R57" s="246"/>
      <c r="S57" s="246"/>
      <c r="T57" s="246"/>
      <c r="U57" s="246"/>
      <c r="V57" s="246"/>
      <c r="W57" s="246"/>
    </row>
    <row r="58" spans="2:35" s="205" customFormat="1" ht="18.75" outlineLevel="1">
      <c r="B58" s="288" t="s">
        <v>462</v>
      </c>
      <c r="C58" s="649" t="s">
        <v>463</v>
      </c>
      <c r="D58" s="650"/>
      <c r="E58" s="650"/>
      <c r="F58" s="650"/>
      <c r="G58" s="650"/>
      <c r="H58" s="650"/>
      <c r="I58" s="650"/>
      <c r="J58" s="650"/>
      <c r="K58" s="650"/>
      <c r="L58" s="650"/>
      <c r="M58" s="650"/>
      <c r="N58" s="651"/>
      <c r="O58" s="231"/>
      <c r="P58" s="231"/>
      <c r="Q58" s="231"/>
      <c r="S58" s="184"/>
    </row>
    <row r="59" spans="2:35" s="184" customFormat="1" ht="15.75" outlineLevel="1">
      <c r="B59" s="210" t="s">
        <v>414</v>
      </c>
      <c r="C59" s="247" t="s">
        <v>412</v>
      </c>
      <c r="D59" s="247"/>
      <c r="E59" s="289"/>
      <c r="F59" s="307">
        <f>F57*D42/11.63/1000</f>
        <v>0.3617024935511608</v>
      </c>
      <c r="G59" s="307">
        <f>G57*D42/11.63/1000</f>
        <v>0.62032238612634127</v>
      </c>
      <c r="H59" s="308">
        <f>H57*D42/11.63/1000</f>
        <v>0.62032238612634127</v>
      </c>
      <c r="I59" s="308">
        <f>I57*D42/11.63/1000</f>
        <v>0.62032238612634127</v>
      </c>
      <c r="J59" s="308">
        <f>J57*D42/11.63/1000</f>
        <v>0.62032238612634127</v>
      </c>
      <c r="K59" s="308">
        <f>K57*D42/11.63/1000</f>
        <v>0.62032238612634127</v>
      </c>
      <c r="L59" s="308">
        <f>L57*D42/11.63/1000</f>
        <v>0.62032238612634127</v>
      </c>
      <c r="M59" s="308">
        <f>M57*D42/11.63/1000</f>
        <v>0.62032238612634127</v>
      </c>
      <c r="N59" s="308">
        <f>N57*D42/11.63/1000</f>
        <v>0.62032238612634127</v>
      </c>
      <c r="O59" s="293"/>
      <c r="P59" s="293"/>
      <c r="Q59" s="293"/>
    </row>
    <row r="60" spans="2:35" s="184" customFormat="1" ht="15.75" outlineLevel="1">
      <c r="B60" s="309" t="s">
        <v>464</v>
      </c>
      <c r="C60" s="247" t="s">
        <v>412</v>
      </c>
      <c r="D60" s="247"/>
      <c r="E60" s="289"/>
      <c r="F60" s="310">
        <f>F59-F68</f>
        <v>0.24113499570077385</v>
      </c>
      <c r="G60" s="310">
        <f t="shared" ref="G60:N60" si="5">G59-G68</f>
        <v>0.41354825741756085</v>
      </c>
      <c r="H60" s="310">
        <f t="shared" si="5"/>
        <v>0.41354825741756085</v>
      </c>
      <c r="I60" s="310">
        <f t="shared" si="5"/>
        <v>0.41354825741756085</v>
      </c>
      <c r="J60" s="310">
        <f t="shared" si="5"/>
        <v>0.41354825741756085</v>
      </c>
      <c r="K60" s="310">
        <f t="shared" si="5"/>
        <v>0.41354825741756085</v>
      </c>
      <c r="L60" s="310">
        <f t="shared" si="5"/>
        <v>0.41354825741756085</v>
      </c>
      <c r="M60" s="310">
        <f t="shared" si="5"/>
        <v>0.41354825741756085</v>
      </c>
      <c r="N60" s="310">
        <f t="shared" si="5"/>
        <v>0.41354825741756085</v>
      </c>
      <c r="O60" s="293"/>
      <c r="P60" s="293"/>
      <c r="Q60" s="293"/>
    </row>
    <row r="61" spans="2:35" s="184" customFormat="1" ht="15.75" outlineLevel="1">
      <c r="B61" s="210" t="s">
        <v>414</v>
      </c>
      <c r="C61" s="247" t="s">
        <v>432</v>
      </c>
      <c r="D61" s="247"/>
      <c r="E61" s="289"/>
      <c r="F61" s="307">
        <f t="shared" ref="F61:N61" si="6">F59*11.63</f>
        <v>4.2066000000000008</v>
      </c>
      <c r="G61" s="307">
        <f t="shared" si="6"/>
        <v>7.2143493506493499</v>
      </c>
      <c r="H61" s="307">
        <f t="shared" si="6"/>
        <v>7.2143493506493499</v>
      </c>
      <c r="I61" s="307">
        <f t="shared" si="6"/>
        <v>7.2143493506493499</v>
      </c>
      <c r="J61" s="307">
        <f t="shared" si="6"/>
        <v>7.2143493506493499</v>
      </c>
      <c r="K61" s="307">
        <f t="shared" si="6"/>
        <v>7.2143493506493499</v>
      </c>
      <c r="L61" s="307">
        <f t="shared" si="6"/>
        <v>7.2143493506493499</v>
      </c>
      <c r="M61" s="307">
        <f t="shared" si="6"/>
        <v>7.2143493506493499</v>
      </c>
      <c r="N61" s="307">
        <f t="shared" si="6"/>
        <v>7.2143493506493499</v>
      </c>
      <c r="O61" s="293"/>
      <c r="P61" s="293"/>
      <c r="Q61" s="293"/>
    </row>
    <row r="62" spans="2:35" s="205" customFormat="1" ht="18.75" outlineLevel="1">
      <c r="B62" s="288" t="s">
        <v>465</v>
      </c>
      <c r="C62" s="649" t="s">
        <v>466</v>
      </c>
      <c r="D62" s="650"/>
      <c r="E62" s="650"/>
      <c r="F62" s="650"/>
      <c r="G62" s="650"/>
      <c r="H62" s="650"/>
      <c r="I62" s="650"/>
      <c r="J62" s="650"/>
      <c r="K62" s="650"/>
      <c r="L62" s="650"/>
      <c r="M62" s="650"/>
      <c r="N62" s="651"/>
      <c r="O62" s="231"/>
      <c r="P62" s="231"/>
      <c r="Q62" s="231"/>
      <c r="S62" s="184"/>
    </row>
    <row r="63" spans="2:35" s="184" customFormat="1" ht="15.75" outlineLevel="1">
      <c r="B63" s="309" t="s">
        <v>415</v>
      </c>
      <c r="C63" s="247" t="s">
        <v>412</v>
      </c>
      <c r="D63" s="247"/>
      <c r="E63" s="289"/>
      <c r="F63" s="307">
        <f>F59*D44</f>
        <v>0.10851074806534823</v>
      </c>
      <c r="G63" s="307">
        <f>G59*D44</f>
        <v>0.18609671583790238</v>
      </c>
      <c r="H63" s="307">
        <f>H59*D44</f>
        <v>0.18609671583790238</v>
      </c>
      <c r="I63" s="307">
        <f>I59*D44</f>
        <v>0.18609671583790238</v>
      </c>
      <c r="J63" s="307">
        <f>J59*D44</f>
        <v>0.18609671583790238</v>
      </c>
      <c r="K63" s="307">
        <f>K59*D44</f>
        <v>0.18609671583790238</v>
      </c>
      <c r="L63" s="307">
        <f>L59*D44</f>
        <v>0.18609671583790238</v>
      </c>
      <c r="M63" s="307">
        <f>M59*D44</f>
        <v>0.18609671583790238</v>
      </c>
      <c r="N63" s="307">
        <f>N59*D44</f>
        <v>0.18609671583790238</v>
      </c>
      <c r="O63" s="293"/>
      <c r="P63" s="293"/>
      <c r="Q63" s="293"/>
    </row>
    <row r="64" spans="2:35" s="184" customFormat="1" ht="15.75" outlineLevel="1">
      <c r="B64" s="309" t="s">
        <v>415</v>
      </c>
      <c r="C64" s="247" t="s">
        <v>432</v>
      </c>
      <c r="D64" s="247"/>
      <c r="E64" s="289"/>
      <c r="F64" s="307">
        <f t="shared" ref="F64:N64" si="7">F63*11.62</f>
        <v>1.2608948925193464</v>
      </c>
      <c r="G64" s="307">
        <f t="shared" si="7"/>
        <v>2.1624438380364257</v>
      </c>
      <c r="H64" s="307">
        <f t="shared" si="7"/>
        <v>2.1624438380364257</v>
      </c>
      <c r="I64" s="307">
        <f t="shared" si="7"/>
        <v>2.1624438380364257</v>
      </c>
      <c r="J64" s="307">
        <f t="shared" si="7"/>
        <v>2.1624438380364257</v>
      </c>
      <c r="K64" s="307">
        <f t="shared" si="7"/>
        <v>2.1624438380364257</v>
      </c>
      <c r="L64" s="307">
        <f t="shared" si="7"/>
        <v>2.1624438380364257</v>
      </c>
      <c r="M64" s="307">
        <f t="shared" si="7"/>
        <v>2.1624438380364257</v>
      </c>
      <c r="N64" s="307">
        <f t="shared" si="7"/>
        <v>2.1624438380364257</v>
      </c>
      <c r="O64" s="293"/>
      <c r="P64" s="293"/>
      <c r="Q64" s="293"/>
    </row>
    <row r="65" spans="2:19" s="184" customFormat="1" ht="15.75" outlineLevel="1">
      <c r="B65" s="309" t="s">
        <v>416</v>
      </c>
      <c r="C65" s="311" t="s">
        <v>412</v>
      </c>
      <c r="D65" s="311"/>
      <c r="E65" s="312"/>
      <c r="F65" s="313">
        <f>F59*D43</f>
        <v>0.25319174548581252</v>
      </c>
      <c r="G65" s="313">
        <f>G59*D43</f>
        <v>0.43422567028843889</v>
      </c>
      <c r="H65" s="313">
        <f>H59*D43</f>
        <v>0.43422567028843889</v>
      </c>
      <c r="I65" s="313">
        <f>I59*D43</f>
        <v>0.43422567028843889</v>
      </c>
      <c r="J65" s="313">
        <f>J59*D43</f>
        <v>0.43422567028843889</v>
      </c>
      <c r="K65" s="313">
        <f>K59*D43</f>
        <v>0.43422567028843889</v>
      </c>
      <c r="L65" s="313">
        <f>L59*D43</f>
        <v>0.43422567028843889</v>
      </c>
      <c r="M65" s="313">
        <f>M59*D43</f>
        <v>0.43422567028843889</v>
      </c>
      <c r="N65" s="313">
        <f>N59*D43</f>
        <v>0.43422567028843889</v>
      </c>
      <c r="O65" s="293"/>
      <c r="P65" s="293"/>
      <c r="Q65" s="293"/>
    </row>
    <row r="66" spans="2:19" s="184" customFormat="1" ht="15.75" outlineLevel="1">
      <c r="B66" s="314" t="s">
        <v>416</v>
      </c>
      <c r="C66" s="315" t="s">
        <v>432</v>
      </c>
      <c r="D66" s="315"/>
      <c r="E66" s="316"/>
      <c r="F66" s="317">
        <f t="shared" ref="F66:N66" si="8">F65*11.62</f>
        <v>2.9420880825451414</v>
      </c>
      <c r="G66" s="317">
        <f t="shared" si="8"/>
        <v>5.0457022887516594</v>
      </c>
      <c r="H66" s="317">
        <f t="shared" si="8"/>
        <v>5.0457022887516594</v>
      </c>
      <c r="I66" s="317">
        <f t="shared" si="8"/>
        <v>5.0457022887516594</v>
      </c>
      <c r="J66" s="317">
        <f t="shared" si="8"/>
        <v>5.0457022887516594</v>
      </c>
      <c r="K66" s="317">
        <f t="shared" si="8"/>
        <v>5.0457022887516594</v>
      </c>
      <c r="L66" s="317">
        <f t="shared" si="8"/>
        <v>5.0457022887516594</v>
      </c>
      <c r="M66" s="317">
        <f t="shared" si="8"/>
        <v>5.0457022887516594</v>
      </c>
      <c r="N66" s="317">
        <f t="shared" si="8"/>
        <v>5.0457022887516594</v>
      </c>
      <c r="O66" s="293"/>
      <c r="P66" s="293"/>
      <c r="Q66" s="293"/>
    </row>
    <row r="67" spans="2:19" s="205" customFormat="1" ht="18.75" outlineLevel="1">
      <c r="B67" s="288" t="s">
        <v>467</v>
      </c>
      <c r="C67" s="645" t="s">
        <v>468</v>
      </c>
      <c r="D67" s="646"/>
      <c r="E67" s="646"/>
      <c r="F67" s="646"/>
      <c r="G67" s="646"/>
      <c r="H67" s="646"/>
      <c r="I67" s="646"/>
      <c r="J67" s="646"/>
      <c r="K67" s="646"/>
      <c r="L67" s="646"/>
      <c r="M67" s="646"/>
      <c r="N67" s="647"/>
      <c r="O67" s="231"/>
      <c r="P67" s="231"/>
      <c r="Q67" s="231"/>
      <c r="S67" s="184"/>
    </row>
    <row r="68" spans="2:19" s="184" customFormat="1" ht="15.75" outlineLevel="1">
      <c r="B68" s="210" t="s">
        <v>417</v>
      </c>
      <c r="C68" s="311" t="s">
        <v>412</v>
      </c>
      <c r="D68" s="311"/>
      <c r="E68" s="312"/>
      <c r="F68" s="313">
        <f>F59/D40</f>
        <v>0.12056749785038694</v>
      </c>
      <c r="G68" s="313">
        <f>G59/D40</f>
        <v>0.20677412870878042</v>
      </c>
      <c r="H68" s="313">
        <f>H59/D40</f>
        <v>0.20677412870878042</v>
      </c>
      <c r="I68" s="313">
        <f>I59/D40</f>
        <v>0.20677412870878042</v>
      </c>
      <c r="J68" s="313">
        <f>J59/D40</f>
        <v>0.20677412870878042</v>
      </c>
      <c r="K68" s="313">
        <f>K59/D40</f>
        <v>0.20677412870878042</v>
      </c>
      <c r="L68" s="313">
        <f>L59/D40</f>
        <v>0.20677412870878042</v>
      </c>
      <c r="M68" s="313">
        <f>M59/D40</f>
        <v>0.20677412870878042</v>
      </c>
      <c r="N68" s="313">
        <f>N59/D40</f>
        <v>0.20677412870878042</v>
      </c>
      <c r="O68" s="293"/>
      <c r="P68" s="293"/>
      <c r="Q68" s="293"/>
    </row>
    <row r="69" spans="2:19" s="184" customFormat="1" ht="15.75" outlineLevel="1">
      <c r="B69" s="318" t="s">
        <v>417</v>
      </c>
      <c r="C69" s="315" t="s">
        <v>432</v>
      </c>
      <c r="D69" s="315"/>
      <c r="E69" s="316"/>
      <c r="F69" s="317">
        <f t="shared" ref="F69:N69" si="9">F68*11.63</f>
        <v>1.4022000000000001</v>
      </c>
      <c r="G69" s="317">
        <f t="shared" si="9"/>
        <v>2.4047831168831166</v>
      </c>
      <c r="H69" s="317">
        <f t="shared" si="9"/>
        <v>2.4047831168831166</v>
      </c>
      <c r="I69" s="317">
        <f t="shared" si="9"/>
        <v>2.4047831168831166</v>
      </c>
      <c r="J69" s="317">
        <f t="shared" si="9"/>
        <v>2.4047831168831166</v>
      </c>
      <c r="K69" s="317">
        <f t="shared" si="9"/>
        <v>2.4047831168831166</v>
      </c>
      <c r="L69" s="317">
        <f t="shared" si="9"/>
        <v>2.4047831168831166</v>
      </c>
      <c r="M69" s="317">
        <f t="shared" si="9"/>
        <v>2.4047831168831166</v>
      </c>
      <c r="N69" s="317">
        <f t="shared" si="9"/>
        <v>2.4047831168831166</v>
      </c>
      <c r="O69" s="293"/>
      <c r="P69" s="293"/>
      <c r="Q69" s="293"/>
    </row>
    <row r="70" spans="2:19" s="205" customFormat="1" ht="18.75" outlineLevel="1">
      <c r="B70" s="288" t="s">
        <v>469</v>
      </c>
      <c r="C70" s="645" t="s">
        <v>470</v>
      </c>
      <c r="D70" s="646"/>
      <c r="E70" s="646"/>
      <c r="F70" s="646"/>
      <c r="G70" s="646"/>
      <c r="H70" s="646"/>
      <c r="I70" s="646"/>
      <c r="J70" s="646"/>
      <c r="K70" s="646"/>
      <c r="L70" s="646"/>
      <c r="M70" s="646"/>
      <c r="N70" s="647"/>
      <c r="O70" s="231"/>
      <c r="P70" s="231"/>
      <c r="Q70" s="231"/>
      <c r="S70" s="184"/>
    </row>
    <row r="71" spans="2:19" s="205" customFormat="1" ht="18.75" outlineLevel="1">
      <c r="B71" s="309" t="s">
        <v>471</v>
      </c>
      <c r="C71" s="247" t="s">
        <v>412</v>
      </c>
      <c r="D71" s="210"/>
      <c r="E71" s="210"/>
      <c r="F71" s="319">
        <f>F73</f>
        <v>3.6170249355116077E-2</v>
      </c>
      <c r="G71" s="319">
        <f t="shared" ref="G71:N72" si="10">G73</f>
        <v>6.2032238612634127E-2</v>
      </c>
      <c r="H71" s="319">
        <f t="shared" si="10"/>
        <v>6.2032238612634127E-2</v>
      </c>
      <c r="I71" s="319">
        <f t="shared" si="10"/>
        <v>6.2032238612634127E-2</v>
      </c>
      <c r="J71" s="319">
        <f t="shared" si="10"/>
        <v>6.2032238612634127E-2</v>
      </c>
      <c r="K71" s="319">
        <f t="shared" si="10"/>
        <v>6.2032238612634127E-2</v>
      </c>
      <c r="L71" s="319">
        <f t="shared" si="10"/>
        <v>6.2032238612634127E-2</v>
      </c>
      <c r="M71" s="319">
        <f t="shared" si="10"/>
        <v>6.2032238612634127E-2</v>
      </c>
      <c r="N71" s="319">
        <f t="shared" si="10"/>
        <v>6.2032238612634127E-2</v>
      </c>
      <c r="O71" s="231"/>
      <c r="P71" s="231"/>
      <c r="Q71" s="231"/>
      <c r="S71" s="184"/>
    </row>
    <row r="72" spans="2:19" s="205" customFormat="1" ht="18.75" outlineLevel="1">
      <c r="B72" s="309" t="s">
        <v>472</v>
      </c>
      <c r="C72" s="247" t="s">
        <v>412</v>
      </c>
      <c r="D72" s="210"/>
      <c r="E72" s="210"/>
      <c r="F72" s="319">
        <f>F74</f>
        <v>0.42065999999999998</v>
      </c>
      <c r="G72" s="319">
        <f t="shared" si="10"/>
        <v>0.72143493506493495</v>
      </c>
      <c r="H72" s="319">
        <f t="shared" si="10"/>
        <v>0.72143493506493495</v>
      </c>
      <c r="I72" s="319">
        <f t="shared" si="10"/>
        <v>0.72143493506493495</v>
      </c>
      <c r="J72" s="319">
        <f t="shared" si="10"/>
        <v>0.72143493506493495</v>
      </c>
      <c r="K72" s="319">
        <f t="shared" si="10"/>
        <v>0.72143493506493495</v>
      </c>
      <c r="L72" s="319">
        <f t="shared" si="10"/>
        <v>0.72143493506493495</v>
      </c>
      <c r="M72" s="319">
        <f t="shared" si="10"/>
        <v>0.72143493506493495</v>
      </c>
      <c r="N72" s="319">
        <f t="shared" si="10"/>
        <v>0.72143493506493495</v>
      </c>
      <c r="O72" s="231"/>
      <c r="P72" s="231"/>
      <c r="Q72" s="231"/>
      <c r="S72" s="184"/>
    </row>
    <row r="73" spans="2:19" s="184" customFormat="1" ht="15.75" outlineLevel="1">
      <c r="B73" s="210" t="s">
        <v>418</v>
      </c>
      <c r="C73" s="247" t="s">
        <v>412</v>
      </c>
      <c r="D73" s="247"/>
      <c r="E73" s="289"/>
      <c r="F73" s="307">
        <f>F68*D44</f>
        <v>3.6170249355116077E-2</v>
      </c>
      <c r="G73" s="307">
        <f>G68*D44</f>
        <v>6.2032238612634127E-2</v>
      </c>
      <c r="H73" s="307">
        <f>H68*D44</f>
        <v>6.2032238612634127E-2</v>
      </c>
      <c r="I73" s="307">
        <f>I68*D44</f>
        <v>6.2032238612634127E-2</v>
      </c>
      <c r="J73" s="307">
        <f>J68*D44</f>
        <v>6.2032238612634127E-2</v>
      </c>
      <c r="K73" s="307">
        <f>K68*D44</f>
        <v>6.2032238612634127E-2</v>
      </c>
      <c r="L73" s="307">
        <f>L68*D44</f>
        <v>6.2032238612634127E-2</v>
      </c>
      <c r="M73" s="307">
        <f>M68*D44</f>
        <v>6.2032238612634127E-2</v>
      </c>
      <c r="N73" s="307">
        <f>N68*D44</f>
        <v>6.2032238612634127E-2</v>
      </c>
      <c r="O73" s="293"/>
      <c r="P73" s="293"/>
      <c r="Q73" s="293"/>
    </row>
    <row r="74" spans="2:19" s="184" customFormat="1" ht="15.75" outlineLevel="1">
      <c r="B74" s="210" t="s">
        <v>418</v>
      </c>
      <c r="C74" s="247" t="s">
        <v>432</v>
      </c>
      <c r="D74" s="247"/>
      <c r="E74" s="289"/>
      <c r="F74" s="307">
        <f t="shared" ref="F74:N74" si="11">F73*11.63</f>
        <v>0.42065999999999998</v>
      </c>
      <c r="G74" s="307">
        <f t="shared" si="11"/>
        <v>0.72143493506493495</v>
      </c>
      <c r="H74" s="307">
        <f t="shared" si="11"/>
        <v>0.72143493506493495</v>
      </c>
      <c r="I74" s="307">
        <f t="shared" si="11"/>
        <v>0.72143493506493495</v>
      </c>
      <c r="J74" s="307">
        <f t="shared" si="11"/>
        <v>0.72143493506493495</v>
      </c>
      <c r="K74" s="307">
        <f t="shared" si="11"/>
        <v>0.72143493506493495</v>
      </c>
      <c r="L74" s="307">
        <f t="shared" si="11"/>
        <v>0.72143493506493495</v>
      </c>
      <c r="M74" s="307">
        <f t="shared" si="11"/>
        <v>0.72143493506493495</v>
      </c>
      <c r="N74" s="307">
        <f t="shared" si="11"/>
        <v>0.72143493506493495</v>
      </c>
      <c r="O74" s="293"/>
      <c r="P74" s="293"/>
      <c r="Q74" s="293"/>
    </row>
    <row r="75" spans="2:19" s="184" customFormat="1" ht="15.75" outlineLevel="1">
      <c r="B75" s="320" t="s">
        <v>419</v>
      </c>
      <c r="C75" s="311" t="s">
        <v>412</v>
      </c>
      <c r="D75" s="311"/>
      <c r="E75" s="312"/>
      <c r="F75" s="313">
        <f>F68*D43</f>
        <v>8.4397248495270846E-2</v>
      </c>
      <c r="G75" s="313">
        <f>G68*D43</f>
        <v>0.1447418900961463</v>
      </c>
      <c r="H75" s="313">
        <f>H68*D43</f>
        <v>0.1447418900961463</v>
      </c>
      <c r="I75" s="313">
        <f>I68*D43</f>
        <v>0.1447418900961463</v>
      </c>
      <c r="J75" s="313">
        <f>J68*D43</f>
        <v>0.1447418900961463</v>
      </c>
      <c r="K75" s="313">
        <f>K68*D43</f>
        <v>0.1447418900961463</v>
      </c>
      <c r="L75" s="313">
        <f>L68*D43</f>
        <v>0.1447418900961463</v>
      </c>
      <c r="M75" s="313">
        <f>M68*D43</f>
        <v>0.1447418900961463</v>
      </c>
      <c r="N75" s="313">
        <f>N68*D43</f>
        <v>0.1447418900961463</v>
      </c>
      <c r="O75" s="293"/>
      <c r="P75" s="293"/>
      <c r="Q75" s="293"/>
    </row>
    <row r="76" spans="2:19" s="184" customFormat="1" ht="15.75" outlineLevel="1">
      <c r="B76" s="321" t="s">
        <v>419</v>
      </c>
      <c r="C76" s="315" t="s">
        <v>432</v>
      </c>
      <c r="D76" s="315"/>
      <c r="E76" s="316"/>
      <c r="F76" s="317">
        <f t="shared" ref="F76:N76" si="12">F75*11.63</f>
        <v>0.98153999999999997</v>
      </c>
      <c r="G76" s="317">
        <f t="shared" si="12"/>
        <v>1.6833481818181815</v>
      </c>
      <c r="H76" s="317">
        <f t="shared" si="12"/>
        <v>1.6833481818181815</v>
      </c>
      <c r="I76" s="317">
        <f t="shared" si="12"/>
        <v>1.6833481818181815</v>
      </c>
      <c r="J76" s="317">
        <f t="shared" si="12"/>
        <v>1.6833481818181815</v>
      </c>
      <c r="K76" s="317">
        <f t="shared" si="12"/>
        <v>1.6833481818181815</v>
      </c>
      <c r="L76" s="317">
        <f t="shared" si="12"/>
        <v>1.6833481818181815</v>
      </c>
      <c r="M76" s="317">
        <f t="shared" si="12"/>
        <v>1.6833481818181815</v>
      </c>
      <c r="N76" s="317">
        <f t="shared" si="12"/>
        <v>1.6833481818181815</v>
      </c>
      <c r="O76" s="293"/>
      <c r="P76" s="293"/>
      <c r="Q76" s="293"/>
    </row>
    <row r="77" spans="2:19" s="205" customFormat="1" ht="18.75" outlineLevel="1">
      <c r="B77" s="322" t="s">
        <v>473</v>
      </c>
      <c r="C77" s="645" t="s">
        <v>474</v>
      </c>
      <c r="D77" s="646"/>
      <c r="E77" s="646"/>
      <c r="F77" s="646"/>
      <c r="G77" s="646"/>
      <c r="H77" s="646"/>
      <c r="I77" s="646"/>
      <c r="J77" s="646"/>
      <c r="K77" s="646"/>
      <c r="L77" s="646"/>
      <c r="M77" s="646"/>
      <c r="N77" s="647"/>
      <c r="O77" s="231"/>
      <c r="P77" s="231"/>
      <c r="Q77" s="231"/>
      <c r="S77" s="184"/>
    </row>
    <row r="78" spans="2:19" s="184" customFormat="1" ht="15.75" outlineLevel="1">
      <c r="B78" s="210" t="s">
        <v>420</v>
      </c>
      <c r="C78" s="247" t="s">
        <v>412</v>
      </c>
      <c r="D78" s="247"/>
      <c r="E78" s="289"/>
      <c r="F78" s="307">
        <f>F59/D39</f>
        <v>0.40189165950128974</v>
      </c>
      <c r="G78" s="307">
        <f>G59/D39</f>
        <v>0.68924709569593479</v>
      </c>
      <c r="H78" s="307">
        <f>H59/D39</f>
        <v>0.68924709569593479</v>
      </c>
      <c r="I78" s="307">
        <f>I59/D39</f>
        <v>0.68924709569593479</v>
      </c>
      <c r="J78" s="307">
        <f>J59/D39</f>
        <v>0.68924709569593479</v>
      </c>
      <c r="K78" s="307">
        <f>K59/D39</f>
        <v>0.68924709569593479</v>
      </c>
      <c r="L78" s="307">
        <f>L59/D39</f>
        <v>0.68924709569593479</v>
      </c>
      <c r="M78" s="307">
        <f>M59/D39</f>
        <v>0.68924709569593479</v>
      </c>
      <c r="N78" s="307">
        <f>N59/D39</f>
        <v>0.68924709569593479</v>
      </c>
      <c r="O78" s="293"/>
      <c r="P78" s="293"/>
      <c r="Q78" s="293"/>
    </row>
    <row r="79" spans="2:19" s="184" customFormat="1" ht="15.75" outlineLevel="1">
      <c r="B79" s="210" t="s">
        <v>420</v>
      </c>
      <c r="C79" s="247" t="s">
        <v>432</v>
      </c>
      <c r="D79" s="247"/>
      <c r="E79" s="289"/>
      <c r="F79" s="307">
        <f>F61/D40</f>
        <v>1.4022000000000003</v>
      </c>
      <c r="G79" s="307">
        <f>G61/D40</f>
        <v>2.4047831168831166</v>
      </c>
      <c r="H79" s="307">
        <f>H61/D40</f>
        <v>2.4047831168831166</v>
      </c>
      <c r="I79" s="307">
        <f>I61/D40</f>
        <v>2.4047831168831166</v>
      </c>
      <c r="J79" s="307">
        <f>J61/D40</f>
        <v>2.4047831168831166</v>
      </c>
      <c r="K79" s="307">
        <f>K61/D40</f>
        <v>2.4047831168831166</v>
      </c>
      <c r="L79" s="307">
        <f>L61/D40</f>
        <v>2.4047831168831166</v>
      </c>
      <c r="M79" s="307">
        <f>M61/D40</f>
        <v>2.4047831168831166</v>
      </c>
      <c r="N79" s="307">
        <f>N61/D40</f>
        <v>2.4047831168831166</v>
      </c>
      <c r="O79" s="293"/>
      <c r="P79" s="293"/>
      <c r="Q79" s="293"/>
    </row>
    <row r="80" spans="2:19" s="184" customFormat="1" ht="15.75" outlineLevel="1">
      <c r="B80" s="323"/>
      <c r="C80" s="278"/>
      <c r="D80" s="278"/>
      <c r="E80" s="298"/>
      <c r="F80" s="324"/>
      <c r="G80" s="324"/>
      <c r="H80" s="324"/>
      <c r="I80" s="324"/>
      <c r="J80" s="324"/>
      <c r="K80" s="324"/>
      <c r="L80" s="324"/>
      <c r="M80" s="324"/>
      <c r="N80" s="324"/>
      <c r="O80" s="293"/>
      <c r="P80" s="293"/>
      <c r="Q80" s="293"/>
    </row>
    <row r="81" spans="2:18" s="204" customFormat="1" outlineLevel="1"/>
    <row r="85" spans="2:18" ht="23.25">
      <c r="B85" s="325"/>
      <c r="C85" s="648" t="s">
        <v>475</v>
      </c>
      <c r="D85" s="648"/>
      <c r="E85" s="648"/>
      <c r="F85" s="648"/>
      <c r="G85" s="648"/>
      <c r="H85" s="648"/>
      <c r="I85" s="648"/>
      <c r="J85" s="648"/>
      <c r="K85" s="648"/>
      <c r="L85" s="648"/>
      <c r="M85" s="648"/>
      <c r="N85" s="648"/>
      <c r="O85" s="648"/>
      <c r="P85" s="648"/>
      <c r="Q85" s="648"/>
      <c r="R85" s="648"/>
    </row>
    <row r="86" spans="2:18" ht="23.25">
      <c r="B86" s="325"/>
      <c r="C86" s="648"/>
      <c r="D86" s="648"/>
      <c r="E86" s="648"/>
      <c r="F86" s="648"/>
      <c r="G86" s="648"/>
      <c r="H86" s="648"/>
      <c r="I86" s="648"/>
      <c r="J86" s="648"/>
      <c r="K86" s="648"/>
      <c r="L86" s="648"/>
      <c r="M86" s="648"/>
      <c r="N86" s="648"/>
      <c r="O86" s="648"/>
      <c r="P86" s="648"/>
      <c r="Q86" s="648"/>
      <c r="R86" s="648"/>
    </row>
    <row r="87" spans="2:18" ht="23.25">
      <c r="B87" s="325"/>
      <c r="C87" s="648"/>
      <c r="D87" s="648"/>
      <c r="E87" s="648"/>
      <c r="F87" s="648"/>
      <c r="G87" s="648"/>
      <c r="H87" s="648"/>
      <c r="I87" s="648"/>
      <c r="J87" s="648"/>
      <c r="K87" s="648"/>
      <c r="L87" s="648"/>
      <c r="M87" s="648"/>
      <c r="N87" s="648"/>
      <c r="O87" s="648"/>
      <c r="P87" s="648"/>
      <c r="Q87" s="648"/>
      <c r="R87" s="648"/>
    </row>
    <row r="88" spans="2:18" ht="23.25">
      <c r="B88" s="325"/>
      <c r="C88" s="648"/>
      <c r="D88" s="648"/>
      <c r="E88" s="648"/>
      <c r="F88" s="648"/>
      <c r="G88" s="648"/>
      <c r="H88" s="648"/>
      <c r="I88" s="648"/>
      <c r="J88" s="648"/>
      <c r="K88" s="648"/>
      <c r="L88" s="648"/>
      <c r="M88" s="648"/>
      <c r="N88" s="648"/>
      <c r="O88" s="648"/>
      <c r="P88" s="648"/>
      <c r="Q88" s="648"/>
      <c r="R88" s="648"/>
    </row>
    <row r="89" spans="2:18" ht="24.75" customHeight="1"/>
    <row r="90" spans="2:18" ht="15.75">
      <c r="B90" s="326" t="s">
        <v>430</v>
      </c>
      <c r="C90" s="327"/>
      <c r="D90" s="327"/>
    </row>
    <row r="91" spans="2:18" ht="15.75">
      <c r="B91" s="328"/>
      <c r="C91" s="327"/>
      <c r="D91" s="327"/>
    </row>
    <row r="92" spans="2:18">
      <c r="B92" s="329" t="s">
        <v>476</v>
      </c>
      <c r="C92" s="329"/>
    </row>
    <row r="93" spans="2:18">
      <c r="B93" s="329" t="s">
        <v>477</v>
      </c>
      <c r="C93" s="329"/>
    </row>
    <row r="94" spans="2:18">
      <c r="B94" s="330" t="s">
        <v>478</v>
      </c>
      <c r="C94" s="331"/>
    </row>
    <row r="95" spans="2:18">
      <c r="B95" s="329" t="s">
        <v>479</v>
      </c>
      <c r="C95" s="332">
        <v>22000000</v>
      </c>
    </row>
    <row r="96" spans="2:18">
      <c r="B96" s="333" t="s">
        <v>480</v>
      </c>
      <c r="C96" s="332">
        <v>27716.19</v>
      </c>
    </row>
    <row r="97" spans="2:3">
      <c r="B97" s="334" t="s">
        <v>481</v>
      </c>
      <c r="C97" s="332">
        <v>27.72</v>
      </c>
    </row>
    <row r="98" spans="2:3">
      <c r="B98" s="335" t="s">
        <v>482</v>
      </c>
      <c r="C98" s="336">
        <v>975</v>
      </c>
    </row>
    <row r="99" spans="2:3">
      <c r="B99" s="329" t="s">
        <v>483</v>
      </c>
      <c r="C99" s="336">
        <v>27023</v>
      </c>
    </row>
    <row r="100" spans="2:3">
      <c r="B100" s="329" t="s">
        <v>484</v>
      </c>
      <c r="C100" s="336">
        <v>2.3199999999999998</v>
      </c>
    </row>
    <row r="101" spans="2:3">
      <c r="B101" s="330" t="s">
        <v>485</v>
      </c>
      <c r="C101" s="331"/>
    </row>
    <row r="102" spans="2:3">
      <c r="B102" s="329" t="s">
        <v>479</v>
      </c>
      <c r="C102" s="332">
        <v>1790000</v>
      </c>
    </row>
    <row r="103" spans="2:3">
      <c r="B103" s="333" t="s">
        <v>486</v>
      </c>
      <c r="C103" s="332">
        <v>1</v>
      </c>
    </row>
    <row r="104" spans="2:3">
      <c r="B104" s="333" t="s">
        <v>487</v>
      </c>
      <c r="C104" s="332">
        <v>15</v>
      </c>
    </row>
    <row r="105" spans="2:3">
      <c r="B105" s="329" t="s">
        <v>488</v>
      </c>
      <c r="C105" s="336"/>
    </row>
    <row r="106" spans="2:3">
      <c r="B106" s="329" t="s">
        <v>489</v>
      </c>
      <c r="C106" s="336">
        <v>16</v>
      </c>
    </row>
    <row r="107" spans="2:3">
      <c r="B107" s="329" t="s">
        <v>490</v>
      </c>
      <c r="C107" s="336">
        <v>153.5</v>
      </c>
    </row>
    <row r="108" spans="2:3">
      <c r="B108" s="329" t="s">
        <v>491</v>
      </c>
      <c r="C108" s="336">
        <v>2456</v>
      </c>
    </row>
    <row r="109" spans="2:3">
      <c r="B109" s="329" t="s">
        <v>492</v>
      </c>
      <c r="C109" s="336">
        <v>2.456</v>
      </c>
    </row>
    <row r="110" spans="2:3">
      <c r="B110" s="329" t="s">
        <v>493</v>
      </c>
      <c r="C110" s="336">
        <v>1710</v>
      </c>
    </row>
    <row r="111" spans="2:3">
      <c r="B111" s="329" t="s">
        <v>494</v>
      </c>
      <c r="C111" s="336">
        <v>3</v>
      </c>
    </row>
    <row r="112" spans="2:3">
      <c r="B112" s="329" t="s">
        <v>495</v>
      </c>
      <c r="C112" s="336">
        <v>4199.76</v>
      </c>
    </row>
    <row r="113" spans="2:23">
      <c r="B113" s="329" t="s">
        <v>496</v>
      </c>
      <c r="C113" s="336">
        <v>1399.92</v>
      </c>
    </row>
    <row r="114" spans="2:23">
      <c r="B114" s="329" t="s">
        <v>497</v>
      </c>
      <c r="C114" s="336">
        <v>0.36099999999999999</v>
      </c>
    </row>
    <row r="115" spans="2:23" ht="17.25" customHeight="1">
      <c r="B115" s="329" t="s">
        <v>498</v>
      </c>
      <c r="C115" s="336">
        <v>0.12</v>
      </c>
    </row>
    <row r="116" spans="2:23" ht="15.75">
      <c r="B116" s="327"/>
      <c r="C116" s="327"/>
      <c r="D116" s="327"/>
    </row>
    <row r="119" spans="2:23">
      <c r="B119" s="329"/>
      <c r="C119" s="329"/>
      <c r="D119" s="329"/>
      <c r="E119" s="329"/>
      <c r="F119" s="329"/>
      <c r="G119" s="329"/>
      <c r="H119" s="329"/>
      <c r="I119" s="329"/>
      <c r="J119" s="329"/>
      <c r="K119" s="329"/>
      <c r="L119" s="329"/>
      <c r="M119" s="329"/>
      <c r="N119" s="329"/>
      <c r="O119" s="329"/>
      <c r="P119" s="329"/>
      <c r="Q119" s="329"/>
      <c r="R119" s="329"/>
      <c r="S119" s="329"/>
      <c r="T119" s="329"/>
      <c r="U119" s="329"/>
      <c r="V119" s="329"/>
      <c r="W119" s="329"/>
    </row>
    <row r="120" spans="2:23">
      <c r="B120" s="329"/>
      <c r="C120" s="329"/>
      <c r="D120" s="329"/>
      <c r="E120" s="329"/>
      <c r="F120" s="329"/>
      <c r="G120" s="329"/>
      <c r="H120" s="329"/>
      <c r="I120" s="329"/>
      <c r="J120" s="329"/>
      <c r="K120" s="329"/>
      <c r="L120" s="329"/>
      <c r="M120" s="329"/>
      <c r="N120" s="329"/>
      <c r="O120" s="329"/>
      <c r="P120" s="329"/>
      <c r="Q120" s="329"/>
      <c r="R120" s="329"/>
      <c r="S120" s="329"/>
      <c r="T120" s="329"/>
      <c r="U120" s="329"/>
      <c r="V120" s="329"/>
      <c r="W120" s="329"/>
    </row>
    <row r="121" spans="2:23">
      <c r="B121" s="329"/>
      <c r="C121" s="337" t="s">
        <v>499</v>
      </c>
      <c r="D121" s="329"/>
      <c r="E121" s="329"/>
      <c r="F121" s="329"/>
      <c r="G121" s="329"/>
      <c r="H121" s="329"/>
      <c r="I121" s="329"/>
      <c r="J121" s="329"/>
      <c r="K121" s="329"/>
      <c r="L121" s="329"/>
      <c r="M121" s="329"/>
      <c r="N121" s="329"/>
      <c r="O121" s="329"/>
      <c r="P121" s="329"/>
      <c r="Q121" s="329"/>
      <c r="R121" s="329"/>
      <c r="S121" s="329"/>
      <c r="T121" s="329"/>
      <c r="U121" s="329"/>
      <c r="V121" s="329"/>
      <c r="W121" s="329"/>
    </row>
    <row r="122" spans="2:23">
      <c r="B122" s="329"/>
      <c r="C122" s="329"/>
      <c r="D122" s="329"/>
      <c r="E122" s="329"/>
      <c r="F122" s="329"/>
      <c r="G122" s="329"/>
      <c r="H122" s="329"/>
      <c r="I122" s="329"/>
      <c r="J122" s="329"/>
      <c r="K122" s="329"/>
      <c r="L122" s="329"/>
      <c r="M122" s="329"/>
      <c r="N122" s="329"/>
      <c r="O122" s="329"/>
      <c r="P122" s="329"/>
      <c r="Q122" s="329"/>
      <c r="R122" s="329"/>
      <c r="S122" s="329"/>
      <c r="T122" s="329"/>
      <c r="U122" s="329"/>
      <c r="V122" s="329"/>
      <c r="W122" s="329"/>
    </row>
    <row r="123" spans="2:23">
      <c r="B123" s="338" t="s">
        <v>500</v>
      </c>
      <c r="C123" s="329"/>
      <c r="D123" s="329"/>
      <c r="E123" s="329"/>
      <c r="F123" s="329"/>
      <c r="G123" s="329"/>
      <c r="H123" s="329"/>
      <c r="I123" s="329"/>
      <c r="J123" s="329"/>
      <c r="K123" s="329"/>
      <c r="L123" s="329"/>
      <c r="M123" s="329"/>
      <c r="N123" s="329"/>
      <c r="O123" s="329"/>
      <c r="P123" s="329"/>
      <c r="Q123" s="329"/>
      <c r="R123" s="329"/>
      <c r="S123" s="329"/>
      <c r="T123" s="329"/>
      <c r="U123" s="329"/>
      <c r="V123" s="329"/>
      <c r="W123" s="329"/>
    </row>
    <row r="124" spans="2:23">
      <c r="B124" s="329"/>
      <c r="C124" s="329"/>
      <c r="D124" s="329"/>
      <c r="E124" s="329"/>
      <c r="F124" s="329"/>
      <c r="G124" s="329"/>
      <c r="H124" s="329"/>
      <c r="I124" s="329"/>
      <c r="J124" s="329"/>
      <c r="K124" s="329"/>
      <c r="L124" s="329"/>
      <c r="M124" s="329"/>
      <c r="N124" s="329"/>
      <c r="O124" s="329"/>
      <c r="P124" s="329"/>
      <c r="Q124" s="329"/>
      <c r="R124" s="329"/>
      <c r="S124" s="329"/>
      <c r="T124" s="329"/>
      <c r="U124" s="329"/>
      <c r="V124" s="329"/>
      <c r="W124" s="329"/>
    </row>
    <row r="125" spans="2:23">
      <c r="B125" s="338" t="s">
        <v>501</v>
      </c>
      <c r="C125" s="329"/>
      <c r="D125" s="329"/>
      <c r="E125" s="329"/>
      <c r="F125" s="329"/>
      <c r="G125" s="329"/>
      <c r="H125" s="329"/>
      <c r="I125" s="329"/>
      <c r="J125" s="329"/>
      <c r="K125" s="329"/>
      <c r="L125" s="329"/>
      <c r="M125" s="329"/>
      <c r="N125" s="329"/>
      <c r="O125" s="329"/>
      <c r="P125" s="329"/>
      <c r="Q125" s="329"/>
      <c r="R125" s="329"/>
      <c r="S125" s="329"/>
      <c r="T125" s="329"/>
      <c r="U125" s="329"/>
      <c r="V125" s="329"/>
      <c r="W125" s="329"/>
    </row>
    <row r="126" spans="2:23">
      <c r="B126" s="329"/>
      <c r="C126" s="329"/>
      <c r="D126" s="329"/>
      <c r="E126" s="329"/>
      <c r="F126" s="329"/>
      <c r="G126" s="329"/>
      <c r="H126" s="329"/>
      <c r="I126" s="329"/>
      <c r="J126" s="329"/>
      <c r="K126" s="329"/>
      <c r="L126" s="329"/>
      <c r="M126" s="329"/>
      <c r="N126" s="329"/>
      <c r="O126" s="329"/>
      <c r="P126" s="329"/>
      <c r="Q126" s="329"/>
      <c r="R126" s="329"/>
      <c r="S126" s="329"/>
      <c r="T126" s="329"/>
      <c r="U126" s="329"/>
      <c r="V126" s="329"/>
      <c r="W126" s="329"/>
    </row>
    <row r="127" spans="2:23">
      <c r="B127" s="329"/>
      <c r="C127" s="329"/>
      <c r="D127" s="329"/>
      <c r="E127" s="329"/>
      <c r="F127" s="329"/>
      <c r="G127" s="329"/>
      <c r="H127" s="329"/>
      <c r="I127" s="329"/>
      <c r="J127" s="329"/>
      <c r="K127" s="329"/>
      <c r="L127" s="329"/>
      <c r="M127" s="329"/>
      <c r="N127" s="329"/>
      <c r="O127" s="329"/>
      <c r="P127" s="329"/>
      <c r="Q127" s="329"/>
      <c r="R127" s="329"/>
      <c r="S127" s="329"/>
      <c r="T127" s="329"/>
      <c r="U127" s="329"/>
      <c r="V127" s="329"/>
      <c r="W127" s="329"/>
    </row>
    <row r="128" spans="2:23" ht="15.75">
      <c r="B128" s="339" t="s">
        <v>502</v>
      </c>
      <c r="C128" s="329"/>
      <c r="D128" s="329"/>
      <c r="E128" s="329"/>
      <c r="F128" s="329"/>
      <c r="G128" s="329"/>
      <c r="H128" s="329"/>
      <c r="I128" s="329"/>
      <c r="J128" s="329"/>
      <c r="K128" s="329"/>
      <c r="L128" s="329"/>
      <c r="M128" s="329"/>
      <c r="O128" s="329"/>
      <c r="P128" s="329"/>
      <c r="Q128" s="329"/>
      <c r="R128" s="329"/>
      <c r="S128" s="329"/>
      <c r="T128" s="329"/>
      <c r="U128" s="329"/>
      <c r="V128" s="329"/>
      <c r="W128" s="329"/>
    </row>
    <row r="129" spans="2:23" ht="15.75">
      <c r="B129" s="339" t="s">
        <v>503</v>
      </c>
      <c r="C129" s="329"/>
      <c r="D129" s="329"/>
      <c r="E129" s="329"/>
      <c r="F129" s="329"/>
      <c r="G129" s="329"/>
      <c r="H129" s="329"/>
      <c r="I129" s="329"/>
      <c r="J129" s="329"/>
      <c r="K129" s="329"/>
      <c r="L129" s="329"/>
      <c r="M129" s="329"/>
      <c r="O129" s="329"/>
      <c r="P129" s="329"/>
      <c r="Q129" s="329"/>
      <c r="R129" s="329"/>
      <c r="S129" s="329"/>
      <c r="T129" s="329"/>
      <c r="U129" s="329"/>
      <c r="V129" s="329"/>
      <c r="W129" s="329"/>
    </row>
    <row r="130" spans="2:23" ht="15.75">
      <c r="B130" s="340" t="s">
        <v>504</v>
      </c>
      <c r="C130" s="340" t="s">
        <v>505</v>
      </c>
      <c r="D130" s="341"/>
      <c r="E130" s="329"/>
      <c r="F130" s="329"/>
      <c r="G130" s="342" t="s">
        <v>504</v>
      </c>
      <c r="H130" s="341" t="s">
        <v>506</v>
      </c>
      <c r="I130" s="343"/>
      <c r="J130" s="329"/>
      <c r="K130" s="329"/>
      <c r="L130" s="329"/>
      <c r="M130" s="329"/>
      <c r="O130" s="329"/>
      <c r="P130" s="329"/>
      <c r="Q130" s="329"/>
      <c r="R130" s="329"/>
      <c r="S130" s="329"/>
      <c r="T130" s="329"/>
      <c r="U130" s="329"/>
      <c r="V130" s="329"/>
      <c r="W130" s="329"/>
    </row>
    <row r="131" spans="2:23" ht="15.75">
      <c r="B131" s="344" t="s">
        <v>507</v>
      </c>
      <c r="C131" s="345" t="s">
        <v>508</v>
      </c>
      <c r="D131" s="346" t="s">
        <v>509</v>
      </c>
      <c r="E131" s="329"/>
      <c r="F131" s="329"/>
      <c r="G131" s="347" t="s">
        <v>507</v>
      </c>
      <c r="H131" s="348" t="s">
        <v>510</v>
      </c>
      <c r="I131" s="349"/>
      <c r="J131" s="329"/>
      <c r="K131" s="329"/>
      <c r="L131" s="329"/>
      <c r="M131" s="329"/>
      <c r="O131" s="329"/>
      <c r="P131" s="329"/>
      <c r="Q131" s="329"/>
      <c r="R131" s="329"/>
      <c r="S131" s="329"/>
      <c r="T131" s="329"/>
      <c r="U131" s="329"/>
      <c r="V131" s="329"/>
      <c r="W131" s="329"/>
    </row>
    <row r="132" spans="2:23" ht="15.75">
      <c r="B132" s="344" t="s">
        <v>511</v>
      </c>
      <c r="C132" s="345" t="s">
        <v>509</v>
      </c>
      <c r="D132" s="346" t="s">
        <v>512</v>
      </c>
      <c r="E132" s="329"/>
      <c r="F132" s="329"/>
      <c r="G132" s="347" t="s">
        <v>511</v>
      </c>
      <c r="H132" s="348" t="s">
        <v>513</v>
      </c>
      <c r="I132" s="349"/>
      <c r="J132" s="329"/>
      <c r="K132" s="329"/>
      <c r="L132" s="329"/>
      <c r="M132" s="329"/>
      <c r="O132" s="329"/>
      <c r="P132" s="329"/>
      <c r="Q132" s="329"/>
      <c r="R132" s="329"/>
      <c r="S132" s="329"/>
      <c r="T132" s="329"/>
      <c r="U132" s="329"/>
      <c r="V132" s="329"/>
      <c r="W132" s="329"/>
    </row>
    <row r="133" spans="2:23" ht="15.75">
      <c r="B133" s="350" t="s">
        <v>514</v>
      </c>
      <c r="C133" s="345" t="s">
        <v>509</v>
      </c>
      <c r="D133" s="346" t="s">
        <v>515</v>
      </c>
      <c r="E133" s="329"/>
      <c r="F133" s="329"/>
      <c r="G133" s="347" t="s">
        <v>514</v>
      </c>
      <c r="H133" s="348" t="s">
        <v>516</v>
      </c>
      <c r="I133" s="349"/>
      <c r="J133" s="329"/>
      <c r="K133" s="329"/>
      <c r="L133" s="329"/>
      <c r="M133" s="329"/>
      <c r="O133" s="329"/>
      <c r="P133" s="329"/>
      <c r="Q133" s="329"/>
      <c r="R133" s="329"/>
      <c r="S133" s="329"/>
      <c r="T133" s="329"/>
      <c r="U133" s="329"/>
      <c r="V133" s="329"/>
      <c r="W133" s="329"/>
    </row>
    <row r="134" spans="2:23" ht="15.75">
      <c r="B134" s="351" t="s">
        <v>517</v>
      </c>
      <c r="C134" s="352" t="s">
        <v>509</v>
      </c>
      <c r="D134" s="346" t="s">
        <v>509</v>
      </c>
      <c r="E134" s="329"/>
      <c r="F134" s="329"/>
      <c r="G134" s="347" t="s">
        <v>517</v>
      </c>
      <c r="H134" s="348" t="s">
        <v>509</v>
      </c>
      <c r="I134" s="349"/>
      <c r="J134" s="329"/>
      <c r="K134" s="329"/>
      <c r="L134" s="329"/>
      <c r="M134" s="329"/>
      <c r="O134" s="329"/>
      <c r="P134" s="329"/>
      <c r="Q134" s="329"/>
      <c r="R134" s="329"/>
      <c r="S134" s="329"/>
      <c r="T134" s="329"/>
      <c r="U134" s="329"/>
      <c r="V134" s="329"/>
      <c r="W134" s="329"/>
    </row>
    <row r="135" spans="2:23" ht="15.75">
      <c r="B135" s="350" t="s">
        <v>518</v>
      </c>
      <c r="C135" s="353" t="s">
        <v>508</v>
      </c>
      <c r="D135" s="354" t="s">
        <v>519</v>
      </c>
      <c r="E135" s="329"/>
      <c r="F135" s="329"/>
      <c r="G135" s="347" t="s">
        <v>518</v>
      </c>
      <c r="H135" s="355" t="s">
        <v>520</v>
      </c>
      <c r="I135" s="343"/>
      <c r="J135" s="329"/>
      <c r="K135" s="329"/>
      <c r="L135" s="329"/>
      <c r="M135" s="329"/>
      <c r="O135" s="329"/>
      <c r="P135" s="329"/>
      <c r="Q135" s="329"/>
      <c r="R135" s="329"/>
      <c r="S135" s="329"/>
      <c r="T135" s="329"/>
      <c r="U135" s="329"/>
      <c r="V135" s="329"/>
      <c r="W135" s="329"/>
    </row>
    <row r="136" spans="2:23" ht="15.75">
      <c r="B136" s="356" t="s">
        <v>521</v>
      </c>
      <c r="C136" s="357" t="s">
        <v>522</v>
      </c>
      <c r="D136" s="358" t="s">
        <v>523</v>
      </c>
      <c r="E136" s="329"/>
      <c r="F136" s="329"/>
      <c r="G136" s="359" t="s">
        <v>521</v>
      </c>
      <c r="H136" s="360" t="s">
        <v>524</v>
      </c>
      <c r="I136" s="361"/>
      <c r="J136" s="329"/>
      <c r="K136" s="329"/>
      <c r="L136" s="329"/>
      <c r="M136" s="329"/>
      <c r="O136" s="329"/>
      <c r="P136" s="329"/>
      <c r="Q136" s="329"/>
      <c r="R136" s="329"/>
      <c r="S136" s="329"/>
      <c r="T136" s="329"/>
      <c r="U136" s="329"/>
      <c r="V136" s="329"/>
      <c r="W136" s="329"/>
    </row>
    <row r="137" spans="2:23" ht="15.75">
      <c r="B137" s="362" t="s">
        <v>525</v>
      </c>
      <c r="C137" s="363" t="s">
        <v>526</v>
      </c>
      <c r="D137" s="364" t="s">
        <v>527</v>
      </c>
      <c r="E137" s="329"/>
      <c r="F137" s="329"/>
      <c r="G137" s="359" t="s">
        <v>525</v>
      </c>
      <c r="H137" s="355" t="s">
        <v>528</v>
      </c>
      <c r="I137" s="343"/>
      <c r="J137" s="329"/>
      <c r="K137" s="329"/>
      <c r="L137" s="329"/>
      <c r="M137" s="329"/>
      <c r="O137" s="329"/>
      <c r="P137" s="329"/>
      <c r="Q137" s="329"/>
      <c r="R137" s="329"/>
      <c r="S137" s="329"/>
      <c r="T137" s="329"/>
      <c r="U137" s="329"/>
      <c r="V137" s="329"/>
      <c r="W137" s="329"/>
    </row>
    <row r="138" spans="2:23" ht="15.75">
      <c r="B138" s="339" t="s">
        <v>529</v>
      </c>
      <c r="C138" s="329"/>
      <c r="D138" s="329"/>
      <c r="E138" s="329"/>
      <c r="F138" s="329"/>
      <c r="G138" s="329"/>
      <c r="H138" s="329"/>
      <c r="I138" s="329"/>
      <c r="J138" s="329"/>
      <c r="K138" s="329"/>
      <c r="L138" s="329"/>
      <c r="M138" s="329"/>
      <c r="O138" s="329"/>
      <c r="P138" s="329"/>
      <c r="Q138" s="329"/>
      <c r="R138" s="329"/>
      <c r="S138" s="329"/>
      <c r="T138" s="329"/>
      <c r="U138" s="329"/>
      <c r="V138" s="329"/>
      <c r="W138" s="329"/>
    </row>
    <row r="139" spans="2:23">
      <c r="B139" s="329"/>
      <c r="C139" s="329"/>
      <c r="D139" s="329"/>
      <c r="E139" s="329"/>
      <c r="F139" s="329"/>
      <c r="G139" s="329"/>
      <c r="H139" s="329"/>
      <c r="I139" s="329"/>
      <c r="J139" s="329"/>
      <c r="K139" s="329"/>
      <c r="L139" s="329"/>
      <c r="M139" s="329"/>
      <c r="O139" s="329"/>
      <c r="P139" s="329"/>
      <c r="Q139" s="329"/>
      <c r="R139" s="329"/>
      <c r="S139" s="329"/>
      <c r="T139" s="329"/>
      <c r="U139" s="329"/>
      <c r="V139" s="329"/>
      <c r="W139" s="329"/>
    </row>
    <row r="140" spans="2:23">
      <c r="B140" s="329"/>
      <c r="C140" s="329"/>
      <c r="D140" s="336"/>
      <c r="E140" s="329"/>
      <c r="F140" s="329"/>
      <c r="G140" s="329"/>
      <c r="H140" s="329"/>
      <c r="I140" s="329"/>
      <c r="J140" s="329"/>
      <c r="K140" s="329"/>
      <c r="L140" s="329"/>
      <c r="M140" s="329"/>
      <c r="N140" s="329"/>
      <c r="O140" s="329"/>
      <c r="P140" s="329"/>
      <c r="Q140" s="329"/>
      <c r="R140" s="329"/>
      <c r="S140" s="329"/>
      <c r="T140" s="329"/>
      <c r="U140" s="329"/>
      <c r="V140" s="329"/>
      <c r="W140" s="329"/>
    </row>
    <row r="141" spans="2:23">
      <c r="B141" s="365" t="s">
        <v>530</v>
      </c>
      <c r="C141" s="336"/>
      <c r="D141" s="329"/>
      <c r="E141" s="329"/>
      <c r="F141" s="329"/>
      <c r="G141" s="329"/>
      <c r="H141" s="329"/>
      <c r="I141" s="329"/>
      <c r="J141" s="329"/>
      <c r="K141" s="329"/>
      <c r="L141" s="329"/>
      <c r="M141" s="329"/>
      <c r="N141" s="329"/>
      <c r="O141" s="329"/>
      <c r="P141" s="329"/>
      <c r="Q141" s="329"/>
      <c r="S141" s="329"/>
      <c r="T141" s="329"/>
      <c r="U141" s="329"/>
      <c r="V141" s="329"/>
      <c r="W141" s="329"/>
    </row>
    <row r="142" spans="2:23">
      <c r="B142" s="329"/>
      <c r="C142" s="336"/>
      <c r="D142" s="329"/>
      <c r="E142" s="329"/>
      <c r="F142" s="329"/>
      <c r="G142" s="329"/>
      <c r="H142" s="329"/>
      <c r="I142" s="329"/>
      <c r="J142" s="329"/>
      <c r="K142" s="329"/>
      <c r="L142" s="329"/>
      <c r="M142" s="329"/>
      <c r="N142" s="329"/>
      <c r="O142" s="329"/>
      <c r="P142" s="329"/>
      <c r="Q142" s="329"/>
      <c r="S142" s="329"/>
      <c r="T142" s="329"/>
      <c r="U142" s="329"/>
      <c r="V142" s="329"/>
      <c r="W142" s="329"/>
    </row>
    <row r="143" spans="2:23">
      <c r="B143" s="329" t="s">
        <v>531</v>
      </c>
      <c r="C143" s="329"/>
      <c r="D143" s="329"/>
      <c r="E143" s="329"/>
      <c r="F143" s="329"/>
      <c r="G143" s="329"/>
      <c r="H143" s="329"/>
      <c r="I143" s="329"/>
      <c r="J143" s="329"/>
      <c r="K143" s="329"/>
      <c r="L143" s="329"/>
      <c r="M143" s="329"/>
      <c r="N143" s="329"/>
      <c r="O143" s="329"/>
      <c r="P143" s="329"/>
      <c r="Q143" s="329"/>
      <c r="S143" s="329"/>
      <c r="T143" s="329"/>
      <c r="U143" s="329"/>
      <c r="V143" s="329"/>
      <c r="W143" s="329"/>
    </row>
    <row r="144" spans="2:23">
      <c r="B144" s="329" t="s">
        <v>532</v>
      </c>
      <c r="C144" s="366">
        <v>1535</v>
      </c>
      <c r="D144" s="367" t="s">
        <v>533</v>
      </c>
      <c r="E144" s="329"/>
      <c r="F144" s="329"/>
      <c r="G144" s="329"/>
      <c r="H144" s="329"/>
      <c r="I144" s="329"/>
      <c r="J144" s="329"/>
      <c r="K144" s="329"/>
      <c r="L144" s="329"/>
      <c r="M144" s="329"/>
      <c r="N144" s="329"/>
      <c r="O144" s="329"/>
      <c r="P144" s="329"/>
      <c r="Q144" s="329"/>
      <c r="S144" s="329"/>
      <c r="T144" s="329"/>
      <c r="U144" s="329"/>
      <c r="V144" s="329"/>
      <c r="W144" s="329"/>
    </row>
    <row r="145" spans="2:23">
      <c r="B145" s="329" t="s">
        <v>490</v>
      </c>
      <c r="C145" s="368">
        <v>154</v>
      </c>
      <c r="D145" s="367" t="s">
        <v>534</v>
      </c>
      <c r="E145" s="329"/>
      <c r="F145" s="329"/>
      <c r="G145" s="329"/>
      <c r="H145" s="329"/>
      <c r="I145" s="329"/>
      <c r="J145" s="329"/>
      <c r="K145" s="329"/>
      <c r="L145" s="329"/>
      <c r="M145" s="329"/>
      <c r="N145" s="329"/>
      <c r="O145" s="329"/>
      <c r="P145" s="329"/>
      <c r="Q145" s="329"/>
      <c r="S145" s="329"/>
      <c r="T145" s="329"/>
      <c r="U145" s="329"/>
      <c r="V145" s="329"/>
      <c r="W145" s="329"/>
    </row>
    <row r="146" spans="2:23">
      <c r="B146" s="329" t="s">
        <v>535</v>
      </c>
      <c r="C146" s="63">
        <v>262</v>
      </c>
      <c r="D146" s="367" t="s">
        <v>534</v>
      </c>
      <c r="E146" s="329"/>
      <c r="F146" s="329"/>
      <c r="G146" s="329"/>
      <c r="H146" s="329"/>
      <c r="I146" s="329"/>
      <c r="J146" s="329"/>
      <c r="K146" s="329"/>
      <c r="L146" s="329"/>
      <c r="M146" s="329"/>
      <c r="N146" s="329"/>
      <c r="O146" s="329"/>
      <c r="P146" s="329"/>
      <c r="Q146" s="329"/>
      <c r="S146" s="329"/>
      <c r="T146" s="329"/>
      <c r="U146" s="329"/>
      <c r="V146" s="329"/>
      <c r="W146" s="329"/>
    </row>
    <row r="147" spans="2:23">
      <c r="B147" s="329" t="s">
        <v>536</v>
      </c>
      <c r="C147" s="366">
        <v>10</v>
      </c>
      <c r="D147" s="367" t="s">
        <v>537</v>
      </c>
      <c r="E147" s="338" t="s">
        <v>538</v>
      </c>
      <c r="F147" s="329"/>
      <c r="G147" s="329"/>
      <c r="H147" s="329"/>
      <c r="I147" s="329"/>
      <c r="J147" s="329"/>
      <c r="K147" s="329"/>
      <c r="L147" s="329"/>
      <c r="M147" s="329"/>
      <c r="N147" s="329"/>
      <c r="O147" s="329"/>
      <c r="P147" s="329"/>
      <c r="Q147" s="329"/>
      <c r="S147" s="329"/>
      <c r="T147" s="329"/>
      <c r="U147" s="329"/>
      <c r="V147" s="329"/>
      <c r="W147" s="329"/>
    </row>
    <row r="148" spans="2:23">
      <c r="B148" s="329" t="s">
        <v>539</v>
      </c>
      <c r="C148" s="63">
        <v>15</v>
      </c>
      <c r="D148" s="329"/>
      <c r="E148" s="329"/>
      <c r="F148" s="329"/>
      <c r="G148" s="329"/>
      <c r="H148" s="329"/>
      <c r="I148" s="329"/>
      <c r="J148" s="329"/>
      <c r="K148" s="329"/>
      <c r="L148" s="329"/>
      <c r="M148" s="329"/>
      <c r="N148" s="329"/>
      <c r="O148" s="329"/>
      <c r="P148" s="329"/>
      <c r="Q148" s="329"/>
      <c r="S148" s="329"/>
      <c r="T148" s="329"/>
      <c r="U148" s="329"/>
      <c r="V148" s="329"/>
      <c r="W148" s="329"/>
    </row>
    <row r="149" spans="2:23" ht="29.25">
      <c r="B149" s="333" t="s">
        <v>540</v>
      </c>
      <c r="C149" s="63">
        <v>583</v>
      </c>
      <c r="D149" s="329"/>
      <c r="E149" s="329"/>
      <c r="F149" s="329"/>
      <c r="G149" s="329"/>
      <c r="H149" s="329"/>
      <c r="I149" s="329"/>
      <c r="J149" s="329"/>
      <c r="K149" s="329"/>
      <c r="L149" s="329"/>
      <c r="M149" s="329"/>
      <c r="N149" s="329"/>
      <c r="O149" s="329"/>
      <c r="P149" s="329"/>
      <c r="Q149" s="329"/>
      <c r="S149" s="329"/>
      <c r="T149" s="329"/>
      <c r="U149" s="329"/>
      <c r="V149" s="329"/>
      <c r="W149" s="329"/>
    </row>
    <row r="150" spans="2:23">
      <c r="B150" s="329"/>
      <c r="C150" s="329"/>
      <c r="D150" s="329"/>
      <c r="E150" s="329"/>
      <c r="F150" s="329"/>
      <c r="G150" s="329"/>
      <c r="H150" s="329"/>
      <c r="I150" s="329"/>
      <c r="J150" s="329"/>
      <c r="K150" s="329"/>
      <c r="L150" s="329"/>
      <c r="M150" s="329"/>
      <c r="N150" s="329"/>
      <c r="O150" s="329"/>
      <c r="P150" s="329"/>
      <c r="Q150" s="329"/>
      <c r="S150" s="329"/>
      <c r="T150" s="329"/>
      <c r="U150" s="329"/>
      <c r="V150" s="329"/>
      <c r="W150" s="329"/>
    </row>
    <row r="151" spans="2:23" ht="43.5">
      <c r="B151" s="369" t="s">
        <v>541</v>
      </c>
      <c r="C151" s="370">
        <v>10</v>
      </c>
      <c r="D151" s="335" t="s">
        <v>542</v>
      </c>
      <c r="E151" s="329"/>
      <c r="F151" s="329"/>
      <c r="G151" s="329"/>
      <c r="H151" s="329"/>
      <c r="I151" s="329"/>
      <c r="J151" s="329"/>
      <c r="K151" s="329"/>
      <c r="L151" s="329"/>
      <c r="M151" s="329"/>
      <c r="N151" s="329"/>
      <c r="O151" s="329"/>
      <c r="P151" s="329"/>
      <c r="Q151" s="329"/>
      <c r="S151" s="329"/>
      <c r="T151" s="329"/>
      <c r="U151" s="329"/>
      <c r="V151" s="329"/>
      <c r="W151" s="329"/>
    </row>
    <row r="152" spans="2:23" ht="29.25">
      <c r="B152" s="369" t="s">
        <v>493</v>
      </c>
      <c r="C152" s="370">
        <v>1710</v>
      </c>
      <c r="D152" s="371" t="s">
        <v>542</v>
      </c>
      <c r="E152" s="329"/>
      <c r="F152" s="329"/>
      <c r="G152" s="329"/>
      <c r="H152" s="329"/>
      <c r="I152" s="329"/>
      <c r="J152" s="329"/>
      <c r="K152" s="329"/>
      <c r="L152" s="329"/>
      <c r="M152" s="329"/>
      <c r="N152" s="329"/>
      <c r="O152" s="329"/>
      <c r="P152" s="329"/>
      <c r="Q152" s="329"/>
      <c r="S152" s="329"/>
      <c r="T152" s="329"/>
      <c r="U152" s="329"/>
      <c r="V152" s="329"/>
      <c r="W152" s="329"/>
    </row>
    <row r="153" spans="2:23">
      <c r="B153" s="63" t="s">
        <v>543</v>
      </c>
      <c r="C153" s="372">
        <v>0.45</v>
      </c>
      <c r="D153" s="373" t="s">
        <v>542</v>
      </c>
      <c r="E153" s="329"/>
      <c r="F153" s="329"/>
      <c r="G153" s="329"/>
      <c r="H153" s="329"/>
      <c r="I153" s="329"/>
      <c r="J153" s="329"/>
      <c r="K153" s="329"/>
      <c r="L153" s="329"/>
      <c r="M153" s="329"/>
      <c r="N153" s="329"/>
      <c r="O153" s="329"/>
      <c r="P153" s="329"/>
      <c r="Q153" s="329"/>
      <c r="S153" s="329"/>
      <c r="T153" s="329"/>
      <c r="U153" s="329"/>
      <c r="V153" s="329"/>
      <c r="W153" s="329"/>
    </row>
    <row r="154" spans="2:23">
      <c r="B154" s="329"/>
      <c r="C154" s="329"/>
      <c r="D154" s="329"/>
      <c r="E154" s="329"/>
      <c r="F154" s="329"/>
      <c r="G154" s="329"/>
      <c r="H154" s="329"/>
      <c r="I154" s="329"/>
      <c r="J154" s="329"/>
      <c r="K154" s="329"/>
      <c r="L154" s="329"/>
      <c r="M154" s="329"/>
      <c r="N154" s="329"/>
      <c r="O154" s="329"/>
      <c r="P154" s="329"/>
      <c r="Q154" s="329"/>
      <c r="S154" s="329"/>
      <c r="T154" s="329"/>
      <c r="U154" s="329"/>
      <c r="V154" s="329"/>
      <c r="W154" s="329"/>
    </row>
    <row r="155" spans="2:23">
      <c r="B155" s="329"/>
      <c r="C155" s="329"/>
      <c r="D155" s="329"/>
      <c r="E155" s="329"/>
      <c r="F155" s="329"/>
      <c r="G155" s="329"/>
      <c r="H155" s="329"/>
      <c r="I155" s="329"/>
      <c r="J155" s="329"/>
      <c r="K155" s="329"/>
      <c r="L155" s="329"/>
      <c r="M155" s="329"/>
      <c r="N155" s="329"/>
      <c r="O155" s="329"/>
      <c r="P155" s="329"/>
      <c r="Q155" s="329"/>
      <c r="S155" s="329"/>
      <c r="T155" s="329"/>
      <c r="U155" s="329"/>
      <c r="V155" s="329"/>
      <c r="W155" s="329"/>
    </row>
    <row r="156" spans="2:23" ht="43.5">
      <c r="B156" s="333" t="s">
        <v>541</v>
      </c>
      <c r="C156" s="336">
        <v>10</v>
      </c>
      <c r="D156" s="329" t="s">
        <v>542</v>
      </c>
      <c r="E156" s="329"/>
      <c r="F156" s="329"/>
      <c r="G156" s="329"/>
      <c r="H156" s="329"/>
      <c r="I156" s="329"/>
      <c r="J156" s="329"/>
      <c r="K156" s="329"/>
      <c r="L156" s="329"/>
      <c r="M156" s="329"/>
      <c r="N156" s="329"/>
      <c r="O156" s="329"/>
      <c r="P156" s="329"/>
      <c r="Q156" s="329"/>
      <c r="S156" s="329"/>
      <c r="T156" s="329"/>
      <c r="U156" s="329"/>
      <c r="V156" s="329"/>
      <c r="W156" s="329"/>
    </row>
    <row r="157" spans="2:23" ht="29.25">
      <c r="B157" s="333" t="s">
        <v>493</v>
      </c>
      <c r="C157" s="336">
        <v>1710</v>
      </c>
      <c r="D157" s="329" t="s">
        <v>542</v>
      </c>
      <c r="E157" s="329"/>
      <c r="F157" s="329"/>
      <c r="G157" s="329"/>
      <c r="H157" s="329"/>
      <c r="I157" s="329"/>
      <c r="J157" s="329"/>
      <c r="K157" s="329"/>
      <c r="L157" s="329"/>
      <c r="M157" s="329"/>
      <c r="N157" s="329"/>
      <c r="O157" s="329"/>
      <c r="P157" s="329"/>
      <c r="Q157" s="329"/>
      <c r="S157" s="329"/>
      <c r="T157" s="329"/>
      <c r="U157" s="329"/>
      <c r="V157" s="329"/>
      <c r="W157" s="329"/>
    </row>
    <row r="158" spans="2:23" ht="29.25">
      <c r="B158" s="333" t="s">
        <v>544</v>
      </c>
      <c r="C158" s="336">
        <v>2470</v>
      </c>
      <c r="D158" s="329" t="s">
        <v>542</v>
      </c>
      <c r="E158" s="329"/>
      <c r="F158" s="329"/>
      <c r="G158" s="329"/>
      <c r="H158" s="329"/>
      <c r="I158" s="329"/>
      <c r="J158" s="329"/>
      <c r="K158" s="329"/>
      <c r="L158" s="329"/>
      <c r="M158" s="329"/>
      <c r="N158" s="329"/>
      <c r="O158" s="329"/>
      <c r="P158" s="329"/>
      <c r="Q158" s="329"/>
      <c r="S158" s="329"/>
      <c r="T158" s="329"/>
      <c r="U158" s="329"/>
      <c r="V158" s="329"/>
      <c r="W158" s="329"/>
    </row>
    <row r="159" spans="2:23">
      <c r="B159" s="333" t="s">
        <v>494</v>
      </c>
      <c r="C159" s="336">
        <v>3</v>
      </c>
      <c r="D159" s="329" t="s">
        <v>545</v>
      </c>
      <c r="E159" s="329"/>
      <c r="F159" s="329"/>
      <c r="G159" s="329"/>
      <c r="H159" s="329"/>
      <c r="I159" s="329"/>
      <c r="J159" s="329"/>
      <c r="K159" s="329"/>
      <c r="L159" s="329"/>
      <c r="M159" s="329"/>
      <c r="N159" s="329"/>
      <c r="O159" s="329"/>
      <c r="P159" s="329"/>
      <c r="Q159" s="329"/>
      <c r="S159" s="329"/>
      <c r="T159" s="329"/>
      <c r="U159" s="329"/>
      <c r="V159" s="329"/>
      <c r="W159" s="329"/>
    </row>
    <row r="160" spans="2:23">
      <c r="B160" s="333" t="s">
        <v>546</v>
      </c>
      <c r="C160" s="336">
        <v>4</v>
      </c>
      <c r="D160" s="329" t="s">
        <v>545</v>
      </c>
      <c r="E160" s="329"/>
      <c r="F160" s="329"/>
      <c r="G160" s="329"/>
      <c r="H160" s="329"/>
      <c r="I160" s="329"/>
      <c r="J160" s="329"/>
      <c r="K160" s="329"/>
      <c r="L160" s="329"/>
      <c r="M160" s="329"/>
      <c r="N160" s="329"/>
      <c r="O160" s="329"/>
      <c r="P160" s="329"/>
      <c r="Q160" s="329"/>
      <c r="S160" s="329"/>
      <c r="T160" s="329"/>
      <c r="U160" s="329"/>
      <c r="V160" s="329"/>
      <c r="W160" s="329"/>
    </row>
    <row r="161" spans="2:23">
      <c r="B161" s="333" t="s">
        <v>543</v>
      </c>
      <c r="C161" s="336">
        <v>0.45</v>
      </c>
      <c r="D161" s="329" t="s">
        <v>542</v>
      </c>
      <c r="E161" s="329"/>
      <c r="F161" s="329"/>
      <c r="G161" s="329"/>
      <c r="H161" s="329"/>
      <c r="I161" s="329"/>
      <c r="J161" s="329"/>
      <c r="K161" s="329"/>
      <c r="L161" s="329"/>
      <c r="M161" s="329"/>
      <c r="N161" s="329"/>
      <c r="O161" s="329"/>
      <c r="P161" s="329"/>
      <c r="Q161" s="329"/>
      <c r="S161" s="329"/>
      <c r="T161" s="329"/>
      <c r="U161" s="329"/>
      <c r="V161" s="329"/>
      <c r="W161" s="329"/>
    </row>
    <row r="162" spans="2:23">
      <c r="B162" s="333" t="s">
        <v>547</v>
      </c>
      <c r="C162" s="336">
        <v>0.95</v>
      </c>
      <c r="D162" s="329" t="s">
        <v>548</v>
      </c>
      <c r="E162" s="329"/>
      <c r="F162" s="329"/>
      <c r="G162" s="329"/>
      <c r="H162" s="329"/>
      <c r="I162" s="329"/>
      <c r="J162" s="329"/>
      <c r="K162" s="329"/>
      <c r="L162" s="329"/>
      <c r="M162" s="329"/>
      <c r="N162" s="329"/>
      <c r="O162" s="329"/>
      <c r="P162" s="329"/>
      <c r="Q162" s="329"/>
      <c r="S162" s="329"/>
      <c r="T162" s="329"/>
      <c r="U162" s="329"/>
      <c r="V162" s="329"/>
      <c r="W162" s="329"/>
    </row>
    <row r="163" spans="2:23">
      <c r="B163" s="329"/>
      <c r="C163" s="329"/>
      <c r="D163" s="329"/>
      <c r="E163" s="329"/>
      <c r="F163" s="329"/>
      <c r="G163" s="329"/>
      <c r="H163" s="329"/>
      <c r="I163" s="329"/>
      <c r="J163" s="329"/>
      <c r="K163" s="329"/>
      <c r="L163" s="329"/>
      <c r="M163" s="329"/>
      <c r="N163" s="329"/>
      <c r="O163" s="329"/>
      <c r="P163" s="329"/>
      <c r="Q163" s="329"/>
      <c r="S163" s="329"/>
      <c r="T163" s="329"/>
      <c r="U163" s="329"/>
      <c r="V163" s="329"/>
      <c r="W163" s="329"/>
    </row>
    <row r="164" spans="2:23">
      <c r="B164" s="329"/>
      <c r="C164" s="329"/>
      <c r="D164" s="329"/>
      <c r="E164" s="329"/>
      <c r="F164" s="329"/>
      <c r="G164" s="329"/>
      <c r="H164" s="329"/>
      <c r="I164" s="329"/>
      <c r="J164" s="329"/>
      <c r="K164" s="329"/>
      <c r="L164" s="329"/>
      <c r="M164" s="329"/>
      <c r="N164" s="329"/>
      <c r="O164" s="329"/>
      <c r="P164" s="329"/>
      <c r="Q164" s="329"/>
      <c r="S164" s="329"/>
      <c r="T164" s="329"/>
      <c r="U164" s="329"/>
      <c r="V164" s="329"/>
      <c r="W164" s="329"/>
    </row>
    <row r="165" spans="2:23">
      <c r="B165" s="329"/>
      <c r="C165" s="329"/>
      <c r="D165" s="329"/>
      <c r="E165" s="329"/>
      <c r="F165" s="329"/>
      <c r="G165" s="329"/>
      <c r="H165" s="329"/>
      <c r="I165" s="329"/>
      <c r="J165" s="329"/>
      <c r="K165" s="329"/>
      <c r="L165" s="329"/>
      <c r="M165" s="329"/>
      <c r="N165" s="329"/>
      <c r="O165" s="329"/>
      <c r="P165" s="329"/>
      <c r="Q165" s="329"/>
      <c r="S165" s="329"/>
      <c r="T165" s="329"/>
      <c r="U165" s="329"/>
      <c r="V165" s="329"/>
      <c r="W165" s="329"/>
    </row>
    <row r="166" spans="2:23">
      <c r="B166" s="329"/>
      <c r="C166" s="329"/>
      <c r="D166" s="329"/>
      <c r="E166" s="329"/>
      <c r="F166" s="329"/>
      <c r="G166" s="329"/>
      <c r="H166" s="329"/>
      <c r="I166" s="329"/>
      <c r="J166" s="329"/>
      <c r="K166" s="329"/>
      <c r="L166" s="329"/>
      <c r="M166" s="329"/>
      <c r="N166" s="329"/>
      <c r="O166" s="329"/>
      <c r="P166" s="329"/>
      <c r="Q166" s="329"/>
      <c r="S166" s="329"/>
      <c r="T166" s="329"/>
      <c r="U166" s="329"/>
      <c r="V166" s="329"/>
      <c r="W166" s="329"/>
    </row>
    <row r="167" spans="2:23">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row>
    <row r="168" spans="2:23">
      <c r="B168" s="329"/>
      <c r="C168" s="329"/>
      <c r="D168" s="329"/>
      <c r="E168" s="329"/>
      <c r="F168" s="329"/>
      <c r="G168" s="329"/>
      <c r="H168" s="329"/>
      <c r="I168" s="329"/>
      <c r="J168" s="329"/>
      <c r="K168" s="329"/>
      <c r="L168" s="329"/>
      <c r="M168" s="329"/>
      <c r="N168" s="329"/>
      <c r="O168" s="329"/>
      <c r="P168" s="329"/>
      <c r="Q168" s="329"/>
      <c r="R168" s="329"/>
      <c r="S168" s="329"/>
      <c r="T168" s="329"/>
      <c r="U168" s="329"/>
      <c r="V168" s="329"/>
      <c r="W168" s="329"/>
    </row>
    <row r="169" spans="2:23">
      <c r="B169" s="329"/>
      <c r="C169" s="329"/>
      <c r="D169" s="329"/>
      <c r="E169" s="329"/>
      <c r="F169" s="329"/>
      <c r="G169" s="329"/>
      <c r="H169" s="329"/>
      <c r="I169" s="329"/>
      <c r="J169" s="329"/>
      <c r="K169" s="329"/>
      <c r="L169" s="329"/>
      <c r="M169" s="329"/>
      <c r="N169" s="329"/>
      <c r="O169" s="329"/>
      <c r="P169" s="329"/>
      <c r="Q169" s="329"/>
      <c r="R169" s="329"/>
      <c r="S169" s="329"/>
      <c r="T169" s="329"/>
      <c r="U169" s="329"/>
      <c r="V169" s="329"/>
      <c r="W169" s="329"/>
    </row>
    <row r="170" spans="2:23">
      <c r="B170" s="329"/>
      <c r="C170" s="336"/>
      <c r="D170" s="336"/>
      <c r="E170" s="329"/>
      <c r="F170" s="329"/>
      <c r="G170" s="329"/>
      <c r="H170" s="329"/>
      <c r="I170" s="329"/>
      <c r="J170" s="329"/>
      <c r="K170" s="329"/>
      <c r="L170" s="329"/>
      <c r="M170" s="329"/>
      <c r="N170" s="329"/>
      <c r="O170" s="329"/>
      <c r="P170" s="329"/>
      <c r="Q170" s="329"/>
      <c r="R170" s="329"/>
      <c r="S170" s="329"/>
      <c r="T170" s="329"/>
      <c r="U170" s="329"/>
      <c r="V170" s="329"/>
      <c r="W170" s="329"/>
    </row>
  </sheetData>
  <mergeCells count="81">
    <mergeCell ref="C2:Q2"/>
    <mergeCell ref="C3:Q3"/>
    <mergeCell ref="C4:Q4"/>
    <mergeCell ref="C5:Q5"/>
    <mergeCell ref="C6:F6"/>
    <mergeCell ref="G6:Q6"/>
    <mergeCell ref="R8:AE8"/>
    <mergeCell ref="B9:B10"/>
    <mergeCell ref="C9:D9"/>
    <mergeCell ref="G9:H9"/>
    <mergeCell ref="I9:Q9"/>
    <mergeCell ref="C10:D10"/>
    <mergeCell ref="G10:H10"/>
    <mergeCell ref="B28:B29"/>
    <mergeCell ref="C28:Q29"/>
    <mergeCell ref="B7:B8"/>
    <mergeCell ref="C7:D7"/>
    <mergeCell ref="C8:D8"/>
    <mergeCell ref="I10:Q10"/>
    <mergeCell ref="B12:Q13"/>
    <mergeCell ref="B15:Q15"/>
    <mergeCell ref="O16:Q16"/>
    <mergeCell ref="O17:Q17"/>
    <mergeCell ref="D32:E32"/>
    <mergeCell ref="I32:K32"/>
    <mergeCell ref="N32:Q32"/>
    <mergeCell ref="S32:T32"/>
    <mergeCell ref="AD32:AH32"/>
    <mergeCell ref="B31:E31"/>
    <mergeCell ref="G31:K31"/>
    <mergeCell ref="N31:Q31"/>
    <mergeCell ref="S31:W31"/>
    <mergeCell ref="AD31:AH31"/>
    <mergeCell ref="D33:E33"/>
    <mergeCell ref="I33:K33"/>
    <mergeCell ref="N33:Q33"/>
    <mergeCell ref="S33:T33"/>
    <mergeCell ref="D34:E34"/>
    <mergeCell ref="N34:Q34"/>
    <mergeCell ref="S34:T34"/>
    <mergeCell ref="D35:E35"/>
    <mergeCell ref="I35:K35"/>
    <mergeCell ref="N35:Q35"/>
    <mergeCell ref="S35:T35"/>
    <mergeCell ref="D36:E36"/>
    <mergeCell ref="N36:Q36"/>
    <mergeCell ref="S36:T36"/>
    <mergeCell ref="D37:E37"/>
    <mergeCell ref="N37:Q37"/>
    <mergeCell ref="S37:T37"/>
    <mergeCell ref="D38:E38"/>
    <mergeCell ref="N38:Q38"/>
    <mergeCell ref="S38:T38"/>
    <mergeCell ref="D39:E39"/>
    <mergeCell ref="N39:Q39"/>
    <mergeCell ref="S39:T39"/>
    <mergeCell ref="D40:E40"/>
    <mergeCell ref="N40:Q40"/>
    <mergeCell ref="S40:T40"/>
    <mergeCell ref="C49:N49"/>
    <mergeCell ref="D41:E41"/>
    <mergeCell ref="N41:Q41"/>
    <mergeCell ref="S41:T41"/>
    <mergeCell ref="D42:E42"/>
    <mergeCell ref="N42:Q42"/>
    <mergeCell ref="S42:T42"/>
    <mergeCell ref="D43:E43"/>
    <mergeCell ref="N43:Q43"/>
    <mergeCell ref="D44:E44"/>
    <mergeCell ref="N44:Q44"/>
    <mergeCell ref="D45:E45"/>
    <mergeCell ref="C67:N67"/>
    <mergeCell ref="C70:N70"/>
    <mergeCell ref="C77:N77"/>
    <mergeCell ref="C85:R88"/>
    <mergeCell ref="C52:N52"/>
    <mergeCell ref="O53:Q53"/>
    <mergeCell ref="C55:N55"/>
    <mergeCell ref="O56:Q56"/>
    <mergeCell ref="C58:N58"/>
    <mergeCell ref="C62:N62"/>
  </mergeCells>
  <hyperlinks>
    <hyperlink ref="J8" r:id="rId1" display="karolis.kelpsas@ena.lt" xr:uid="{426E5361-C627-488C-8677-CB96125524BF}"/>
    <hyperlink ref="E147" r:id="rId2" display="https://e-seimas.lrs.lt/portal/legalAct/lt/TAD/15767120a80711e68987e8320e9a5185/asr" xr:uid="{3731B1A2-CCB3-4B12-ADFE-EB0653E0EC73}"/>
    <hyperlink ref="B123" r:id="rId3" xr:uid="{1F4E90F4-F473-4E8E-B89A-EBA6FD7BF006}"/>
    <hyperlink ref="B125" r:id="rId4" xr:uid="{C3DDF11C-E4B9-4E38-9F37-EE384DFE44B8}"/>
  </hyperlinks>
  <pageMargins left="0.25" right="0.25" top="0.75" bottom="0.75" header="0.3" footer="0.3"/>
  <pageSetup paperSize="8" scale="57" fitToHeight="0" orientation="landscape"/>
  <rowBreaks count="1" manualBreakCount="1">
    <brk id="3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4F9B-43D4-43DB-AEE8-E20214CD2F0F}">
  <dimension ref="B3:K14"/>
  <sheetViews>
    <sheetView workbookViewId="0"/>
  </sheetViews>
  <sheetFormatPr defaultRowHeight="14.45"/>
  <cols>
    <col min="4" max="4" width="17" customWidth="1"/>
    <col min="5" max="5" width="16.7109375" customWidth="1"/>
    <col min="6" max="6" width="13.28515625" customWidth="1"/>
    <col min="7" max="7" width="17" customWidth="1"/>
    <col min="8" max="8" width="14.28515625" customWidth="1"/>
    <col min="9" max="9" width="11.85546875" customWidth="1"/>
    <col min="10" max="10" width="15.42578125" customWidth="1"/>
    <col min="11" max="11" width="20.140625" customWidth="1"/>
  </cols>
  <sheetData>
    <row r="3" spans="2:11">
      <c r="B3" s="14" t="s">
        <v>0</v>
      </c>
      <c r="E3" t="s">
        <v>96</v>
      </c>
    </row>
    <row r="4" spans="2:11">
      <c r="B4" s="14" t="s">
        <v>2</v>
      </c>
      <c r="E4" t="s">
        <v>97</v>
      </c>
    </row>
    <row r="5" spans="2:11">
      <c r="B5" s="14" t="s">
        <v>35</v>
      </c>
      <c r="E5" t="s">
        <v>98</v>
      </c>
    </row>
    <row r="7" spans="2:11" ht="15" customHeight="1">
      <c r="B7" s="410" t="s">
        <v>26</v>
      </c>
      <c r="C7" s="413" t="s">
        <v>99</v>
      </c>
      <c r="D7" s="413" t="s">
        <v>100</v>
      </c>
      <c r="E7" s="409" t="s">
        <v>101</v>
      </c>
      <c r="F7" s="409" t="s">
        <v>102</v>
      </c>
      <c r="G7" s="409" t="s">
        <v>103</v>
      </c>
      <c r="H7" s="409" t="s">
        <v>104</v>
      </c>
      <c r="I7" s="409" t="s">
        <v>105</v>
      </c>
      <c r="J7" s="409" t="s">
        <v>106</v>
      </c>
      <c r="K7" s="409" t="s">
        <v>107</v>
      </c>
    </row>
    <row r="8" spans="2:11" ht="15" customHeight="1">
      <c r="B8" s="411"/>
      <c r="C8" s="414"/>
      <c r="D8" s="414"/>
      <c r="E8" s="409"/>
      <c r="F8" s="409"/>
      <c r="G8" s="409"/>
      <c r="H8" s="409"/>
      <c r="I8" s="409"/>
      <c r="J8" s="409"/>
      <c r="K8" s="409"/>
    </row>
    <row r="9" spans="2:11" ht="15" customHeight="1">
      <c r="B9" s="411"/>
      <c r="C9" s="414"/>
      <c r="D9" s="414"/>
      <c r="E9" s="409"/>
      <c r="F9" s="409"/>
      <c r="G9" s="409"/>
      <c r="H9" s="409"/>
      <c r="I9" s="409"/>
      <c r="J9" s="409"/>
      <c r="K9" s="409"/>
    </row>
    <row r="10" spans="2:11" ht="22.5" customHeight="1">
      <c r="B10" s="412"/>
      <c r="C10" s="415"/>
      <c r="D10" s="415"/>
      <c r="E10" s="409"/>
      <c r="F10" s="409"/>
      <c r="G10" s="409"/>
      <c r="H10" s="409"/>
      <c r="I10" s="409"/>
      <c r="J10" s="409"/>
      <c r="K10" s="409"/>
    </row>
    <row r="11" spans="2:11">
      <c r="B11" s="69">
        <v>1</v>
      </c>
      <c r="C11" s="70"/>
      <c r="D11" s="69"/>
      <c r="E11" s="69"/>
      <c r="F11" s="71"/>
      <c r="G11" s="71"/>
      <c r="H11" s="71"/>
      <c r="I11" s="71"/>
      <c r="J11" s="71"/>
      <c r="K11" s="71"/>
    </row>
    <row r="12" spans="2:11">
      <c r="B12" s="72">
        <v>2</v>
      </c>
      <c r="C12" s="70"/>
      <c r="D12" s="69"/>
      <c r="E12" s="69"/>
      <c r="F12" s="71"/>
      <c r="G12" s="71"/>
      <c r="H12" s="71"/>
      <c r="I12" s="71"/>
      <c r="J12" s="71"/>
      <c r="K12" s="71"/>
    </row>
    <row r="13" spans="2:11">
      <c r="B13" s="69">
        <v>3</v>
      </c>
      <c r="C13" s="70"/>
      <c r="D13" s="69"/>
      <c r="E13" s="69"/>
      <c r="F13" s="71"/>
      <c r="G13" s="71"/>
      <c r="H13" s="71"/>
      <c r="I13" s="71"/>
      <c r="J13" s="71"/>
      <c r="K13" s="71"/>
    </row>
    <row r="14" spans="2:11">
      <c r="B14" s="72">
        <v>4</v>
      </c>
      <c r="C14" s="70"/>
      <c r="D14" s="69"/>
      <c r="E14" s="69"/>
      <c r="F14" s="71"/>
      <c r="G14" s="71"/>
      <c r="H14" s="71"/>
      <c r="I14" s="71"/>
      <c r="J14" s="71"/>
      <c r="K14" s="71"/>
    </row>
  </sheetData>
  <mergeCells count="10">
    <mergeCell ref="H7:H10"/>
    <mergeCell ref="I7:I10"/>
    <mergeCell ref="J7:J10"/>
    <mergeCell ref="K7:K10"/>
    <mergeCell ref="B7:B10"/>
    <mergeCell ref="C7:C10"/>
    <mergeCell ref="D7:D10"/>
    <mergeCell ref="E7:E10"/>
    <mergeCell ref="F7:F10"/>
    <mergeCell ref="G7: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C73F2-167B-4BFE-B996-3BA161C502E1}">
  <dimension ref="B3:N13"/>
  <sheetViews>
    <sheetView workbookViewId="0">
      <selection activeCell="D8" sqref="D8:M8"/>
    </sheetView>
  </sheetViews>
  <sheetFormatPr defaultRowHeight="14.45"/>
  <cols>
    <col min="3" max="3" width="17.140625" customWidth="1"/>
  </cols>
  <sheetData>
    <row r="3" spans="2:14">
      <c r="B3" s="14" t="s">
        <v>0</v>
      </c>
      <c r="E3" t="s">
        <v>108</v>
      </c>
    </row>
    <row r="4" spans="2:14">
      <c r="B4" s="14" t="s">
        <v>2</v>
      </c>
      <c r="E4" t="s">
        <v>109</v>
      </c>
    </row>
    <row r="5" spans="2:14">
      <c r="B5" s="14" t="s">
        <v>4</v>
      </c>
      <c r="E5" t="s">
        <v>5</v>
      </c>
    </row>
    <row r="7" spans="2:14">
      <c r="B7" s="63" t="s">
        <v>110</v>
      </c>
      <c r="C7" s="64" t="s">
        <v>111</v>
      </c>
      <c r="D7" s="64">
        <v>2021</v>
      </c>
      <c r="E7" s="64">
        <v>2022</v>
      </c>
      <c r="F7" s="64">
        <v>2023</v>
      </c>
      <c r="G7" s="64">
        <v>2024</v>
      </c>
      <c r="H7" s="64">
        <v>2025</v>
      </c>
      <c r="I7" s="64">
        <v>2026</v>
      </c>
      <c r="J7" s="64">
        <v>2027</v>
      </c>
      <c r="K7" s="64">
        <v>2028</v>
      </c>
      <c r="L7" s="64">
        <v>2029</v>
      </c>
      <c r="M7" s="64">
        <v>2030</v>
      </c>
      <c r="N7" s="64" t="s">
        <v>112</v>
      </c>
    </row>
    <row r="8" spans="2:14">
      <c r="B8" s="65" t="s">
        <v>113</v>
      </c>
      <c r="C8" s="66"/>
      <c r="D8" s="416" t="s">
        <v>106</v>
      </c>
      <c r="E8" s="416"/>
      <c r="F8" s="416"/>
      <c r="G8" s="416"/>
      <c r="H8" s="416"/>
      <c r="I8" s="416"/>
      <c r="J8" s="416"/>
      <c r="K8" s="416"/>
      <c r="L8" s="416"/>
      <c r="M8" s="417"/>
      <c r="N8" s="59" t="s">
        <v>114</v>
      </c>
    </row>
    <row r="9" spans="2:14">
      <c r="B9" s="418">
        <v>1</v>
      </c>
      <c r="C9" s="41"/>
      <c r="D9" s="59"/>
      <c r="E9" s="59"/>
      <c r="F9" s="59"/>
      <c r="G9" s="59"/>
      <c r="H9" s="59"/>
      <c r="I9" s="59"/>
      <c r="J9" s="59"/>
      <c r="K9" s="59"/>
      <c r="L9" s="59"/>
      <c r="M9" s="59"/>
      <c r="N9" s="59"/>
    </row>
    <row r="10" spans="2:14">
      <c r="B10" s="419"/>
      <c r="C10" s="41"/>
      <c r="D10" s="59"/>
      <c r="E10" s="59"/>
      <c r="F10" s="59"/>
      <c r="G10" s="59"/>
      <c r="H10" s="59"/>
      <c r="I10" s="59"/>
      <c r="J10" s="59"/>
      <c r="K10" s="59"/>
      <c r="L10" s="59"/>
      <c r="M10" s="59"/>
      <c r="N10" s="59"/>
    </row>
    <row r="11" spans="2:14">
      <c r="B11" s="420">
        <v>2</v>
      </c>
      <c r="C11" s="41"/>
      <c r="D11" s="59"/>
      <c r="E11" s="59"/>
      <c r="F11" s="59"/>
      <c r="G11" s="59"/>
      <c r="H11" s="59"/>
      <c r="I11" s="59"/>
      <c r="J11" s="59"/>
      <c r="K11" s="59"/>
      <c r="L11" s="59"/>
      <c r="M11" s="59"/>
      <c r="N11" s="59"/>
    </row>
    <row r="12" spans="2:14">
      <c r="B12" s="420"/>
      <c r="C12" s="41"/>
      <c r="D12" s="59"/>
      <c r="E12" s="59"/>
      <c r="F12" s="59"/>
      <c r="G12" s="59"/>
      <c r="H12" s="59"/>
      <c r="I12" s="59"/>
      <c r="J12" s="59"/>
      <c r="K12" s="59"/>
      <c r="L12" s="59"/>
      <c r="M12" s="59"/>
      <c r="N12" s="59"/>
    </row>
    <row r="13" spans="2:14">
      <c r="B13" s="421"/>
      <c r="C13" s="41"/>
      <c r="D13" s="59"/>
      <c r="E13" s="59"/>
      <c r="F13" s="59"/>
      <c r="G13" s="59"/>
      <c r="H13" s="59"/>
      <c r="I13" s="59"/>
      <c r="J13" s="59"/>
      <c r="K13" s="59"/>
      <c r="L13" s="59"/>
      <c r="M13" s="59"/>
      <c r="N13" s="59"/>
    </row>
  </sheetData>
  <mergeCells count="3">
    <mergeCell ref="D8:M8"/>
    <mergeCell ref="B9:B10"/>
    <mergeCell ref="B11: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1FA4-8238-4771-BED1-861A924296C8}">
  <dimension ref="B3:S15"/>
  <sheetViews>
    <sheetView workbookViewId="0"/>
  </sheetViews>
  <sheetFormatPr defaultRowHeight="14.45"/>
  <cols>
    <col min="1" max="1" width="4.140625" customWidth="1"/>
    <col min="3" max="3" width="13" customWidth="1"/>
    <col min="4" max="4" width="13.42578125" customWidth="1"/>
    <col min="5" max="5" width="11.28515625" customWidth="1"/>
    <col min="6" max="6" width="11.140625" customWidth="1"/>
    <col min="9" max="9" width="16.28515625" customWidth="1"/>
    <col min="11" max="11" width="15.5703125" customWidth="1"/>
    <col min="12" max="12" width="16.7109375" customWidth="1"/>
    <col min="13" max="13" width="16.85546875" customWidth="1"/>
    <col min="14" max="14" width="14.7109375" customWidth="1"/>
    <col min="15" max="16" width="15.42578125" customWidth="1"/>
    <col min="17" max="17" width="13.140625" customWidth="1"/>
    <col min="18" max="18" width="12" customWidth="1"/>
  </cols>
  <sheetData>
    <row r="3" spans="2:19">
      <c r="B3" s="14" t="s">
        <v>0</v>
      </c>
      <c r="E3" t="s">
        <v>115</v>
      </c>
    </row>
    <row r="4" spans="2:19">
      <c r="B4" s="14" t="s">
        <v>2</v>
      </c>
      <c r="E4" t="s">
        <v>116</v>
      </c>
    </row>
    <row r="5" spans="2:19">
      <c r="B5" s="14" t="s">
        <v>35</v>
      </c>
      <c r="E5" t="s">
        <v>117</v>
      </c>
    </row>
    <row r="7" spans="2:19">
      <c r="B7" s="397" t="s">
        <v>26</v>
      </c>
      <c r="C7" s="428" t="s">
        <v>118</v>
      </c>
      <c r="D7" s="397" t="s">
        <v>119</v>
      </c>
      <c r="E7" s="397" t="s">
        <v>120</v>
      </c>
      <c r="F7" s="400" t="s">
        <v>121</v>
      </c>
      <c r="G7" s="422" t="s">
        <v>122</v>
      </c>
      <c r="H7" s="423"/>
      <c r="I7" s="424"/>
      <c r="J7" s="424" t="s">
        <v>123</v>
      </c>
      <c r="K7" s="434" t="s">
        <v>124</v>
      </c>
      <c r="L7" s="434"/>
      <c r="M7" s="434"/>
      <c r="N7" s="400" t="s">
        <v>125</v>
      </c>
      <c r="O7" s="434"/>
      <c r="P7" s="401"/>
      <c r="Q7" s="404" t="s">
        <v>126</v>
      </c>
      <c r="R7" s="397" t="s">
        <v>51</v>
      </c>
      <c r="S7" s="397" t="s">
        <v>127</v>
      </c>
    </row>
    <row r="8" spans="2:19" ht="34.5" customHeight="1">
      <c r="B8" s="398"/>
      <c r="C8" s="429"/>
      <c r="D8" s="398"/>
      <c r="E8" s="398"/>
      <c r="F8" s="431"/>
      <c r="G8" s="425"/>
      <c r="H8" s="426"/>
      <c r="I8" s="403"/>
      <c r="J8" s="433"/>
      <c r="K8" s="435"/>
      <c r="L8" s="435"/>
      <c r="M8" s="435"/>
      <c r="N8" s="431"/>
      <c r="O8" s="435"/>
      <c r="P8" s="433"/>
      <c r="Q8" s="405"/>
      <c r="R8" s="398"/>
      <c r="S8" s="398"/>
    </row>
    <row r="9" spans="2:19">
      <c r="B9" s="398"/>
      <c r="C9" s="429"/>
      <c r="D9" s="398"/>
      <c r="E9" s="398"/>
      <c r="F9" s="431"/>
      <c r="G9" s="398" t="s">
        <v>128</v>
      </c>
      <c r="H9" s="398" t="s">
        <v>129</v>
      </c>
      <c r="I9" s="427" t="s">
        <v>130</v>
      </c>
      <c r="J9" s="433"/>
      <c r="K9" s="404" t="s">
        <v>131</v>
      </c>
      <c r="L9" s="397" t="s">
        <v>132</v>
      </c>
      <c r="M9" s="397" t="s">
        <v>130</v>
      </c>
      <c r="N9" s="398" t="s">
        <v>133</v>
      </c>
      <c r="O9" s="398" t="s">
        <v>134</v>
      </c>
      <c r="P9" s="398" t="s">
        <v>130</v>
      </c>
      <c r="Q9" s="398"/>
      <c r="R9" s="398"/>
      <c r="S9" s="398"/>
    </row>
    <row r="10" spans="2:19" ht="35.25" customHeight="1">
      <c r="B10" s="399"/>
      <c r="C10" s="429"/>
      <c r="D10" s="430"/>
      <c r="E10" s="430"/>
      <c r="F10" s="432"/>
      <c r="G10" s="398"/>
      <c r="H10" s="398"/>
      <c r="I10" s="427"/>
      <c r="J10" s="403"/>
      <c r="K10" s="405"/>
      <c r="L10" s="398"/>
      <c r="M10" s="398"/>
      <c r="N10" s="398"/>
      <c r="O10" s="398"/>
      <c r="P10" s="398"/>
      <c r="Q10" s="398"/>
      <c r="R10" s="398"/>
      <c r="S10" s="430"/>
    </row>
    <row r="11" spans="2:19" ht="15" customHeight="1">
      <c r="B11" s="39">
        <v>1</v>
      </c>
      <c r="C11" s="73"/>
      <c r="D11" s="74"/>
      <c r="E11" s="74"/>
      <c r="F11" s="74"/>
      <c r="G11" s="74"/>
      <c r="H11" s="74"/>
      <c r="I11" s="74"/>
      <c r="J11" s="74"/>
      <c r="K11" s="74"/>
      <c r="L11" s="74"/>
      <c r="M11" s="74"/>
      <c r="N11" s="74"/>
      <c r="O11" s="74"/>
      <c r="P11" s="74"/>
      <c r="Q11" s="74"/>
      <c r="R11" s="74"/>
      <c r="S11" s="63"/>
    </row>
    <row r="12" spans="2:19">
      <c r="B12" s="39">
        <v>2</v>
      </c>
      <c r="C12" s="73"/>
      <c r="D12" s="74"/>
      <c r="E12" s="63"/>
      <c r="F12" s="63"/>
      <c r="G12" s="63"/>
      <c r="H12" s="63"/>
      <c r="I12" s="63"/>
      <c r="J12" s="63"/>
      <c r="K12" s="63"/>
      <c r="L12" s="63"/>
      <c r="M12" s="63"/>
      <c r="N12" s="63"/>
      <c r="O12" s="63"/>
      <c r="P12" s="63"/>
      <c r="Q12" s="63"/>
      <c r="R12" s="63"/>
      <c r="S12" s="63"/>
    </row>
    <row r="13" spans="2:19" ht="15" customHeight="1">
      <c r="B13" s="39">
        <v>3</v>
      </c>
      <c r="C13" s="73"/>
      <c r="D13" s="74"/>
      <c r="E13" s="63"/>
      <c r="F13" s="63"/>
      <c r="G13" s="63"/>
      <c r="H13" s="63"/>
      <c r="I13" s="63"/>
      <c r="J13" s="63"/>
      <c r="K13" s="63"/>
      <c r="L13" s="63"/>
      <c r="M13" s="63"/>
      <c r="N13" s="63"/>
      <c r="O13" s="63"/>
      <c r="P13" s="63"/>
      <c r="Q13" s="63"/>
      <c r="R13" s="63"/>
      <c r="S13" s="63"/>
    </row>
    <row r="14" spans="2:19">
      <c r="B14" s="39">
        <v>4</v>
      </c>
      <c r="C14" s="73"/>
      <c r="D14" s="74"/>
      <c r="E14" s="63"/>
      <c r="F14" s="63"/>
      <c r="G14" s="63"/>
      <c r="H14" s="63"/>
      <c r="I14" s="63"/>
      <c r="J14" s="63"/>
      <c r="K14" s="63"/>
      <c r="L14" s="63"/>
      <c r="M14" s="63"/>
      <c r="N14" s="63"/>
      <c r="O14" s="63"/>
      <c r="P14" s="63"/>
      <c r="Q14" s="63"/>
      <c r="R14" s="63"/>
      <c r="S14" s="63"/>
    </row>
    <row r="15" spans="2:19">
      <c r="B15" s="39">
        <v>5</v>
      </c>
      <c r="C15" s="73"/>
      <c r="D15" s="74"/>
      <c r="E15" s="63"/>
      <c r="F15" s="63"/>
      <c r="G15" s="63"/>
      <c r="H15" s="63"/>
      <c r="I15" s="63"/>
      <c r="J15" s="63"/>
      <c r="K15" s="63"/>
      <c r="L15" s="63"/>
      <c r="M15" s="63"/>
      <c r="N15" s="63"/>
      <c r="O15" s="63"/>
      <c r="P15" s="63"/>
      <c r="Q15" s="63"/>
      <c r="R15" s="63"/>
      <c r="S15" s="63"/>
    </row>
  </sheetData>
  <mergeCells count="21">
    <mergeCell ref="J7:J10"/>
    <mergeCell ref="K7:M8"/>
    <mergeCell ref="N7:P8"/>
    <mergeCell ref="Q7:Q10"/>
    <mergeCell ref="R7:R10"/>
    <mergeCell ref="S7:S10"/>
    <mergeCell ref="K9:K10"/>
    <mergeCell ref="L9:L10"/>
    <mergeCell ref="M9:M10"/>
    <mergeCell ref="N9:N10"/>
    <mergeCell ref="O9:O10"/>
    <mergeCell ref="P9:P10"/>
    <mergeCell ref="G7:I8"/>
    <mergeCell ref="G9:G10"/>
    <mergeCell ref="H9:H10"/>
    <mergeCell ref="I9:I10"/>
    <mergeCell ref="B7:B10"/>
    <mergeCell ref="C7:C10"/>
    <mergeCell ref="D7:D10"/>
    <mergeCell ref="E7:E10"/>
    <mergeCell ref="F7: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FAFA-DDBB-41CE-B51A-6A7A5F20B04D}">
  <dimension ref="B3:I14"/>
  <sheetViews>
    <sheetView topLeftCell="E1" workbookViewId="0"/>
  </sheetViews>
  <sheetFormatPr defaultRowHeight="14.45"/>
  <cols>
    <col min="3" max="3" width="15.140625" customWidth="1"/>
    <col min="4" max="4" width="16.7109375" customWidth="1"/>
    <col min="5" max="5" width="21.5703125" customWidth="1"/>
    <col min="6" max="6" width="13.85546875" customWidth="1"/>
    <col min="7" max="7" width="14.140625" customWidth="1"/>
    <col min="8" max="8" width="16.85546875" customWidth="1"/>
    <col min="9" max="9" width="17.7109375" customWidth="1"/>
  </cols>
  <sheetData>
    <row r="3" spans="2:9">
      <c r="B3" s="14" t="s">
        <v>0</v>
      </c>
      <c r="E3" s="22" t="s">
        <v>135</v>
      </c>
    </row>
    <row r="4" spans="2:9">
      <c r="B4" s="14" t="s">
        <v>2</v>
      </c>
      <c r="E4" t="s">
        <v>136</v>
      </c>
    </row>
    <row r="5" spans="2:9">
      <c r="B5" s="14" t="s">
        <v>35</v>
      </c>
      <c r="E5" t="s">
        <v>117</v>
      </c>
    </row>
    <row r="7" spans="2:9" ht="129.6">
      <c r="B7" s="78" t="s">
        <v>26</v>
      </c>
      <c r="C7" s="75" t="s">
        <v>37</v>
      </c>
      <c r="D7" s="75" t="s">
        <v>38</v>
      </c>
      <c r="E7" s="75" t="s">
        <v>137</v>
      </c>
      <c r="F7" s="75" t="s">
        <v>44</v>
      </c>
      <c r="G7" s="75" t="s">
        <v>45</v>
      </c>
      <c r="H7" s="75" t="s">
        <v>138</v>
      </c>
      <c r="I7" s="75" t="s">
        <v>139</v>
      </c>
    </row>
    <row r="8" spans="2:9">
      <c r="B8" s="80">
        <v>1</v>
      </c>
      <c r="C8" s="80"/>
      <c r="D8" s="80"/>
      <c r="E8" s="80"/>
      <c r="F8" s="80"/>
      <c r="G8" s="80"/>
      <c r="H8" s="80"/>
      <c r="I8" s="80"/>
    </row>
    <row r="9" spans="2:9">
      <c r="B9" s="80">
        <v>2</v>
      </c>
      <c r="C9" s="5"/>
      <c r="D9" s="5"/>
      <c r="E9" s="5"/>
      <c r="F9" s="5"/>
      <c r="G9" s="5"/>
      <c r="H9" s="5"/>
      <c r="I9" s="5"/>
    </row>
    <row r="10" spans="2:9">
      <c r="B10" s="80">
        <v>3</v>
      </c>
      <c r="C10" s="5"/>
      <c r="D10" s="5"/>
      <c r="E10" s="5"/>
      <c r="F10" s="5"/>
      <c r="G10" s="5"/>
      <c r="H10" s="5"/>
      <c r="I10" s="5"/>
    </row>
    <row r="11" spans="2:9">
      <c r="B11" s="5" t="s">
        <v>32</v>
      </c>
      <c r="C11" s="5"/>
      <c r="D11" s="5"/>
      <c r="E11" s="5"/>
      <c r="F11" s="5"/>
      <c r="G11" s="5"/>
      <c r="H11" s="5"/>
      <c r="I11" s="5"/>
    </row>
    <row r="12" spans="2:9">
      <c r="B12" s="377" t="s">
        <v>54</v>
      </c>
      <c r="C12" s="378"/>
      <c r="D12" s="378"/>
      <c r="E12" s="378"/>
      <c r="F12" s="378"/>
      <c r="G12" s="378"/>
      <c r="H12" s="5"/>
      <c r="I12" s="5"/>
    </row>
    <row r="14" spans="2:9">
      <c r="B14" s="24" t="s">
        <v>140</v>
      </c>
    </row>
  </sheetData>
  <mergeCells count="1">
    <mergeCell ref="B12:G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F9CE-46C6-47EE-8EFD-4382A51B7894}">
  <dimension ref="B3:J15"/>
  <sheetViews>
    <sheetView workbookViewId="0"/>
  </sheetViews>
  <sheetFormatPr defaultRowHeight="14.4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141</v>
      </c>
    </row>
    <row r="4" spans="2:10">
      <c r="B4" s="14" t="s">
        <v>2</v>
      </c>
      <c r="E4" t="s">
        <v>142</v>
      </c>
    </row>
    <row r="5" spans="2:10">
      <c r="B5" s="14" t="s">
        <v>35</v>
      </c>
      <c r="E5" t="s">
        <v>143</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5C54F1EDD111146A3A9E19FA1EE6C2E" ma:contentTypeVersion="16" ma:contentTypeDescription="Kurkite naują dokumentą." ma:contentTypeScope="" ma:versionID="6b4feec028fa723782551ca26c4332ce">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3ce6d2e7daa06ff5a870168e83ab6578"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Props1.xml><?xml version="1.0" encoding="utf-8"?>
<ds:datastoreItem xmlns:ds="http://schemas.openxmlformats.org/officeDocument/2006/customXml" ds:itemID="{7BD33178-F773-4497-AE6A-B0CA73CC6E8E}"/>
</file>

<file path=customXml/itemProps2.xml><?xml version="1.0" encoding="utf-8"?>
<ds:datastoreItem xmlns:ds="http://schemas.openxmlformats.org/officeDocument/2006/customXml" ds:itemID="{1E08B21F-0015-4BD1-8AE3-F38CD9DEE55F}"/>
</file>

<file path=customXml/itemProps3.xml><?xml version="1.0" encoding="utf-8"?>
<ds:datastoreItem xmlns:ds="http://schemas.openxmlformats.org/officeDocument/2006/customXml" ds:itemID="{4938C5F6-AA9A-48F7-A828-E3B3E4FF5D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Jaciničienė</dc:creator>
  <cp:keywords/>
  <dc:description/>
  <cp:lastModifiedBy>Donata Jankauskaitė</cp:lastModifiedBy>
  <cp:revision/>
  <dcterms:created xsi:type="dcterms:W3CDTF">2024-09-05T07:50:45Z</dcterms:created>
  <dcterms:modified xsi:type="dcterms:W3CDTF">2025-02-12T16:04:33Z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MediaServiceImageTags">
    <vt:lpwstr/>
  </property>
</Properties>
</file>