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Šios_darbaknygės" defaultThemeVersion="166925"/>
  <mc:AlternateContent xmlns:mc="http://schemas.openxmlformats.org/markup-compatibility/2006">
    <mc:Choice Requires="x15">
      <x15ac:absPath xmlns:x15ac="http://schemas.microsoft.com/office/spreadsheetml/2010/11/ac" url="https://vialietuva-my.sharepoint.com/personal/aiskute_traniene_vialietuva_lt/Documents/Darbalaukis/2025/5956_172 kelias/Skelbimui/Naujas aplankas/"/>
    </mc:Choice>
  </mc:AlternateContent>
  <xr:revisionPtr revIDLastSave="2" documentId="8_{521B2FF4-E297-443C-AE84-8F3DDE712CF0}" xr6:coauthVersionLast="47" xr6:coauthVersionMax="47" xr10:uidLastSave="{FE82172E-3810-4661-8609-4EF8D9418652}"/>
  <bookViews>
    <workbookView xWindow="-110" yWindow="-110" windowWidth="19420" windowHeight="10300" tabRatio="866" activeTab="1" xr2:uid="{6BC1EAF5-0D01-43F1-AE22-A39552859E42}"/>
  </bookViews>
  <sheets>
    <sheet name="1. S" sheetId="12" r:id="rId1"/>
    <sheet name="SANTRAUKA" sheetId="13" r:id="rId2"/>
  </sheets>
  <definedNames>
    <definedName name="_Hlk148616549" localSheetId="0">'1. 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12" l="1"/>
  <c r="G45" i="12"/>
  <c r="G44" i="12"/>
  <c r="G43" i="12"/>
  <c r="G51" i="12"/>
  <c r="G50" i="12"/>
  <c r="G49" i="12"/>
  <c r="G48" i="12"/>
  <c r="G47" i="12"/>
  <c r="G46" i="12"/>
  <c r="G42" i="12"/>
  <c r="G41" i="12"/>
  <c r="G40" i="12"/>
  <c r="G39" i="12"/>
  <c r="G37" i="12"/>
  <c r="G11" i="12"/>
  <c r="G9" i="12"/>
  <c r="G8" i="12"/>
  <c r="G61" i="12" l="1"/>
  <c r="G55" i="12"/>
  <c r="G56" i="12"/>
  <c r="G57" i="12"/>
  <c r="G58" i="12"/>
  <c r="G59" i="12"/>
  <c r="G60" i="12"/>
  <c r="G24" i="12"/>
  <c r="G13" i="12"/>
  <c r="G30" i="12"/>
  <c r="G28" i="12"/>
  <c r="G29" i="12"/>
  <c r="G31" i="12"/>
  <c r="G32" i="12"/>
  <c r="G33" i="12"/>
  <c r="G34" i="12"/>
  <c r="G35" i="12"/>
  <c r="G36" i="12"/>
  <c r="G52" i="12"/>
  <c r="G25" i="12"/>
  <c r="G23" i="12"/>
  <c r="G16" i="12"/>
  <c r="G70" i="12"/>
  <c r="I70" i="12" s="1"/>
  <c r="G69" i="12"/>
  <c r="G68" i="12"/>
  <c r="G67" i="12"/>
  <c r="G66" i="12"/>
  <c r="G65" i="12"/>
  <c r="G64" i="12"/>
  <c r="G63" i="12"/>
  <c r="G62" i="12"/>
  <c r="G54" i="12"/>
  <c r="G53" i="12"/>
  <c r="G27" i="12"/>
  <c r="G26" i="12"/>
  <c r="G22" i="12"/>
  <c r="G21" i="12"/>
  <c r="G20" i="12"/>
  <c r="G19" i="12"/>
  <c r="G18" i="12"/>
  <c r="G17" i="12"/>
  <c r="G15" i="12"/>
  <c r="G14" i="12"/>
  <c r="G12" i="12"/>
  <c r="G10" i="12"/>
  <c r="G7" i="12"/>
  <c r="G6" i="12"/>
  <c r="G5" i="12"/>
  <c r="I69" i="12" l="1"/>
  <c r="I61" i="12"/>
  <c r="I66" i="12"/>
  <c r="I52" i="12"/>
  <c r="I16" i="12"/>
  <c r="G71" i="12"/>
  <c r="C4" i="13" s="1"/>
  <c r="C5" i="13" s="1"/>
  <c r="I22" i="12"/>
</calcChain>
</file>

<file path=xl/sharedStrings.xml><?xml version="1.0" encoding="utf-8"?>
<sst xmlns="http://schemas.openxmlformats.org/spreadsheetml/2006/main" count="295" uniqueCount="149">
  <si>
    <t>Eilės Nr.</t>
  </si>
  <si>
    <t>Darbo pavadinimas, aprašymas</t>
  </si>
  <si>
    <t>Mato vnt.</t>
  </si>
  <si>
    <t>Kiekis</t>
  </si>
  <si>
    <t>Iš viso, Eur be PVM</t>
  </si>
  <si>
    <t>kompl.</t>
  </si>
  <si>
    <t>1.2</t>
  </si>
  <si>
    <t>1.3</t>
  </si>
  <si>
    <t>1.9</t>
  </si>
  <si>
    <t>2.1</t>
  </si>
  <si>
    <t>2.2</t>
  </si>
  <si>
    <t>2.3</t>
  </si>
  <si>
    <t>2.4</t>
  </si>
  <si>
    <t>2.5</t>
  </si>
  <si>
    <t>2.6</t>
  </si>
  <si>
    <t>4.1</t>
  </si>
  <si>
    <t>4.2</t>
  </si>
  <si>
    <t>4.3</t>
  </si>
  <si>
    <t>4.4</t>
  </si>
  <si>
    <t>7.1</t>
  </si>
  <si>
    <t>3.1</t>
  </si>
  <si>
    <t>3.2</t>
  </si>
  <si>
    <t>3.3</t>
  </si>
  <si>
    <t>3.4</t>
  </si>
  <si>
    <t>3.5</t>
  </si>
  <si>
    <t>3.6</t>
  </si>
  <si>
    <t>3.7</t>
  </si>
  <si>
    <t>DARBŲ KIEKIŲ ŽINIARAŠTIS NR. 1 – SUSISIEKIMO DALIS</t>
  </si>
  <si>
    <t>Skyrius</t>
  </si>
  <si>
    <t>IŠ VISO ŽINIARAŠTYJE 1, EUR BE PVM</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</si>
  <si>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</si>
  <si>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</si>
  <si>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</si>
  <si>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</si>
  <si>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</si>
  <si>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</si>
  <si>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</si>
  <si>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</si>
  <si>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</si>
  <si>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</si>
  <si>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</si>
  <si>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</si>
  <si>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</si>
  <si>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</si>
  <si>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1.10</t>
  </si>
  <si>
    <t>1.11</t>
  </si>
  <si>
    <t>1.12</t>
  </si>
  <si>
    <t>Darbų kiekių žin. Nr.</t>
  </si>
  <si>
    <t>3.8</t>
  </si>
  <si>
    <t>3.9</t>
  </si>
  <si>
    <t>3.10</t>
  </si>
  <si>
    <t>3.11</t>
  </si>
  <si>
    <t>3.12</t>
  </si>
  <si>
    <t>3.13</t>
  </si>
  <si>
    <t>3.14</t>
  </si>
  <si>
    <t>3.15</t>
  </si>
  <si>
    <t>vnt.</t>
  </si>
  <si>
    <t>m3</t>
  </si>
  <si>
    <t>m</t>
  </si>
  <si>
    <t>Susisiekimo dalis</t>
  </si>
  <si>
    <t>1. Paruošiamieji darbai</t>
  </si>
  <si>
    <t>m³</t>
  </si>
  <si>
    <t>2. Žemės sankasa</t>
  </si>
  <si>
    <t>4.5</t>
  </si>
  <si>
    <t>4.6</t>
  </si>
  <si>
    <t>4.7</t>
  </si>
  <si>
    <t>4.8</t>
  </si>
  <si>
    <t>5.1</t>
  </si>
  <si>
    <t>m²</t>
  </si>
  <si>
    <t>5.2</t>
  </si>
  <si>
    <t>5.5</t>
  </si>
  <si>
    <t>5.3</t>
  </si>
  <si>
    <t>5.4</t>
  </si>
  <si>
    <t>6.1</t>
  </si>
  <si>
    <t>6.2</t>
  </si>
  <si>
    <t>6.3</t>
  </si>
  <si>
    <t>kg</t>
  </si>
  <si>
    <t>4.9</t>
  </si>
  <si>
    <t>6. Baigiamieji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</si>
  <si>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</si>
  <si>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 vnt.)</t>
  </si>
  <si>
    <t>Tako trasos nužymėjimas</t>
  </si>
  <si>
    <t>km</t>
  </si>
  <si>
    <t>Asfaltbetonio dangos ardymas</t>
  </si>
  <si>
    <t>Augalinio grunto nuėmimas h=0,10, pervežimas iki 1 km ir sandėliavimas</t>
  </si>
  <si>
    <t>Grunto kasimas mechanizuotai, pakrovimas į autosavivarčius ir išvežimas iki 5 km atstumu</t>
  </si>
  <si>
    <t>Grunto kasimas rankiniu būdu, pakrovimas į autosavivarčius ir išvežimas iki 5 km atstumu</t>
  </si>
  <si>
    <t>Žemės sankasos viršaus planiravimas ir tankinimas mažos mechanizacijos priemonėmis</t>
  </si>
  <si>
    <t>Žemės sankasos viršaus planiravimas ir  tankinimas mažos mechanizacijos priemonėmis</t>
  </si>
  <si>
    <t>Sankasos formavimas iš sankasai tinkamų gruntų</t>
  </si>
  <si>
    <t>Šalčiui nejautrių medžiagų sluoksnio įrengimas, h min=0,19 m</t>
  </si>
  <si>
    <t>Skaldos pagrindas iš nesurištų mineralinių medžiagų mišinio 0/32, h=0,15 m</t>
  </si>
  <si>
    <t>Išlyginamasis sluoksnis iš akmens atsijų 0/5, h=0,03 m</t>
  </si>
  <si>
    <t>Betoninių pilkų trinkelių įrengimas, h=0,08 m</t>
  </si>
  <si>
    <t>Šalčiui nejautrių medžiagų sluoksnio įrengimas, h min=0,17 m</t>
  </si>
  <si>
    <t>Skaldos pagrindas iš nesurištų mineralinių medžiagų mišinio 0/32, h=0,20 m</t>
  </si>
  <si>
    <t>Asfalto pagrindo-dangos sluoksnio iš mišinio AC 16 PD įrengimams, h=0,08 m</t>
  </si>
  <si>
    <t>Gatvės bordiūrų 1000x150x300 įrengimas ant betono (C12/15) pagrindo</t>
  </si>
  <si>
    <t>Nužemintų gatvės bordiūrų 1000x150x220 įrengimas ant betono (C12/15) pagrindo</t>
  </si>
  <si>
    <t>Vejos bordiūrų 1000x80x200 įrengimas ant betono (C12/15) pagrindo</t>
  </si>
  <si>
    <t>Sandarinimo juostos prie bordiūrų įrengimas kai h=8cm, b=1,5cm</t>
  </si>
  <si>
    <t>Bituminė emulsija (250-350 g/m2) atpjauto asfalto prie bordiūro užtaisymui</t>
  </si>
  <si>
    <t>Asfalto pagrindo-dangos sluoksnis iš mišinio AC 16 PD h=8 cm atpjauto asfalto kraštui prie betono bordiūro užtaisymui ir bitumine emulsija</t>
  </si>
  <si>
    <t>4. Vandens nuvedimas</t>
  </si>
  <si>
    <t>200 mm skersmens lygių PVC S klasės vamzdžių klojimas ant paruošto pagrindo</t>
  </si>
  <si>
    <t>425 mm skersmens 1,70m gylio  gofruotų PP lietaus šulinių su plastmasiniais dugnais įrengimas, dengiant plaukiojančio tipo ketiniais liukais 400kN su grotelėmis (kvadrato formos)</t>
  </si>
  <si>
    <t>Mova d200 esamo vamzdžio ir projektuojamo vamzdžio sujungimui</t>
  </si>
  <si>
    <t>II gr. grunto kasimas rankiniu būdu</t>
  </si>
  <si>
    <t>Tranšėjos dugno tankinimas</t>
  </si>
  <si>
    <t>Smėlio pagrindo po vamzdynais įrengimas (10 cm)</t>
  </si>
  <si>
    <t>Smėlio sluoksnio aplink vamzdynus įrengimas</t>
  </si>
  <si>
    <t>Likusios tranšėjos dalies užpylimas II gr. gruntu</t>
  </si>
  <si>
    <t>II gr. grunto ir apsauginio sluoksnio tankinimas vibroplūktuvais</t>
  </si>
  <si>
    <t>5. Dangos konstrukcijos atstatymas</t>
  </si>
  <si>
    <t>Šalčiui nejautrių medžiagų sluoksnio įrengimas, h min=0,46 m</t>
  </si>
  <si>
    <t>Asfalto pagrindo sluoksnis iš mišinio AC 32 PN h=0,10 m</t>
  </si>
  <si>
    <t>Asfalto viršutinis sluoksnis iš mišinio AC 11 VN h=0,04 m</t>
  </si>
  <si>
    <t>Asfalto armavimo tinklo įrengimas</t>
  </si>
  <si>
    <t>Augalinio grunto užpylimas ir užsėjimas (vidutinis sluoksnio storis 6 cm)</t>
  </si>
  <si>
    <t>Medžių sodinimas</t>
  </si>
  <si>
    <t>Pėsčiųjų tvorelės įrengimas</t>
  </si>
  <si>
    <t>7. Kitos paslaugos</t>
  </si>
  <si>
    <t>Išrautų kelmų pakrovimas ir išvežimas rangovo pasirinktu atstumu utilizavimui</t>
  </si>
  <si>
    <t>Medžių iki 24 cm skersmens kirtimas, kelmų išrovimas</t>
  </si>
  <si>
    <t xml:space="preserve">Medžių nuo 32 cm skersmens kirtimas, kelmų išrovimas </t>
  </si>
  <si>
    <t>Betoninių reljefinių (juostelėmis) trinkelių dangos skirtos silpnaregiams įrengimas , h=0,08 m</t>
  </si>
  <si>
    <t>3. Dangos konstrukcijos įrengimas (I variantas)</t>
  </si>
  <si>
    <t>3. Dangos konstrukcijos įrengimas (II variantas)</t>
  </si>
  <si>
    <t>Pastaba: Rangovas pildo pasirinktinai I arba II konstrukcijos variantą</t>
  </si>
  <si>
    <t>Valstybinės reikšmės krašto kelio Nr. 172 Raudondvaris - Giedraičiai - Molėtai ruožo nuo 52,046 iki 52,116 km kapitalinis remontas, įrengiant taką</t>
  </si>
  <si>
    <t>Pastaba: Rangovas statybvietės išlaidose arba laisvai pasirinktoje (-ose) darbų kiekių žiniaraščių eilutėje (-ėse) turi įsivertinti visus su sutarties vykdymu susijusius dokumentus (įskaitant deklaracijos apie statybos užbaigimą parengimą, pateikimą tvirtinti bei įregistravimą Lietuvos Respublikos statybos įstatymo nustatyta tvarka).</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</si>
  <si>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</si>
  <si>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</si>
  <si>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Ukmergės kelių tarnybos Širvintų meistriją, Zibalų g. 55, Širvintos.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</si>
  <si>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Grįžtamosios medžiagos (išardytas asfaltas), įkainis 11,20 Eur/m3 (sąmatoje įvertinamas su minuso ženklu)</t>
  </si>
  <si>
    <t>1.4</t>
  </si>
  <si>
    <t>1.5</t>
  </si>
  <si>
    <t>1.6</t>
  </si>
  <si>
    <t>1.7</t>
  </si>
  <si>
    <t>1.8</t>
  </si>
  <si>
    <t>Esamų kelio ženklų demontavimas, pakrovimas ir išvežimas (žiūrėti žiniaraščio priedą dėl išvežimo)</t>
  </si>
  <si>
    <t>Žvyro pagrindas iš nesurištų mineralinių medžiagų mišinio 0/32, h=0,15 m</t>
  </si>
  <si>
    <t>Žvyro pagrindas iš nesurištų mineralinių medžiagų mišinio 0/32, h=0,20 m</t>
  </si>
  <si>
    <t>Betoninių reljefinių (kauburėliais) trinkelių dangos skirtos silpnaregiams įrengimas , h=0,08 m</t>
  </si>
  <si>
    <t>1.1</t>
  </si>
  <si>
    <t>Betono dangos (plytelių) ardymas, pakrovimas ir išvežimas (žiūrėti žiniaraščio priedą dėl išvežimo)</t>
  </si>
  <si>
    <t>Betoninių gatvės bordiūrų ardymas, pakrovimas ir išvežimas (žiūrėti žiniaraščio priedą dėl išvežimo)</t>
  </si>
  <si>
    <t>Betoninių vejos bordiūrų ardymas, pakrovimas ir išvežimas (žiūrėti žiniaraščio priedą dėl išvežimo)</t>
  </si>
  <si>
    <t>Esamo lietaus nuotekų šulinėlio demontavimas, pakrovimas ir išvežimas (žiūrėti žiniaraščio priedą dėl išvežimo)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</si>
</sst>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4"/>
      <name val="Times New Roman"/>
      <family val="1"/>
      <charset val="186"/>
    </font>
    <font>
      <b/>
      <sz val="12"/>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16">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1" xfId="3" applyFont="1" applyBorder="1" applyAlignment="1">
      <alignment horizontal="center" vertical="center" wrapText="1"/>
    </xf>
    <xf numFmtId="4" fontId="4" fillId="0" borderId="10" xfId="3"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2"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9" fontId="5" fillId="0" borderId="12" xfId="0" applyNumberFormat="1" applyFont="1" applyBorder="1" applyAlignment="1">
      <alignment horizontal="left" vertical="center" wrapText="1"/>
    </xf>
    <xf numFmtId="49" fontId="9" fillId="0" borderId="14" xfId="0" applyNumberFormat="1" applyFont="1" applyBorder="1" applyAlignment="1">
      <alignment horizontal="center" vertical="center" wrapText="1"/>
    </xf>
    <xf numFmtId="4" fontId="4" fillId="4" borderId="14" xfId="4" applyNumberFormat="1" applyFont="1" applyFill="1" applyBorder="1" applyAlignment="1" applyProtection="1">
      <alignment horizontal="center" vertical="center" wrapText="1"/>
      <protection locked="0"/>
    </xf>
    <xf numFmtId="4" fontId="5" fillId="0" borderId="17" xfId="0" applyNumberFormat="1" applyFont="1" applyBorder="1" applyAlignment="1">
      <alignment horizontal="center" vertical="center" wrapText="1"/>
    </xf>
    <xf numFmtId="0" fontId="6" fillId="0" borderId="16" xfId="0" applyFont="1" applyBorder="1" applyAlignment="1" applyProtection="1">
      <alignment vertical="center" wrapText="1"/>
      <protection locked="0"/>
    </xf>
    <xf numFmtId="49" fontId="5" fillId="0" borderId="14"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164" fontId="4" fillId="4" borderId="2" xfId="0" applyNumberFormat="1" applyFont="1" applyFill="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64" fontId="4" fillId="4" borderId="12"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4" fontId="4" fillId="4" borderId="2" xfId="0"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9" fontId="9" fillId="0" borderId="19"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164" fontId="4" fillId="4" borderId="14" xfId="0" applyNumberFormat="1" applyFont="1" applyFill="1" applyBorder="1" applyAlignment="1" applyProtection="1">
      <alignment horizontal="center" vertical="center"/>
      <protection locked="0"/>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0" fontId="6" fillId="0" borderId="0" xfId="0" applyFont="1" applyAlignment="1" applyProtection="1">
      <alignment vertical="center" wrapText="1"/>
      <protection locked="0"/>
    </xf>
    <xf numFmtId="4" fontId="4" fillId="0" borderId="11" xfId="0" applyNumberFormat="1" applyFont="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4" fontId="4" fillId="0" borderId="26" xfId="0" applyNumberFormat="1" applyFont="1" applyBorder="1" applyAlignment="1" applyProtection="1">
      <alignment horizontal="center" vertical="center" wrapText="1"/>
      <protection locked="0"/>
    </xf>
    <xf numFmtId="49" fontId="9" fillId="0" borderId="25" xfId="0" applyNumberFormat="1" applyFont="1" applyBorder="1" applyAlignment="1">
      <alignment horizontal="center" vertical="center" wrapText="1"/>
    </xf>
    <xf numFmtId="4" fontId="4" fillId="4" borderId="15" xfId="4" applyNumberFormat="1" applyFont="1" applyFill="1" applyBorder="1" applyAlignment="1" applyProtection="1">
      <alignment horizontal="center" vertical="center" wrapText="1"/>
      <protection locked="0"/>
    </xf>
    <xf numFmtId="4" fontId="5" fillId="0" borderId="18"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7" xfId="0" applyFont="1" applyBorder="1" applyAlignment="1">
      <alignment vertical="center" wrapText="1"/>
    </xf>
    <xf numFmtId="49" fontId="9" fillId="0" borderId="23" xfId="4" applyNumberFormat="1" applyFont="1" applyBorder="1" applyAlignment="1">
      <alignment horizontal="center" vertical="center" wrapText="1"/>
    </xf>
    <xf numFmtId="49" fontId="5" fillId="0" borderId="28" xfId="4" applyNumberFormat="1" applyFont="1" applyBorder="1" applyAlignment="1">
      <alignment horizontal="center" vertical="center" wrapText="1"/>
    </xf>
    <xf numFmtId="0" fontId="5" fillId="0" borderId="15" xfId="4" applyFont="1" applyBorder="1" applyAlignment="1">
      <alignment horizontal="left" vertical="center" wrapText="1"/>
    </xf>
    <xf numFmtId="0" fontId="5" fillId="0" borderId="15" xfId="0" applyFont="1" applyBorder="1" applyAlignment="1">
      <alignment horizontal="center" vertical="center"/>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5" fillId="0" borderId="2" xfId="0" applyFont="1" applyBorder="1" applyAlignment="1">
      <alignment horizontal="center" vertical="center"/>
    </xf>
    <xf numFmtId="0" fontId="5" fillId="5" borderId="1" xfId="3"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5" xfId="0" applyFont="1" applyBorder="1" applyAlignment="1">
      <alignment horizontal="center" vertical="center" wrapText="1"/>
    </xf>
    <xf numFmtId="0" fontId="4" fillId="0" borderId="0" xfId="4" applyFont="1" applyAlignment="1">
      <alignment horizontal="right" vertical="center"/>
    </xf>
    <xf numFmtId="164" fontId="3" fillId="4" borderId="12" xfId="0" applyNumberFormat="1" applyFont="1" applyFill="1" applyBorder="1" applyAlignment="1" applyProtection="1">
      <alignment horizontal="center" vertical="center"/>
      <protection locked="0"/>
    </xf>
    <xf numFmtId="164" fontId="3" fillId="4" borderId="13" xfId="0" applyNumberFormat="1" applyFont="1" applyFill="1" applyBorder="1" applyAlignment="1" applyProtection="1">
      <alignment horizontal="center" vertical="center"/>
      <protection locked="0"/>
    </xf>
    <xf numFmtId="0" fontId="5" fillId="0" borderId="0" xfId="0" applyFont="1" applyAlignment="1" applyProtection="1">
      <alignment wrapText="1"/>
      <protection locked="0"/>
    </xf>
    <xf numFmtId="0" fontId="17" fillId="0" borderId="0" xfId="1" applyFont="1" applyAlignment="1" applyProtection="1">
      <alignment vertical="center" wrapText="1"/>
    </xf>
    <xf numFmtId="0" fontId="5" fillId="0" borderId="13" xfId="0" applyFont="1" applyBorder="1" applyAlignment="1">
      <alignment horizontal="center" vertical="center"/>
    </xf>
    <xf numFmtId="0" fontId="19"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3" fillId="0" borderId="25"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20"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63C7-58A2-4B47-B188-FCA253A05A07}">
  <dimension ref="A1:I72"/>
  <sheetViews>
    <sheetView zoomScale="70" zoomScaleNormal="70" workbookViewId="0">
      <selection activeCell="I4" sqref="I4"/>
    </sheetView>
  </sheetViews>
  <sheetFormatPr defaultColWidth="9.1796875" defaultRowHeight="14" x14ac:dyDescent="0.3"/>
  <cols>
    <col min="1" max="1" width="32.7265625" style="14" customWidth="1"/>
    <col min="2" max="2" width="8.26953125" style="14" bestFit="1" customWidth="1"/>
    <col min="3" max="3" width="77.26953125" style="8" customWidth="1"/>
    <col min="4" max="4" width="9.1796875" style="7"/>
    <col min="5" max="5" width="16.26953125" style="7" customWidth="1"/>
    <col min="6" max="6" width="20.7265625" style="9" customWidth="1"/>
    <col min="7" max="7" width="14.7265625" style="7" customWidth="1"/>
    <col min="8" max="8" width="36.7265625" style="10" customWidth="1"/>
    <col min="9" max="9" width="16.1796875" style="4" customWidth="1"/>
    <col min="10" max="16384" width="9.1796875" style="4"/>
  </cols>
  <sheetData>
    <row r="1" spans="1:9" ht="40.15" customHeight="1" x14ac:dyDescent="0.3">
      <c r="A1" s="104" t="s">
        <v>129</v>
      </c>
      <c r="B1" s="104"/>
      <c r="C1" s="104"/>
      <c r="D1" s="104"/>
      <c r="E1" s="104"/>
      <c r="F1" s="104"/>
      <c r="G1" s="104"/>
    </row>
    <row r="2" spans="1:9" ht="21.75" customHeight="1" thickBot="1" x14ac:dyDescent="0.35">
      <c r="A2" s="1"/>
      <c r="B2" s="1"/>
      <c r="C2" s="1"/>
      <c r="D2" s="1"/>
      <c r="E2" s="89"/>
      <c r="F2" s="1"/>
      <c r="G2" s="1"/>
    </row>
    <row r="3" spans="1:9" ht="30" customHeight="1" x14ac:dyDescent="0.3">
      <c r="A3" s="105" t="s">
        <v>27</v>
      </c>
      <c r="B3" s="105"/>
      <c r="C3" s="105"/>
      <c r="D3" s="105"/>
      <c r="E3" s="105"/>
      <c r="F3" s="105"/>
      <c r="G3" s="106"/>
    </row>
    <row r="4" spans="1:9" ht="50.5" customHeight="1" thickBot="1" x14ac:dyDescent="0.35">
      <c r="A4" s="25" t="s">
        <v>28</v>
      </c>
      <c r="B4" s="25" t="s">
        <v>0</v>
      </c>
      <c r="C4" s="25" t="s">
        <v>1</v>
      </c>
      <c r="D4" s="25" t="s">
        <v>2</v>
      </c>
      <c r="E4" s="90" t="s">
        <v>3</v>
      </c>
      <c r="F4" s="26" t="s">
        <v>43</v>
      </c>
      <c r="G4" s="27" t="s">
        <v>4</v>
      </c>
    </row>
    <row r="5" spans="1:9" ht="45" customHeight="1" x14ac:dyDescent="0.3">
      <c r="A5" s="15" t="s">
        <v>60</v>
      </c>
      <c r="B5" s="15" t="s">
        <v>144</v>
      </c>
      <c r="C5" s="16" t="s">
        <v>81</v>
      </c>
      <c r="D5" s="17" t="s">
        <v>82</v>
      </c>
      <c r="E5" s="91">
        <v>8.7999999999999995E-2</v>
      </c>
      <c r="F5" s="18"/>
      <c r="G5" s="19">
        <f t="shared" ref="G5:G69" si="0">ROUND((E5*F5),2)</f>
        <v>0</v>
      </c>
    </row>
    <row r="6" spans="1:9" ht="41.25" customHeight="1" x14ac:dyDescent="0.3">
      <c r="A6" s="13" t="s">
        <v>60</v>
      </c>
      <c r="B6" s="13" t="s">
        <v>6</v>
      </c>
      <c r="C6" s="84" t="s">
        <v>123</v>
      </c>
      <c r="D6" s="83" t="s">
        <v>56</v>
      </c>
      <c r="E6" s="92">
        <v>1</v>
      </c>
      <c r="F6" s="3"/>
      <c r="G6" s="20">
        <f t="shared" si="0"/>
        <v>0</v>
      </c>
    </row>
    <row r="7" spans="1:9" ht="45" customHeight="1" x14ac:dyDescent="0.3">
      <c r="A7" s="13" t="s">
        <v>60</v>
      </c>
      <c r="B7" s="13" t="s">
        <v>7</v>
      </c>
      <c r="C7" s="2" t="s">
        <v>124</v>
      </c>
      <c r="D7" s="12" t="s">
        <v>56</v>
      </c>
      <c r="E7" s="83">
        <v>1</v>
      </c>
      <c r="F7" s="3"/>
      <c r="G7" s="20">
        <f t="shared" si="0"/>
        <v>0</v>
      </c>
    </row>
    <row r="8" spans="1:9" ht="45" customHeight="1" x14ac:dyDescent="0.3">
      <c r="A8" s="13" t="s">
        <v>60</v>
      </c>
      <c r="B8" s="13" t="s">
        <v>135</v>
      </c>
      <c r="C8" s="2" t="s">
        <v>122</v>
      </c>
      <c r="D8" s="12" t="s">
        <v>56</v>
      </c>
      <c r="E8" s="83">
        <v>2</v>
      </c>
      <c r="F8" s="3"/>
      <c r="G8" s="20">
        <f t="shared" ref="G8" si="1">ROUND((E8*F8),2)</f>
        <v>0</v>
      </c>
    </row>
    <row r="9" spans="1:9" ht="106.5" customHeight="1" x14ac:dyDescent="0.3">
      <c r="A9" s="13" t="s">
        <v>60</v>
      </c>
      <c r="B9" s="13" t="s">
        <v>136</v>
      </c>
      <c r="C9" s="84" t="s">
        <v>80</v>
      </c>
      <c r="D9" s="83" t="s">
        <v>5</v>
      </c>
      <c r="E9" s="92">
        <v>1</v>
      </c>
      <c r="F9" s="3"/>
      <c r="G9" s="20">
        <f t="shared" ref="G9" si="2">ROUND((E9*F9),2)</f>
        <v>0</v>
      </c>
    </row>
    <row r="10" spans="1:9" ht="45" customHeight="1" x14ac:dyDescent="0.3">
      <c r="A10" s="13" t="s">
        <v>60</v>
      </c>
      <c r="B10" s="13" t="s">
        <v>137</v>
      </c>
      <c r="C10" s="2" t="s">
        <v>83</v>
      </c>
      <c r="D10" s="12" t="s">
        <v>68</v>
      </c>
      <c r="E10" s="83">
        <v>37</v>
      </c>
      <c r="F10" s="3"/>
      <c r="G10" s="20">
        <f t="shared" si="0"/>
        <v>0</v>
      </c>
    </row>
    <row r="11" spans="1:9" ht="45" customHeight="1" x14ac:dyDescent="0.3">
      <c r="A11" s="13" t="s">
        <v>60</v>
      </c>
      <c r="B11" s="13" t="s">
        <v>138</v>
      </c>
      <c r="C11" s="2" t="s">
        <v>134</v>
      </c>
      <c r="D11" s="12" t="s">
        <v>57</v>
      </c>
      <c r="E11" s="83">
        <v>5.18</v>
      </c>
      <c r="F11" s="3">
        <v>-11.2</v>
      </c>
      <c r="G11" s="20">
        <f t="shared" ref="G11" si="3">ROUND((E11*F11),2)</f>
        <v>-58.02</v>
      </c>
    </row>
    <row r="12" spans="1:9" ht="45" customHeight="1" x14ac:dyDescent="0.3">
      <c r="A12" s="13" t="s">
        <v>60</v>
      </c>
      <c r="B12" s="13" t="s">
        <v>139</v>
      </c>
      <c r="C12" s="2" t="s">
        <v>145</v>
      </c>
      <c r="D12" s="12" t="s">
        <v>68</v>
      </c>
      <c r="E12" s="83">
        <v>6</v>
      </c>
      <c r="F12" s="3"/>
      <c r="G12" s="20">
        <f t="shared" si="0"/>
        <v>0</v>
      </c>
    </row>
    <row r="13" spans="1:9" ht="45" customHeight="1" x14ac:dyDescent="0.3">
      <c r="A13" s="13" t="s">
        <v>60</v>
      </c>
      <c r="B13" s="13" t="s">
        <v>8</v>
      </c>
      <c r="C13" s="2" t="s">
        <v>146</v>
      </c>
      <c r="D13" s="12" t="s">
        <v>58</v>
      </c>
      <c r="E13" s="83">
        <v>86</v>
      </c>
      <c r="F13" s="3"/>
      <c r="G13" s="20">
        <f>ROUND((E13*F13),2)</f>
        <v>0</v>
      </c>
    </row>
    <row r="14" spans="1:9" ht="45" customHeight="1" x14ac:dyDescent="0.3">
      <c r="A14" s="13" t="s">
        <v>60</v>
      </c>
      <c r="B14" s="13" t="s">
        <v>44</v>
      </c>
      <c r="C14" s="2" t="s">
        <v>147</v>
      </c>
      <c r="D14" s="12" t="s">
        <v>58</v>
      </c>
      <c r="E14" s="83">
        <v>8</v>
      </c>
      <c r="F14" s="3"/>
      <c r="G14" s="20">
        <f t="shared" si="0"/>
        <v>0</v>
      </c>
    </row>
    <row r="15" spans="1:9" ht="45" customHeight="1" thickBot="1" x14ac:dyDescent="0.35">
      <c r="A15" s="13" t="s">
        <v>60</v>
      </c>
      <c r="B15" s="13" t="s">
        <v>45</v>
      </c>
      <c r="C15" s="2" t="s">
        <v>148</v>
      </c>
      <c r="D15" s="12" t="s">
        <v>56</v>
      </c>
      <c r="E15" s="83">
        <v>1</v>
      </c>
      <c r="F15" s="3"/>
      <c r="G15" s="20">
        <f t="shared" si="0"/>
        <v>0</v>
      </c>
      <c r="H15" s="30"/>
    </row>
    <row r="16" spans="1:9" ht="45" customHeight="1" thickBot="1" x14ac:dyDescent="0.35">
      <c r="A16" s="13" t="s">
        <v>60</v>
      </c>
      <c r="B16" s="13" t="s">
        <v>46</v>
      </c>
      <c r="C16" s="2" t="s">
        <v>140</v>
      </c>
      <c r="D16" s="12" t="s">
        <v>56</v>
      </c>
      <c r="E16" s="83">
        <v>2</v>
      </c>
      <c r="F16" s="3"/>
      <c r="G16" s="20">
        <f>ROUND((E16*F16),2)</f>
        <v>0</v>
      </c>
      <c r="H16" s="31" t="s">
        <v>32</v>
      </c>
      <c r="I16" s="32">
        <f>ROUND(SUM(G5:G16),2)</f>
        <v>-58.02</v>
      </c>
    </row>
    <row r="17" spans="1:9" s="5" customFormat="1" ht="45" customHeight="1" x14ac:dyDescent="0.3">
      <c r="A17" s="68" t="s">
        <v>62</v>
      </c>
      <c r="B17" s="15" t="s">
        <v>9</v>
      </c>
      <c r="C17" s="16" t="s">
        <v>84</v>
      </c>
      <c r="D17" s="17" t="s">
        <v>68</v>
      </c>
      <c r="E17" s="91">
        <v>381</v>
      </c>
      <c r="F17" s="62"/>
      <c r="G17" s="19">
        <f t="shared" si="0"/>
        <v>0</v>
      </c>
      <c r="H17" s="6"/>
    </row>
    <row r="18" spans="1:9" s="5" customFormat="1" ht="45" customHeight="1" x14ac:dyDescent="0.3">
      <c r="A18" s="69" t="s">
        <v>62</v>
      </c>
      <c r="B18" s="13" t="s">
        <v>10</v>
      </c>
      <c r="C18" s="2" t="s">
        <v>85</v>
      </c>
      <c r="D18" s="12" t="s">
        <v>61</v>
      </c>
      <c r="E18" s="83">
        <v>83</v>
      </c>
      <c r="F18" s="63"/>
      <c r="G18" s="20">
        <f t="shared" si="0"/>
        <v>0</v>
      </c>
      <c r="H18" s="6"/>
    </row>
    <row r="19" spans="1:9" s="5" customFormat="1" ht="45" customHeight="1" x14ac:dyDescent="0.3">
      <c r="A19" s="69" t="s">
        <v>62</v>
      </c>
      <c r="B19" s="13" t="s">
        <v>11</v>
      </c>
      <c r="C19" s="2" t="s">
        <v>86</v>
      </c>
      <c r="D19" s="12" t="s">
        <v>61</v>
      </c>
      <c r="E19" s="83">
        <v>21</v>
      </c>
      <c r="F19" s="63"/>
      <c r="G19" s="20">
        <f t="shared" si="0"/>
        <v>0</v>
      </c>
      <c r="H19" s="6"/>
    </row>
    <row r="20" spans="1:9" s="5" customFormat="1" ht="45" customHeight="1" x14ac:dyDescent="0.3">
      <c r="A20" s="69" t="s">
        <v>62</v>
      </c>
      <c r="B20" s="13" t="s">
        <v>12</v>
      </c>
      <c r="C20" s="2" t="s">
        <v>87</v>
      </c>
      <c r="D20" s="12" t="s">
        <v>68</v>
      </c>
      <c r="E20" s="83">
        <v>185</v>
      </c>
      <c r="F20" s="63"/>
      <c r="G20" s="20">
        <f t="shared" si="0"/>
        <v>0</v>
      </c>
      <c r="H20" s="6"/>
    </row>
    <row r="21" spans="1:9" s="5" customFormat="1" ht="45" customHeight="1" thickBot="1" x14ac:dyDescent="0.35">
      <c r="A21" s="69" t="s">
        <v>62</v>
      </c>
      <c r="B21" s="13" t="s">
        <v>13</v>
      </c>
      <c r="C21" s="2" t="s">
        <v>88</v>
      </c>
      <c r="D21" s="12" t="s">
        <v>68</v>
      </c>
      <c r="E21" s="83">
        <v>46</v>
      </c>
      <c r="F21" s="63"/>
      <c r="G21" s="20">
        <f t="shared" si="0"/>
        <v>0</v>
      </c>
      <c r="H21" s="6"/>
    </row>
    <row r="22" spans="1:9" s="5" customFormat="1" ht="45" customHeight="1" thickBot="1" x14ac:dyDescent="0.35">
      <c r="A22" s="70" t="s">
        <v>62</v>
      </c>
      <c r="B22" s="21" t="s">
        <v>14</v>
      </c>
      <c r="C22" s="22" t="s">
        <v>89</v>
      </c>
      <c r="D22" s="23" t="s">
        <v>61</v>
      </c>
      <c r="E22" s="93">
        <v>335</v>
      </c>
      <c r="F22" s="65"/>
      <c r="G22" s="24">
        <f t="shared" si="0"/>
        <v>0</v>
      </c>
      <c r="H22" s="31" t="s">
        <v>33</v>
      </c>
      <c r="I22" s="32">
        <f>ROUND(SUM(G17:G22),2)</f>
        <v>0</v>
      </c>
    </row>
    <row r="23" spans="1:9" s="5" customFormat="1" ht="45" customHeight="1" x14ac:dyDescent="0.3">
      <c r="A23" s="56" t="s">
        <v>126</v>
      </c>
      <c r="B23" s="56" t="s">
        <v>20</v>
      </c>
      <c r="C23" s="61" t="s">
        <v>90</v>
      </c>
      <c r="D23" s="60" t="s">
        <v>61</v>
      </c>
      <c r="E23" s="94">
        <v>5</v>
      </c>
      <c r="F23" s="72"/>
      <c r="G23" s="20">
        <f>ROUND((E23*F23),2)</f>
        <v>0</v>
      </c>
      <c r="H23" s="107" t="s">
        <v>128</v>
      </c>
    </row>
    <row r="24" spans="1:9" s="101" customFormat="1" ht="45" customHeight="1" x14ac:dyDescent="0.3">
      <c r="A24" s="56" t="s">
        <v>126</v>
      </c>
      <c r="B24" s="13" t="s">
        <v>21</v>
      </c>
      <c r="C24" s="55" t="s">
        <v>91</v>
      </c>
      <c r="D24" s="41" t="s">
        <v>68</v>
      </c>
      <c r="E24" s="95">
        <v>24</v>
      </c>
      <c r="F24" s="64"/>
      <c r="G24" s="20">
        <f>ROUND((E24*F24),2)</f>
        <v>0</v>
      </c>
      <c r="H24" s="108"/>
    </row>
    <row r="25" spans="1:9" s="101" customFormat="1" ht="45" customHeight="1" x14ac:dyDescent="0.3">
      <c r="A25" s="56" t="s">
        <v>126</v>
      </c>
      <c r="B25" s="56" t="s">
        <v>22</v>
      </c>
      <c r="C25" s="55" t="s">
        <v>92</v>
      </c>
      <c r="D25" s="41" t="s">
        <v>68</v>
      </c>
      <c r="E25" s="95">
        <v>24</v>
      </c>
      <c r="F25" s="64"/>
      <c r="G25" s="20">
        <f>ROUND((E25*F25),2)</f>
        <v>0</v>
      </c>
      <c r="H25" s="108"/>
    </row>
    <row r="26" spans="1:9" s="101" customFormat="1" ht="45" customHeight="1" x14ac:dyDescent="0.3">
      <c r="A26" s="56" t="s">
        <v>126</v>
      </c>
      <c r="B26" s="13" t="s">
        <v>23</v>
      </c>
      <c r="C26" s="55" t="s">
        <v>93</v>
      </c>
      <c r="D26" s="41" t="s">
        <v>68</v>
      </c>
      <c r="E26" s="95">
        <v>18</v>
      </c>
      <c r="F26" s="64"/>
      <c r="G26" s="20">
        <f t="shared" si="0"/>
        <v>0</v>
      </c>
      <c r="H26" s="108"/>
    </row>
    <row r="27" spans="1:9" s="101" customFormat="1" ht="45" customHeight="1" x14ac:dyDescent="0.3">
      <c r="A27" s="56" t="s">
        <v>126</v>
      </c>
      <c r="B27" s="56" t="s">
        <v>24</v>
      </c>
      <c r="C27" s="55" t="s">
        <v>94</v>
      </c>
      <c r="D27" s="41" t="s">
        <v>61</v>
      </c>
      <c r="E27" s="95">
        <v>35</v>
      </c>
      <c r="F27" s="64"/>
      <c r="G27" s="20">
        <f t="shared" si="0"/>
        <v>0</v>
      </c>
      <c r="H27" s="108"/>
    </row>
    <row r="28" spans="1:9" s="101" customFormat="1" ht="45" customHeight="1" x14ac:dyDescent="0.3">
      <c r="A28" s="56" t="s">
        <v>126</v>
      </c>
      <c r="B28" s="13" t="s">
        <v>25</v>
      </c>
      <c r="C28" s="55" t="s">
        <v>95</v>
      </c>
      <c r="D28" s="41" t="s">
        <v>68</v>
      </c>
      <c r="E28" s="95">
        <v>197</v>
      </c>
      <c r="F28" s="64"/>
      <c r="G28" s="20">
        <f>ROUND((E28*F28),2)</f>
        <v>0</v>
      </c>
      <c r="H28" s="108"/>
    </row>
    <row r="29" spans="1:9" s="101" customFormat="1" ht="45" customHeight="1" x14ac:dyDescent="0.3">
      <c r="A29" s="56" t="s">
        <v>126</v>
      </c>
      <c r="B29" s="56" t="s">
        <v>26</v>
      </c>
      <c r="C29" s="55" t="s">
        <v>96</v>
      </c>
      <c r="D29" s="41" t="s">
        <v>68</v>
      </c>
      <c r="E29" s="95">
        <v>187</v>
      </c>
      <c r="F29" s="64"/>
      <c r="G29" s="20">
        <f>ROUND((E29*F29),2)</f>
        <v>0</v>
      </c>
      <c r="H29" s="108"/>
    </row>
    <row r="30" spans="1:9" s="101" customFormat="1" ht="45" customHeight="1" x14ac:dyDescent="0.3">
      <c r="A30" s="56" t="s">
        <v>126</v>
      </c>
      <c r="B30" s="13" t="s">
        <v>48</v>
      </c>
      <c r="C30" s="55" t="s">
        <v>97</v>
      </c>
      <c r="D30" s="41" t="s">
        <v>58</v>
      </c>
      <c r="E30" s="95">
        <v>81</v>
      </c>
      <c r="F30" s="64"/>
      <c r="G30" s="20">
        <f>ROUND((E30*F30),2)</f>
        <v>0</v>
      </c>
      <c r="H30" s="108"/>
    </row>
    <row r="31" spans="1:9" s="101" customFormat="1" ht="45" customHeight="1" x14ac:dyDescent="0.3">
      <c r="A31" s="56" t="s">
        <v>126</v>
      </c>
      <c r="B31" s="56" t="s">
        <v>49</v>
      </c>
      <c r="C31" s="55" t="s">
        <v>98</v>
      </c>
      <c r="D31" s="41" t="s">
        <v>58</v>
      </c>
      <c r="E31" s="95">
        <v>8</v>
      </c>
      <c r="F31" s="64"/>
      <c r="G31" s="20">
        <f t="shared" si="0"/>
        <v>0</v>
      </c>
      <c r="H31" s="108"/>
    </row>
    <row r="32" spans="1:9" s="101" customFormat="1" ht="45" customHeight="1" x14ac:dyDescent="0.3">
      <c r="A32" s="56" t="s">
        <v>126</v>
      </c>
      <c r="B32" s="13" t="s">
        <v>50</v>
      </c>
      <c r="C32" s="55" t="s">
        <v>99</v>
      </c>
      <c r="D32" s="41" t="s">
        <v>58</v>
      </c>
      <c r="E32" s="95">
        <v>90</v>
      </c>
      <c r="F32" s="64"/>
      <c r="G32" s="20">
        <f t="shared" si="0"/>
        <v>0</v>
      </c>
      <c r="H32" s="108"/>
    </row>
    <row r="33" spans="1:8" s="101" customFormat="1" ht="45" customHeight="1" x14ac:dyDescent="0.3">
      <c r="A33" s="56" t="s">
        <v>126</v>
      </c>
      <c r="B33" s="56" t="s">
        <v>51</v>
      </c>
      <c r="C33" s="55" t="s">
        <v>125</v>
      </c>
      <c r="D33" s="41" t="s">
        <v>68</v>
      </c>
      <c r="E33" s="95">
        <v>2</v>
      </c>
      <c r="F33" s="64"/>
      <c r="G33" s="20">
        <f t="shared" si="0"/>
        <v>0</v>
      </c>
      <c r="H33" s="108"/>
    </row>
    <row r="34" spans="1:8" s="101" customFormat="1" ht="45" customHeight="1" x14ac:dyDescent="0.3">
      <c r="A34" s="56" t="s">
        <v>126</v>
      </c>
      <c r="B34" s="13" t="s">
        <v>52</v>
      </c>
      <c r="C34" s="55" t="s">
        <v>143</v>
      </c>
      <c r="D34" s="41" t="s">
        <v>68</v>
      </c>
      <c r="E34" s="95">
        <v>4</v>
      </c>
      <c r="F34" s="64"/>
      <c r="G34" s="20">
        <f t="shared" si="0"/>
        <v>0</v>
      </c>
      <c r="H34" s="108"/>
    </row>
    <row r="35" spans="1:8" s="101" customFormat="1" ht="45" customHeight="1" x14ac:dyDescent="0.3">
      <c r="A35" s="56" t="s">
        <v>126</v>
      </c>
      <c r="B35" s="56" t="s">
        <v>53</v>
      </c>
      <c r="C35" s="55" t="s">
        <v>100</v>
      </c>
      <c r="D35" s="41" t="s">
        <v>58</v>
      </c>
      <c r="E35" s="95">
        <v>89</v>
      </c>
      <c r="F35" s="64"/>
      <c r="G35" s="20">
        <f t="shared" si="0"/>
        <v>0</v>
      </c>
      <c r="H35" s="108"/>
    </row>
    <row r="36" spans="1:8" s="101" customFormat="1" ht="45" customHeight="1" x14ac:dyDescent="0.3">
      <c r="A36" s="56" t="s">
        <v>126</v>
      </c>
      <c r="B36" s="13" t="s">
        <v>54</v>
      </c>
      <c r="C36" s="55" t="s">
        <v>101</v>
      </c>
      <c r="D36" s="41" t="s">
        <v>76</v>
      </c>
      <c r="E36" s="95">
        <v>4.9000000000000004</v>
      </c>
      <c r="F36" s="64"/>
      <c r="G36" s="20">
        <f t="shared" si="0"/>
        <v>0</v>
      </c>
      <c r="H36" s="108"/>
    </row>
    <row r="37" spans="1:8" s="101" customFormat="1" ht="45" customHeight="1" thickBot="1" x14ac:dyDescent="0.35">
      <c r="A37" s="21" t="s">
        <v>126</v>
      </c>
      <c r="B37" s="21" t="s">
        <v>55</v>
      </c>
      <c r="C37" s="22" t="s">
        <v>102</v>
      </c>
      <c r="D37" s="23" t="s">
        <v>68</v>
      </c>
      <c r="E37" s="93">
        <v>14</v>
      </c>
      <c r="F37" s="65"/>
      <c r="G37" s="24">
        <f>ROUND((E37*F37),2)</f>
        <v>0</v>
      </c>
      <c r="H37" s="108"/>
    </row>
    <row r="38" spans="1:8" s="6" customFormat="1" ht="45" customHeight="1" x14ac:dyDescent="0.3">
      <c r="A38" s="56" t="s">
        <v>127</v>
      </c>
      <c r="B38" s="56" t="s">
        <v>20</v>
      </c>
      <c r="C38" s="52" t="s">
        <v>90</v>
      </c>
      <c r="D38" s="53" t="s">
        <v>61</v>
      </c>
      <c r="E38" s="103">
        <v>5</v>
      </c>
      <c r="F38" s="100"/>
      <c r="G38" s="58">
        <f>ROUND((E38*F38),2)</f>
        <v>0</v>
      </c>
      <c r="H38" s="108"/>
    </row>
    <row r="39" spans="1:8" s="6" customFormat="1" ht="45" customHeight="1" x14ac:dyDescent="0.3">
      <c r="A39" s="56" t="s">
        <v>127</v>
      </c>
      <c r="B39" s="13" t="s">
        <v>21</v>
      </c>
      <c r="C39" s="55" t="s">
        <v>141</v>
      </c>
      <c r="D39" s="41" t="s">
        <v>68</v>
      </c>
      <c r="E39" s="95">
        <v>24</v>
      </c>
      <c r="F39" s="99"/>
      <c r="G39" s="20">
        <f t="shared" ref="G39:G40" si="4">ROUND((E39*F39),2)</f>
        <v>0</v>
      </c>
      <c r="H39" s="108"/>
    </row>
    <row r="40" spans="1:8" s="6" customFormat="1" ht="45" customHeight="1" x14ac:dyDescent="0.3">
      <c r="A40" s="56" t="s">
        <v>127</v>
      </c>
      <c r="B40" s="56" t="s">
        <v>22</v>
      </c>
      <c r="C40" s="55" t="s">
        <v>92</v>
      </c>
      <c r="D40" s="41" t="s">
        <v>68</v>
      </c>
      <c r="E40" s="95">
        <v>24</v>
      </c>
      <c r="F40" s="99"/>
      <c r="G40" s="20">
        <f t="shared" si="4"/>
        <v>0</v>
      </c>
      <c r="H40" s="108"/>
    </row>
    <row r="41" spans="1:8" s="6" customFormat="1" ht="45" customHeight="1" x14ac:dyDescent="0.3">
      <c r="A41" s="56" t="s">
        <v>127</v>
      </c>
      <c r="B41" s="13" t="s">
        <v>23</v>
      </c>
      <c r="C41" s="55" t="s">
        <v>93</v>
      </c>
      <c r="D41" s="41" t="s">
        <v>68</v>
      </c>
      <c r="E41" s="95">
        <v>18</v>
      </c>
      <c r="F41" s="99"/>
      <c r="G41" s="20">
        <f>ROUND((E41*F41),2)</f>
        <v>0</v>
      </c>
      <c r="H41" s="108"/>
    </row>
    <row r="42" spans="1:8" s="6" customFormat="1" ht="45" customHeight="1" x14ac:dyDescent="0.3">
      <c r="A42" s="56" t="s">
        <v>127</v>
      </c>
      <c r="B42" s="56" t="s">
        <v>24</v>
      </c>
      <c r="C42" s="55" t="s">
        <v>94</v>
      </c>
      <c r="D42" s="41" t="s">
        <v>61</v>
      </c>
      <c r="E42" s="95">
        <v>35</v>
      </c>
      <c r="F42" s="99"/>
      <c r="G42" s="20">
        <f>ROUND((E42*F42),2)</f>
        <v>0</v>
      </c>
      <c r="H42" s="108"/>
    </row>
    <row r="43" spans="1:8" s="6" customFormat="1" ht="45" customHeight="1" x14ac:dyDescent="0.3">
      <c r="A43" s="56" t="s">
        <v>127</v>
      </c>
      <c r="B43" s="13" t="s">
        <v>25</v>
      </c>
      <c r="C43" s="55" t="s">
        <v>142</v>
      </c>
      <c r="D43" s="41" t="s">
        <v>68</v>
      </c>
      <c r="E43" s="95">
        <v>197</v>
      </c>
      <c r="F43" s="99"/>
      <c r="G43" s="20">
        <f>ROUND((E43*F43),2)</f>
        <v>0</v>
      </c>
      <c r="H43" s="108"/>
    </row>
    <row r="44" spans="1:8" s="6" customFormat="1" ht="45" customHeight="1" x14ac:dyDescent="0.3">
      <c r="A44" s="56" t="s">
        <v>127</v>
      </c>
      <c r="B44" s="56" t="s">
        <v>26</v>
      </c>
      <c r="C44" s="55" t="s">
        <v>96</v>
      </c>
      <c r="D44" s="41" t="s">
        <v>68</v>
      </c>
      <c r="E44" s="95">
        <v>187</v>
      </c>
      <c r="F44" s="99"/>
      <c r="G44" s="20">
        <f t="shared" ref="G44:G45" si="5">ROUND((E44*F44),2)</f>
        <v>0</v>
      </c>
      <c r="H44" s="108"/>
    </row>
    <row r="45" spans="1:8" s="6" customFormat="1" ht="45" customHeight="1" x14ac:dyDescent="0.3">
      <c r="A45" s="56" t="s">
        <v>127</v>
      </c>
      <c r="B45" s="13" t="s">
        <v>48</v>
      </c>
      <c r="C45" s="55" t="s">
        <v>97</v>
      </c>
      <c r="D45" s="41" t="s">
        <v>58</v>
      </c>
      <c r="E45" s="95">
        <v>81</v>
      </c>
      <c r="F45" s="99"/>
      <c r="G45" s="20">
        <f t="shared" si="5"/>
        <v>0</v>
      </c>
      <c r="H45" s="108"/>
    </row>
    <row r="46" spans="1:8" s="6" customFormat="1" ht="45" customHeight="1" x14ac:dyDescent="0.3">
      <c r="A46" s="56" t="s">
        <v>127</v>
      </c>
      <c r="B46" s="13" t="s">
        <v>49</v>
      </c>
      <c r="C46" s="55" t="s">
        <v>98</v>
      </c>
      <c r="D46" s="41" t="s">
        <v>58</v>
      </c>
      <c r="E46" s="95">
        <v>8</v>
      </c>
      <c r="F46" s="99"/>
      <c r="G46" s="20">
        <f>ROUND((E46*F46),2)</f>
        <v>0</v>
      </c>
      <c r="H46" s="108"/>
    </row>
    <row r="47" spans="1:8" s="6" customFormat="1" ht="45" customHeight="1" x14ac:dyDescent="0.3">
      <c r="A47" s="56" t="s">
        <v>127</v>
      </c>
      <c r="B47" s="56" t="s">
        <v>50</v>
      </c>
      <c r="C47" s="55" t="s">
        <v>99</v>
      </c>
      <c r="D47" s="41" t="s">
        <v>58</v>
      </c>
      <c r="E47" s="95">
        <v>90</v>
      </c>
      <c r="F47" s="99"/>
      <c r="G47" s="20">
        <f t="shared" ref="G47:G51" si="6">ROUND((E47*F47),2)</f>
        <v>0</v>
      </c>
      <c r="H47" s="108"/>
    </row>
    <row r="48" spans="1:8" s="6" customFormat="1" ht="45" customHeight="1" x14ac:dyDescent="0.3">
      <c r="A48" s="56" t="s">
        <v>127</v>
      </c>
      <c r="B48" s="13" t="s">
        <v>51</v>
      </c>
      <c r="C48" s="55" t="s">
        <v>125</v>
      </c>
      <c r="D48" s="41" t="s">
        <v>68</v>
      </c>
      <c r="E48" s="95">
        <v>2</v>
      </c>
      <c r="F48" s="99"/>
      <c r="G48" s="20">
        <f t="shared" si="6"/>
        <v>0</v>
      </c>
      <c r="H48" s="108"/>
    </row>
    <row r="49" spans="1:9" s="6" customFormat="1" ht="45" customHeight="1" x14ac:dyDescent="0.3">
      <c r="A49" s="56" t="s">
        <v>127</v>
      </c>
      <c r="B49" s="56" t="s">
        <v>52</v>
      </c>
      <c r="C49" s="55" t="s">
        <v>143</v>
      </c>
      <c r="D49" s="41" t="s">
        <v>68</v>
      </c>
      <c r="E49" s="95">
        <v>4</v>
      </c>
      <c r="F49" s="99"/>
      <c r="G49" s="20">
        <f t="shared" si="6"/>
        <v>0</v>
      </c>
      <c r="H49" s="108"/>
    </row>
    <row r="50" spans="1:9" s="6" customFormat="1" ht="45" customHeight="1" x14ac:dyDescent="0.3">
      <c r="A50" s="56" t="s">
        <v>127</v>
      </c>
      <c r="B50" s="13" t="s">
        <v>53</v>
      </c>
      <c r="C50" s="55" t="s">
        <v>100</v>
      </c>
      <c r="D50" s="41" t="s">
        <v>58</v>
      </c>
      <c r="E50" s="95">
        <v>89</v>
      </c>
      <c r="F50" s="99"/>
      <c r="G50" s="20">
        <f t="shared" si="6"/>
        <v>0</v>
      </c>
      <c r="H50" s="108"/>
    </row>
    <row r="51" spans="1:9" s="6" customFormat="1" ht="45" customHeight="1" thickBot="1" x14ac:dyDescent="0.35">
      <c r="A51" s="56" t="s">
        <v>127</v>
      </c>
      <c r="B51" s="56" t="s">
        <v>54</v>
      </c>
      <c r="C51" s="55" t="s">
        <v>101</v>
      </c>
      <c r="D51" s="41" t="s">
        <v>76</v>
      </c>
      <c r="E51" s="95">
        <v>4.9000000000000004</v>
      </c>
      <c r="F51" s="99"/>
      <c r="G51" s="20">
        <f t="shared" si="6"/>
        <v>0</v>
      </c>
      <c r="H51" s="108"/>
    </row>
    <row r="52" spans="1:9" s="5" customFormat="1" ht="45" customHeight="1" thickBot="1" x14ac:dyDescent="0.35">
      <c r="A52" s="56" t="s">
        <v>127</v>
      </c>
      <c r="B52" s="56" t="s">
        <v>55</v>
      </c>
      <c r="C52" s="2" t="s">
        <v>102</v>
      </c>
      <c r="D52" s="41" t="s">
        <v>68</v>
      </c>
      <c r="E52" s="95">
        <v>14</v>
      </c>
      <c r="F52" s="64"/>
      <c r="G52" s="20">
        <f t="shared" si="0"/>
        <v>0</v>
      </c>
      <c r="H52" s="31" t="s">
        <v>34</v>
      </c>
      <c r="I52" s="32">
        <f>ROUND(SUM(G23:G52),2)</f>
        <v>0</v>
      </c>
    </row>
    <row r="53" spans="1:9" s="5" customFormat="1" ht="54" customHeight="1" x14ac:dyDescent="0.3">
      <c r="A53" s="80" t="s">
        <v>103</v>
      </c>
      <c r="B53" s="15" t="s">
        <v>15</v>
      </c>
      <c r="C53" s="16" t="s">
        <v>104</v>
      </c>
      <c r="D53" s="17" t="s">
        <v>58</v>
      </c>
      <c r="E53" s="91">
        <v>4</v>
      </c>
      <c r="F53" s="66"/>
      <c r="G53" s="19">
        <f t="shared" si="0"/>
        <v>0</v>
      </c>
      <c r="H53" s="59"/>
    </row>
    <row r="54" spans="1:9" s="5" customFormat="1" ht="54" customHeight="1" x14ac:dyDescent="0.3">
      <c r="A54" s="13" t="s">
        <v>103</v>
      </c>
      <c r="B54" s="13" t="s">
        <v>16</v>
      </c>
      <c r="C54" s="2" t="s">
        <v>105</v>
      </c>
      <c r="D54" s="12" t="s">
        <v>56</v>
      </c>
      <c r="E54" s="83">
        <v>1</v>
      </c>
      <c r="F54" s="67"/>
      <c r="G54" s="20">
        <f t="shared" si="0"/>
        <v>0</v>
      </c>
      <c r="H54" s="59"/>
    </row>
    <row r="55" spans="1:9" s="5" customFormat="1" ht="54" customHeight="1" x14ac:dyDescent="0.3">
      <c r="A55" s="13" t="s">
        <v>103</v>
      </c>
      <c r="B55" s="13" t="s">
        <v>17</v>
      </c>
      <c r="C55" s="2" t="s">
        <v>106</v>
      </c>
      <c r="D55" s="12" t="s">
        <v>56</v>
      </c>
      <c r="E55" s="83">
        <v>1</v>
      </c>
      <c r="F55" s="67"/>
      <c r="G55" s="20">
        <f t="shared" si="0"/>
        <v>0</v>
      </c>
      <c r="H55" s="59"/>
    </row>
    <row r="56" spans="1:9" s="5" customFormat="1" ht="54" customHeight="1" x14ac:dyDescent="0.3">
      <c r="A56" s="13" t="s">
        <v>103</v>
      </c>
      <c r="B56" s="13" t="s">
        <v>18</v>
      </c>
      <c r="C56" s="2" t="s">
        <v>107</v>
      </c>
      <c r="D56" s="12" t="s">
        <v>61</v>
      </c>
      <c r="E56" s="83">
        <v>6</v>
      </c>
      <c r="F56" s="67"/>
      <c r="G56" s="20">
        <f t="shared" si="0"/>
        <v>0</v>
      </c>
      <c r="H56" s="59"/>
    </row>
    <row r="57" spans="1:9" s="5" customFormat="1" ht="54" customHeight="1" x14ac:dyDescent="0.3">
      <c r="A57" s="13" t="s">
        <v>103</v>
      </c>
      <c r="B57" s="13" t="s">
        <v>63</v>
      </c>
      <c r="C57" s="2" t="s">
        <v>108</v>
      </c>
      <c r="D57" s="12" t="s">
        <v>61</v>
      </c>
      <c r="E57" s="83">
        <v>1</v>
      </c>
      <c r="F57" s="67"/>
      <c r="G57" s="20">
        <f t="shared" si="0"/>
        <v>0</v>
      </c>
      <c r="H57" s="59"/>
    </row>
    <row r="58" spans="1:9" s="5" customFormat="1" ht="54" customHeight="1" x14ac:dyDescent="0.3">
      <c r="A58" s="13" t="s">
        <v>103</v>
      </c>
      <c r="B58" s="13" t="s">
        <v>64</v>
      </c>
      <c r="C58" s="2" t="s">
        <v>109</v>
      </c>
      <c r="D58" s="12" t="s">
        <v>61</v>
      </c>
      <c r="E58" s="83">
        <v>1</v>
      </c>
      <c r="F58" s="67"/>
      <c r="G58" s="20">
        <f t="shared" si="0"/>
        <v>0</v>
      </c>
      <c r="H58" s="59"/>
    </row>
    <row r="59" spans="1:9" s="5" customFormat="1" ht="54" customHeight="1" x14ac:dyDescent="0.3">
      <c r="A59" s="13" t="s">
        <v>103</v>
      </c>
      <c r="B59" s="13" t="s">
        <v>65</v>
      </c>
      <c r="C59" s="2" t="s">
        <v>110</v>
      </c>
      <c r="D59" s="12" t="s">
        <v>61</v>
      </c>
      <c r="E59" s="83">
        <v>1.5</v>
      </c>
      <c r="F59" s="67"/>
      <c r="G59" s="20">
        <f t="shared" si="0"/>
        <v>0</v>
      </c>
      <c r="H59" s="59"/>
    </row>
    <row r="60" spans="1:9" s="5" customFormat="1" ht="54" customHeight="1" thickBot="1" x14ac:dyDescent="0.35">
      <c r="A60" s="13" t="s">
        <v>103</v>
      </c>
      <c r="B60" s="13" t="s">
        <v>66</v>
      </c>
      <c r="C60" s="2" t="s">
        <v>111</v>
      </c>
      <c r="D60" s="12" t="s">
        <v>61</v>
      </c>
      <c r="E60" s="83">
        <v>6</v>
      </c>
      <c r="F60" s="67"/>
      <c r="G60" s="20">
        <f t="shared" si="0"/>
        <v>0</v>
      </c>
      <c r="H60" s="59"/>
    </row>
    <row r="61" spans="1:9" s="5" customFormat="1" ht="54" customHeight="1" thickBot="1" x14ac:dyDescent="0.35">
      <c r="A61" s="13" t="s">
        <v>103</v>
      </c>
      <c r="B61" s="13" t="s">
        <v>77</v>
      </c>
      <c r="C61" s="2" t="s">
        <v>112</v>
      </c>
      <c r="D61" s="12" t="s">
        <v>61</v>
      </c>
      <c r="E61" s="83">
        <v>7.5</v>
      </c>
      <c r="F61" s="67"/>
      <c r="G61" s="20">
        <f t="shared" si="0"/>
        <v>0</v>
      </c>
      <c r="H61" s="77" t="s">
        <v>35</v>
      </c>
      <c r="I61" s="32">
        <f>ROUND(SUM(G53:G61),2)</f>
        <v>0</v>
      </c>
    </row>
    <row r="62" spans="1:9" s="5" customFormat="1" ht="54" customHeight="1" x14ac:dyDescent="0.3">
      <c r="A62" s="80" t="s">
        <v>113</v>
      </c>
      <c r="B62" s="75" t="s">
        <v>67</v>
      </c>
      <c r="C62" s="16" t="s">
        <v>114</v>
      </c>
      <c r="D62" s="17" t="s">
        <v>61</v>
      </c>
      <c r="E62" s="91">
        <v>2</v>
      </c>
      <c r="F62" s="66"/>
      <c r="G62" s="19">
        <f t="shared" si="0"/>
        <v>0</v>
      </c>
      <c r="H62" s="76"/>
      <c r="I62" s="33"/>
    </row>
    <row r="63" spans="1:9" s="5" customFormat="1" ht="54" customHeight="1" x14ac:dyDescent="0.3">
      <c r="A63" s="13" t="s">
        <v>113</v>
      </c>
      <c r="B63" s="51" t="s">
        <v>69</v>
      </c>
      <c r="C63" s="2" t="s">
        <v>95</v>
      </c>
      <c r="D63" s="12" t="s">
        <v>68</v>
      </c>
      <c r="E63" s="83">
        <v>3</v>
      </c>
      <c r="F63" s="67"/>
      <c r="G63" s="20">
        <f t="shared" si="0"/>
        <v>0</v>
      </c>
      <c r="H63" s="76"/>
      <c r="I63" s="33"/>
    </row>
    <row r="64" spans="1:9" s="5" customFormat="1" ht="54" customHeight="1" x14ac:dyDescent="0.3">
      <c r="A64" s="13" t="s">
        <v>113</v>
      </c>
      <c r="B64" s="51" t="s">
        <v>71</v>
      </c>
      <c r="C64" s="2" t="s">
        <v>115</v>
      </c>
      <c r="D64" s="12" t="s">
        <v>68</v>
      </c>
      <c r="E64" s="83">
        <v>3</v>
      </c>
      <c r="F64" s="67"/>
      <c r="G64" s="20">
        <f t="shared" si="0"/>
        <v>0</v>
      </c>
      <c r="H64" s="54"/>
      <c r="I64" s="33"/>
    </row>
    <row r="65" spans="1:9" s="5" customFormat="1" ht="54" customHeight="1" thickBot="1" x14ac:dyDescent="0.35">
      <c r="A65" s="13" t="s">
        <v>113</v>
      </c>
      <c r="B65" s="51" t="s">
        <v>72</v>
      </c>
      <c r="C65" s="2" t="s">
        <v>116</v>
      </c>
      <c r="D65" s="60" t="s">
        <v>68</v>
      </c>
      <c r="E65" s="94">
        <v>4</v>
      </c>
      <c r="F65" s="57"/>
      <c r="G65" s="58">
        <f t="shared" si="0"/>
        <v>0</v>
      </c>
      <c r="H65" s="76"/>
    </row>
    <row r="66" spans="1:9" s="5" customFormat="1" ht="54" customHeight="1" thickBot="1" x14ac:dyDescent="0.35">
      <c r="A66" s="71" t="s">
        <v>113</v>
      </c>
      <c r="B66" s="51" t="s">
        <v>70</v>
      </c>
      <c r="C66" s="2" t="s">
        <v>117</v>
      </c>
      <c r="D66" s="12" t="s">
        <v>68</v>
      </c>
      <c r="E66" s="83">
        <v>4</v>
      </c>
      <c r="F66" s="11"/>
      <c r="G66" s="20">
        <f t="shared" si="0"/>
        <v>0</v>
      </c>
      <c r="H66" s="77" t="s">
        <v>36</v>
      </c>
      <c r="I66" s="32">
        <f>ROUND(SUM(G62:G66),2)</f>
        <v>0</v>
      </c>
    </row>
    <row r="67" spans="1:9" s="5" customFormat="1" ht="45" customHeight="1" x14ac:dyDescent="0.3">
      <c r="A67" s="80" t="s">
        <v>78</v>
      </c>
      <c r="B67" s="15" t="s">
        <v>73</v>
      </c>
      <c r="C67" s="73" t="s">
        <v>118</v>
      </c>
      <c r="D67" s="74" t="s">
        <v>68</v>
      </c>
      <c r="E67" s="96">
        <v>135</v>
      </c>
      <c r="F67" s="28"/>
      <c r="G67" s="19">
        <f t="shared" si="0"/>
        <v>0</v>
      </c>
      <c r="H67" s="78"/>
    </row>
    <row r="68" spans="1:9" s="5" customFormat="1" ht="45" customHeight="1" thickBot="1" x14ac:dyDescent="0.35">
      <c r="A68" s="69" t="s">
        <v>78</v>
      </c>
      <c r="B68" s="13" t="s">
        <v>74</v>
      </c>
      <c r="C68" s="55" t="s">
        <v>119</v>
      </c>
      <c r="D68" s="41" t="s">
        <v>56</v>
      </c>
      <c r="E68" s="95">
        <v>2</v>
      </c>
      <c r="F68" s="11"/>
      <c r="G68" s="20">
        <f t="shared" si="0"/>
        <v>0</v>
      </c>
      <c r="H68" s="78"/>
    </row>
    <row r="69" spans="1:9" s="5" customFormat="1" ht="45" customHeight="1" thickBot="1" x14ac:dyDescent="0.35">
      <c r="A69" s="70" t="s">
        <v>78</v>
      </c>
      <c r="B69" s="21" t="s">
        <v>75</v>
      </c>
      <c r="C69" s="22" t="s">
        <v>120</v>
      </c>
      <c r="D69" s="23" t="s">
        <v>58</v>
      </c>
      <c r="E69" s="93">
        <v>70</v>
      </c>
      <c r="F69" s="29"/>
      <c r="G69" s="24">
        <f t="shared" si="0"/>
        <v>0</v>
      </c>
      <c r="H69" s="79" t="s">
        <v>30</v>
      </c>
      <c r="I69" s="32">
        <f>ROUND(SUM(G67:G69),2)</f>
        <v>0</v>
      </c>
    </row>
    <row r="70" spans="1:9" s="5" customFormat="1" ht="78" customHeight="1" thickBot="1" x14ac:dyDescent="0.35">
      <c r="A70" s="85" t="s">
        <v>121</v>
      </c>
      <c r="B70" s="86" t="s">
        <v>19</v>
      </c>
      <c r="C70" s="87" t="s">
        <v>79</v>
      </c>
      <c r="D70" s="88" t="s">
        <v>5</v>
      </c>
      <c r="E70" s="97">
        <v>1</v>
      </c>
      <c r="F70" s="81"/>
      <c r="G70" s="82">
        <f t="shared" ref="G70" si="7">ROUND((E70*F70),2)</f>
        <v>0</v>
      </c>
      <c r="H70" s="31" t="s">
        <v>31</v>
      </c>
      <c r="I70" s="32">
        <f>ROUND(SUM(G70),2)</f>
        <v>0</v>
      </c>
    </row>
    <row r="71" spans="1:9" ht="44.25" customHeight="1" thickBot="1" x14ac:dyDescent="0.35">
      <c r="A71" s="35"/>
      <c r="B71" s="35"/>
      <c r="C71" s="35"/>
      <c r="D71" s="34"/>
      <c r="E71" s="34"/>
      <c r="F71" s="39" t="s">
        <v>29</v>
      </c>
      <c r="G71" s="40">
        <f>SUM(G5:G70)</f>
        <v>-58.02</v>
      </c>
      <c r="H71" s="30"/>
      <c r="I71" s="33"/>
    </row>
    <row r="72" spans="1:9" ht="20.25" customHeight="1" x14ac:dyDescent="0.3">
      <c r="A72" s="38"/>
      <c r="B72" s="38"/>
      <c r="C72" s="37"/>
      <c r="D72" s="37"/>
      <c r="E72" s="98"/>
      <c r="F72" s="37"/>
      <c r="G72" s="36"/>
    </row>
  </sheetData>
  <sheetProtection algorithmName="SHA-512" hashValue="/19xsgazCjUQEBHLEFWVoIrDQ5MQ0Plq+Qzxd1T/g+N+IIltcAekz9ebDi4i4HEcegQ88sbUXFL4sYknsqJ6hg==" saltValue="cGOCpe+6FPOGxWZH6BnUgw==" spinCount="100000" sheet="1" objects="1" scenarios="1"/>
  <mergeCells count="3">
    <mergeCell ref="A1:G1"/>
    <mergeCell ref="A3:G3"/>
    <mergeCell ref="H23:H51"/>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EB5D-F991-4A5E-AB74-5A8340D594BD}">
  <dimension ref="A1:G13"/>
  <sheetViews>
    <sheetView tabSelected="1" zoomScale="80" zoomScaleNormal="80" workbookViewId="0">
      <selection activeCell="G11" sqref="G11"/>
    </sheetView>
  </sheetViews>
  <sheetFormatPr defaultRowHeight="14.5" x14ac:dyDescent="0.35"/>
  <cols>
    <col min="1" max="1" width="11.7265625" customWidth="1"/>
    <col min="2" max="2" width="51.26953125" customWidth="1"/>
    <col min="3" max="3" width="20.81640625" customWidth="1"/>
    <col min="4" max="4" width="23.81640625" customWidth="1"/>
  </cols>
  <sheetData>
    <row r="1" spans="1:7" ht="57.75" customHeight="1" x14ac:dyDescent="0.35">
      <c r="A1" s="111" t="s">
        <v>129</v>
      </c>
      <c r="B1" s="111"/>
      <c r="C1" s="111"/>
      <c r="D1" s="102"/>
      <c r="E1" s="102"/>
      <c r="F1" s="102"/>
      <c r="G1" s="102"/>
    </row>
    <row r="2" spans="1:7" x14ac:dyDescent="0.35">
      <c r="A2" s="112" t="s">
        <v>37</v>
      </c>
      <c r="B2" s="112"/>
      <c r="C2" s="112"/>
    </row>
    <row r="3" spans="1:7" ht="26" x14ac:dyDescent="0.35">
      <c r="A3" s="42" t="s">
        <v>47</v>
      </c>
      <c r="B3" s="42" t="s">
        <v>38</v>
      </c>
      <c r="C3" s="42" t="s">
        <v>39</v>
      </c>
    </row>
    <row r="4" spans="1:7" x14ac:dyDescent="0.35">
      <c r="A4" s="43">
        <v>1</v>
      </c>
      <c r="B4" s="44" t="s">
        <v>59</v>
      </c>
      <c r="C4" s="49">
        <f>'1. S'!G71</f>
        <v>-58.02</v>
      </c>
    </row>
    <row r="5" spans="1:7" ht="39" x14ac:dyDescent="0.35">
      <c r="A5" s="42" t="s">
        <v>40</v>
      </c>
      <c r="B5" s="45" t="s">
        <v>42</v>
      </c>
      <c r="C5" s="50">
        <f>ROUND(SUM(C4:C4),2)</f>
        <v>-58.02</v>
      </c>
    </row>
    <row r="6" spans="1:7" x14ac:dyDescent="0.35">
      <c r="A6" s="46"/>
      <c r="B6" s="46"/>
      <c r="C6" s="46"/>
    </row>
    <row r="7" spans="1:7" ht="58.5" customHeight="1" x14ac:dyDescent="0.35">
      <c r="A7" s="113" t="s">
        <v>130</v>
      </c>
      <c r="B7" s="113"/>
      <c r="C7" s="113"/>
    </row>
    <row r="8" spans="1:7" x14ac:dyDescent="0.35">
      <c r="A8" s="47"/>
      <c r="B8" s="47"/>
      <c r="C8" s="47"/>
    </row>
    <row r="9" spans="1:7" x14ac:dyDescent="0.35">
      <c r="A9" s="46"/>
      <c r="B9" s="46"/>
      <c r="C9" s="48" t="s">
        <v>41</v>
      </c>
    </row>
    <row r="10" spans="1:7" ht="4" customHeight="1" x14ac:dyDescent="0.35">
      <c r="A10" s="46"/>
      <c r="B10" s="46"/>
      <c r="C10" s="46"/>
    </row>
    <row r="11" spans="1:7" ht="291.75" customHeight="1" x14ac:dyDescent="0.35">
      <c r="A11" s="109" t="s">
        <v>133</v>
      </c>
      <c r="B11" s="110"/>
      <c r="C11" s="110"/>
    </row>
    <row r="12" spans="1:7" ht="131.25" customHeight="1" x14ac:dyDescent="0.35">
      <c r="A12" s="114" t="s">
        <v>131</v>
      </c>
      <c r="B12" s="115"/>
      <c r="C12" s="115"/>
    </row>
    <row r="13" spans="1:7" ht="66" customHeight="1" x14ac:dyDescent="0.35">
      <c r="A13" s="109" t="s">
        <v>132</v>
      </c>
      <c r="B13" s="110"/>
      <c r="C13" s="110"/>
    </row>
  </sheetData>
  <sheetProtection algorithmName="SHA-512" hashValue="EfU2kMCeyEWAYqO4M9D4GzhMgZvSFPKdM2hHVIDbgOdm0MJaO/wSNK5GPJgFdYBKWWMuV0jF9VF20jM9ZRTvtQ==" saltValue="+rTGCQySh9Tq6i+SScsmxw==" spinCount="100000" sheet="1" objects="1" scenarios="1"/>
  <mergeCells count="6">
    <mergeCell ref="A13:C13"/>
    <mergeCell ref="A1:C1"/>
    <mergeCell ref="A2:C2"/>
    <mergeCell ref="A7:C7"/>
    <mergeCell ref="A11:C11"/>
    <mergeCell ref="A12: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S</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Aiškutė Tranienė</cp:lastModifiedBy>
  <dcterms:created xsi:type="dcterms:W3CDTF">2020-10-05T14:48:34Z</dcterms:created>
  <dcterms:modified xsi:type="dcterms:W3CDTF">2025-03-20T13:19:45Z</dcterms:modified>
</cp:coreProperties>
</file>