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antariskes-my.sharepoint.com/personal/jolanta_bieksiene_santa_lt/Documents/DARBAS/KONKURSAI_2025/5_AK VMPP neurochirurgijai (9901)_/1_PD AK N 9901/"/>
    </mc:Choice>
  </mc:AlternateContent>
  <xr:revisionPtr revIDLastSave="527" documentId="8_{5856DC78-3EAB-4CE2-B15F-A2DD01E083A7}" xr6:coauthVersionLast="47" xr6:coauthVersionMax="47" xr10:uidLastSave="{9D632C69-08A1-4306-BD74-6A0121D7AE7F}"/>
  <bookViews>
    <workbookView xWindow="210" yWindow="1520" windowWidth="18990" windowHeight="10180" xr2:uid="{98E1EA15-3768-4574-A23E-F0365F0C8766}"/>
  </bookViews>
  <sheets>
    <sheet name="1 - Techninė specifikacija" sheetId="1" r:id="rId1"/>
    <sheet name="2 - Instrumentai panau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1" l="1"/>
  <c r="J53" i="1"/>
  <c r="J52" i="1"/>
  <c r="L52" i="1" s="1"/>
  <c r="J51" i="1"/>
  <c r="J48" i="1"/>
  <c r="L48" i="1" s="1"/>
  <c r="J47" i="1"/>
  <c r="J44" i="1"/>
  <c r="J43" i="1"/>
  <c r="L43" i="1" s="1"/>
  <c r="J40" i="1"/>
  <c r="L40" i="1" s="1"/>
  <c r="J41" i="1"/>
  <c r="L41" i="1" s="1"/>
  <c r="J36" i="1"/>
  <c r="L36" i="1" s="1"/>
  <c r="J37" i="1"/>
  <c r="L37" i="1" s="1"/>
  <c r="J38" i="1"/>
  <c r="L38" i="1" s="1"/>
  <c r="J39" i="1"/>
  <c r="L39" i="1" s="1"/>
  <c r="J35" i="1"/>
  <c r="L35" i="1" s="1"/>
  <c r="J32" i="1"/>
  <c r="L32" i="1" s="1"/>
  <c r="J33" i="1"/>
  <c r="L33" i="1" s="1"/>
  <c r="J31" i="1"/>
  <c r="L31" i="1" s="1"/>
  <c r="J29" i="1"/>
  <c r="L29" i="1" s="1"/>
  <c r="J26" i="1"/>
  <c r="L26" i="1" s="1"/>
  <c r="J27" i="1"/>
  <c r="L27" i="1" s="1"/>
  <c r="J28" i="1"/>
  <c r="L28" i="1" s="1"/>
  <c r="J25" i="1"/>
  <c r="L25" i="1" s="1"/>
  <c r="J22" i="1"/>
  <c r="L22" i="1" s="1"/>
  <c r="J23" i="1"/>
  <c r="L23" i="1" s="1"/>
  <c r="J20" i="1"/>
  <c r="L20" i="1" s="1"/>
  <c r="J21" i="1"/>
  <c r="L21" i="1" s="1"/>
  <c r="J19" i="1"/>
  <c r="J17" i="1"/>
  <c r="L17" i="1" s="1"/>
  <c r="J18" i="1"/>
  <c r="L18" i="1" s="1"/>
  <c r="J16" i="1"/>
  <c r="L16" i="1" s="1"/>
  <c r="H16" i="1"/>
  <c r="L19" i="1"/>
  <c r="J49" i="1" l="1"/>
  <c r="L44" i="1"/>
  <c r="L45" i="1"/>
  <c r="J45" i="1"/>
  <c r="L51" i="1"/>
  <c r="K18" i="1"/>
  <c r="L47" i="1"/>
  <c r="L49" i="1" s="1"/>
  <c r="K19" i="1"/>
  <c r="F17" i="1" l="1"/>
  <c r="H17" i="1" s="1"/>
  <c r="F18" i="1"/>
  <c r="F16" i="1"/>
  <c r="F26" i="1"/>
  <c r="H26" i="1" s="1"/>
  <c r="F23" i="1"/>
  <c r="H23" i="1" s="1"/>
  <c r="F22" i="1"/>
  <c r="F52" i="1"/>
  <c r="H52" i="1" s="1"/>
  <c r="F51" i="1"/>
  <c r="H51" i="1" s="1"/>
  <c r="F48" i="1"/>
  <c r="H48" i="1" s="1"/>
  <c r="F47" i="1"/>
  <c r="H47" i="1" s="1"/>
  <c r="F44" i="1"/>
  <c r="F43" i="1"/>
  <c r="H43" i="1" s="1"/>
  <c r="F41" i="1"/>
  <c r="F40" i="1"/>
  <c r="H40" i="1" s="1"/>
  <c r="F39" i="1"/>
  <c r="F38" i="1"/>
  <c r="F37" i="1"/>
  <c r="F36" i="1"/>
  <c r="H36" i="1" s="1"/>
  <c r="F35" i="1"/>
  <c r="H35" i="1" s="1"/>
  <c r="F33" i="1"/>
  <c r="F32" i="1"/>
  <c r="H32" i="1" s="1"/>
  <c r="F31" i="1"/>
  <c r="H31" i="1" s="1"/>
  <c r="F29" i="1"/>
  <c r="F28" i="1"/>
  <c r="F27" i="1"/>
  <c r="F25" i="1"/>
  <c r="F21" i="1"/>
  <c r="H21" i="1" s="1"/>
  <c r="F20" i="1"/>
  <c r="H20" i="1" s="1"/>
  <c r="F19" i="1"/>
  <c r="H19" i="1" s="1"/>
  <c r="H29" i="1" l="1"/>
  <c r="H37" i="1"/>
  <c r="H44" i="1"/>
  <c r="H22" i="1"/>
  <c r="H28" i="1"/>
  <c r="H38" i="1"/>
  <c r="H18" i="1"/>
  <c r="H39" i="1"/>
  <c r="H53" i="1"/>
  <c r="F49" i="1"/>
  <c r="H49" i="1"/>
  <c r="H27" i="1"/>
  <c r="H41" i="1"/>
  <c r="F53" i="1"/>
  <c r="F45" i="1"/>
  <c r="H33" i="1"/>
  <c r="H25" i="1"/>
  <c r="F54" i="1" l="1"/>
  <c r="H45" i="1"/>
  <c r="H54" i="1" s="1"/>
</calcChain>
</file>

<file path=xl/sharedStrings.xml><?xml version="1.0" encoding="utf-8"?>
<sst xmlns="http://schemas.openxmlformats.org/spreadsheetml/2006/main" count="141" uniqueCount="140">
  <si>
    <t>Slankstelis</t>
  </si>
  <si>
    <t>Ø5.5 strypo konektorius</t>
  </si>
  <si>
    <t>Pedikulinio sraigto veržlė</t>
  </si>
  <si>
    <t>Kryžkaulis</t>
  </si>
  <si>
    <t>Ø5.5 strypo sujungėjas su kryžkaulio plokštele</t>
  </si>
  <si>
    <t>Kryžkaulio plokštelės veržlė</t>
  </si>
  <si>
    <t>S2 sraigto apsauginis dangtelis</t>
  </si>
  <si>
    <t>Klubakaulis</t>
  </si>
  <si>
    <t>Klubakaulio sraigto veržlė</t>
  </si>
  <si>
    <t>Kabliukai</t>
  </si>
  <si>
    <t>Nulaužiama veržlė skirta laminariniui kabliukui</t>
  </si>
  <si>
    <t>Eil Nr.</t>
  </si>
  <si>
    <t>1.1</t>
  </si>
  <si>
    <t>1.3</t>
  </si>
  <si>
    <t>1.4</t>
  </si>
  <si>
    <t>1.5</t>
  </si>
  <si>
    <t>2.1</t>
  </si>
  <si>
    <t>3.1</t>
  </si>
  <si>
    <t>3.2</t>
  </si>
  <si>
    <t>Kryžkaulio plokštelė</t>
  </si>
  <si>
    <t>1.2.1</t>
  </si>
  <si>
    <t>1.2.2</t>
  </si>
  <si>
    <t xml:space="preserve">1.2 </t>
  </si>
  <si>
    <t>1.2.3</t>
  </si>
  <si>
    <t>1.2.4</t>
  </si>
  <si>
    <t>1.2.5</t>
  </si>
  <si>
    <t>Užpakalinė stuburo fiksavimo sistema</t>
  </si>
  <si>
    <t>1.1.1</t>
  </si>
  <si>
    <t>1.1.2</t>
  </si>
  <si>
    <t>1.1.3</t>
  </si>
  <si>
    <t>1.1.4</t>
  </si>
  <si>
    <t>1.1.5</t>
  </si>
  <si>
    <t>1.1.6</t>
  </si>
  <si>
    <t>1.1.7</t>
  </si>
  <si>
    <t>1.1.8</t>
  </si>
  <si>
    <t>Kryžkaulio sraigtas</t>
  </si>
  <si>
    <t>Lenktas Strypas</t>
  </si>
  <si>
    <t>Pacientui individualus strypas</t>
  </si>
  <si>
    <t>Tiesus ilgas strypas</t>
  </si>
  <si>
    <t>Pedikulinis sraigtas</t>
  </si>
  <si>
    <t>Ø5.5 strypo skersinis sujungėjas</t>
  </si>
  <si>
    <t>1.3.1</t>
  </si>
  <si>
    <t>1.3.2</t>
  </si>
  <si>
    <t>1.3.3</t>
  </si>
  <si>
    <t>Klubakaulio jungtis</t>
  </si>
  <si>
    <t>Klubakaulio sraigtas</t>
  </si>
  <si>
    <t>1.4.1</t>
  </si>
  <si>
    <t>1.4.3</t>
  </si>
  <si>
    <t>1.4.5</t>
  </si>
  <si>
    <t>1.4.6</t>
  </si>
  <si>
    <t>1.4.2</t>
  </si>
  <si>
    <t>"Claw" tipo pedikulinio kabliuko srieginis prailginimas</t>
  </si>
  <si>
    <t>"Counterhook" kabliukas</t>
  </si>
  <si>
    <t>"Counterhook" kabliuko dangtelis</t>
  </si>
  <si>
    <t>1.4.4</t>
  </si>
  <si>
    <t>Pedikulinis kabliukas</t>
  </si>
  <si>
    <t>Laminarinis kabliukas</t>
  </si>
  <si>
    <t>"Claw" tipo pedikulinis kabliukas</t>
  </si>
  <si>
    <t>1.4.7</t>
  </si>
  <si>
    <t>Strypų ašinio / lygiagretaus sujungimo konektorius</t>
  </si>
  <si>
    <t>1.5.1</t>
  </si>
  <si>
    <t>1.5.2</t>
  </si>
  <si>
    <t>Lygiagretaus sujungimo (tulpės tipo) konektoriaus veržlė</t>
  </si>
  <si>
    <t>2.2</t>
  </si>
  <si>
    <t>Domino tipo implantai</t>
  </si>
  <si>
    <t>Stuburo sraigtų inkariniai implantai</t>
  </si>
  <si>
    <t>Stuburo juostelinė fiksacijos sistema</t>
  </si>
  <si>
    <t>Poliesterio juostelės konektorius su fiksaciniu sraigtu</t>
  </si>
  <si>
    <t>Poliesterio juostelė</t>
  </si>
  <si>
    <t>Stuburo inkaras M dydžio</t>
  </si>
  <si>
    <t>Stuburo inkaras L dydžio</t>
  </si>
  <si>
    <t>Strypai pagaminti iš titano lydinio (arba lygiavertės medžiagos). Mažiausiai 3 skirtingi lordoziniai išlenkimo kampai;
Ilgiausias strypas 450 mm (± 50 mm);
Gilimybė rinktis trumpesnius strypus (&lt;450 mm (± 50 mm)).</t>
  </si>
  <si>
    <t>Pagamintas iš titano ar lygiavertės medžiagos;
Suderinamas planavimas su ligoninėje naudojama KEOPS chirurginio planavimo sistema;
Strypas turi turėti lazeriu pažymėtą sagitalinę liniją tesingam strypo pozicionavimui sagitalinėje plokštumoje;
Individualiai pagamintas strypas turi turėti šiuos lazeriu pažymėtus duomenis:
· logotipą;
· medžiagą iš kurios pagamintas strypas;
· diametrą;
· serijos numerį;
· KEOPS planavimo sistemos suteiktą ID numerį.
Gaunami pacientui individualūs strypai papildomai turi turėti atmintinę: priešoperaciniui planavimui, simuliacijos planui bei strypo profiliui.</t>
  </si>
  <si>
    <t>Pagamintas iš titano lydinio (arba lygiavertės medžiagos);
Strypas: Ø5.5 mm; 
Ilgis: 500 mm (± 50 mm);</t>
  </si>
  <si>
    <t>Sraigto diametras pasirenkamas intervale nuo 4.0 mm (± 0.5 mm) iki 9.0 mm (± 0.5 mm) (žingsnis kas 1 mm); 
Sraigtų ilgis pasirenkamas intervale nuo 20 mm (± 5 mm) iki 60 mm  (± 5 mm) (žingsnis kas 5 mm);
Galimybė pasirinkti mažiausiai 3 skirtingų diametrų ilgesnius sraigtus (&gt;60 mm (± 5 mm))
Atraumatinis įsukimas;
Monoaksialiniai su poliu;
Dvigubo sriegio;
Polis turi būti su sriegiu, nulaužiamas bei kanuliuotas (naudojamas kaip darbinis kanalas);
Sraigto spalvinis žymėjimas pagal diametrą;
Sraigto ± 15° (± 5°) poliaksiškumas išgaunamas per konektorių;
Į polį gali įsistatyti nelankstus prailginimas (mažiausiai 2 skirtingų išmatavimų);
Užfiksuotas sraigtas su strypu sudaro ortogonalinį santikį;
Sraigto revizijai nereikia numontuoti visos konstrukcijos (revizuojant galima pašalinti tik vieną sraigtą).</t>
  </si>
  <si>
    <t>Neužveržtas konektorius sraigtui turi suteikti ±15° poliaksiškumą;
Konektorius ant strypo uždedamas (atviras montavimo būdas);
Užtikrina strypo fiksavimą prie sraigto;</t>
  </si>
  <si>
    <t>Tinkama naudoti su visų diametrų pedikuliniais sraigtais;
Nulaužiama;
Sukasi ant pedikulinio sraigto polio;</t>
  </si>
  <si>
    <t>Skersiniai tvirtinimo elementai turi būti reguliuojamo ilgio.  Užtikrina strypų sujungimą, kai atstumas tarp strypų:
10 mm  (± 5 mm) – 40 mm  (± 5 mm);
35 mm  (± 5 mm) - 70 mm  (± 5 mm).</t>
  </si>
  <si>
    <t>Derotacinis ofsetinis strypo konektorius</t>
  </si>
  <si>
    <t>2 skylės kryžkauliniams sraigtams;
Kairės arba dešinės pusės plokštelių pasirinkimas;
Viduryje turi nejudantį (monoaksialinis) nulaužiamą polį su sriegiu;
Plokštelė turi turėti S2 sraigtui skirtą skylę su 60° (± 5°) arba 90° (± 5°) kampo pasvyrimu.</t>
  </si>
  <si>
    <t>Konektorius turi turėti ± 10° poliaksiškumą ant plokštelės sagitalinėje plokštumoje prieš užveržimą;
Sujungia strypą su kryžkauline plokštele.</t>
  </si>
  <si>
    <t>Nulaužiama;
Naudojama kryžkaulio konektoriaus sutvirtinimui su kryžkaulio plokštele;
Veržiasi ant kryžkaulio plokštelės polio.</t>
  </si>
  <si>
    <t>Sraigto diametras pasirenkamas intervale nuo 6.0 mm (± 0.5 mm) iki 7.0 mm (± 0.5 mm) (žingsnis kas 1 mm); 
Sraigtų ilgis pasirenkamas intervale nuo 40 mm (± 10 mm) iki 100 mm  (± 10 mm) (žingsnis kas 5 mm);
Pritaikyti naudoti kartu su kryžkauline plokštele;
Dvigubo sriegio.</t>
  </si>
  <si>
    <t xml:space="preserve">Skirta sujungti klubakaulį su strypu;
Klubakaulio pusėje turi turėti angą, skirtą klubakaulio sraigtui;
Nefiksuota jungtis su strypu turi turėti ± 2 mm (± 1 mm) mobilumą;
Mažiausiai trijų ilgių pasirinkimas (žingsnis kas 5 mm (± 1 mm)). </t>
  </si>
  <si>
    <t>Turi būti nulaužiama;
Skirta fiksuoti klubakaulio sraigtą per klubakaulio jungtį.</t>
  </si>
  <si>
    <t>Skirti naudoti kartu su "claw" tipo pedikuliniais kabliukais; 
Ant prailginimo gali montuotis konektorius kartu su veržle; 
Prailginimas su sriegiu;
Nulaužiamas.</t>
  </si>
  <si>
    <t>Mažiausiai du skirtingi ašmenų ilgiai;
Mažiausiai du skirtingi aukščiai;
Kabliukas naudojamas kartu su "counterhook" kabliuku.</t>
  </si>
  <si>
    <t>Naudojamas kartu su "claw" tipo pedikuliniu kabliuku;
Galimybė pasirinkti kairės arba dešinė pusės ašmenų pasvyrimą;
Mažiausiai trys skirtingi kabluko aukščiai;
Kabliukas turi turėti stiebą, kuris jungia su "claw" tipo kabliuku.</t>
  </si>
  <si>
    <t>Skirtas užveržti "counterhook" kabliuką;
Dangtelis turi būti nulaužiamas.</t>
  </si>
  <si>
    <t>Kabliukai su nulaužiamu srieginiu poliu;
Kabliukas pritaikytas naudoti kartu su pedikuliniais konektoriais;
Mažiausiai 2 skirtingo aukščio kabliukai;
Mažiausiai 2 skirtingi ašmenų ilgiai.</t>
  </si>
  <si>
    <t>Turi būti tulpės tipo (strypas įstatomas iš viršaus);
Mažiausiai 3 kabliuko aukščiai.</t>
  </si>
  <si>
    <t>Skirta fiksuoti strypą ant kabliuko;
Veržlė turi būti nulaužiama.</t>
  </si>
  <si>
    <t>Turi būti galimybė rinktis iš ašinio ir lygiagretaus strypų konektoriaus;
Lygiagretus strypų sujungimas gali būti atviras ir/arba uždaras, tulpinis (montavimas iš viršaus);
Lygiagretaus sujungimo konektoriai turi būti mažiausiai 4 skirtingų išmatavimų (atstumas tarp strypų).</t>
  </si>
  <si>
    <t>Skirta fiksuoti strypą ant tulpės tipo lygiagretaus konektoriaus;
Turi būti nulaužiama.</t>
  </si>
  <si>
    <t>Skirtas naudoti stuburo sraigtams, kurių diametras nuo 3.5 iki 6.5 mm (+/- 0.5 mm);
Implanto ilgis turi būti 100 mm (+/- 10 mm).</t>
  </si>
  <si>
    <t>Skirtas naudoti stuburo sraigtams, kurių diametras nuo 7.0 iki 10.5 mm (+/- 0.5 mm);
Implanto ilgis turi būti 150 mm (+/- 10 mm).</t>
  </si>
  <si>
    <t>Užpakalinė fiksacijos sistema. Turi būti naudojama kartu su kitais medicininiais implantais. Fiksacijos sistema turi būti indikuotina sublaminariniams ir tarpslanksteliniams atvejams, tarpslankstelinio sąnario sujungimo technikoms, trauminėms stuburo operacijoms, degeneracinėms stuburo operacijoms, deformacinėms stuburo operacijoms.</t>
  </si>
  <si>
    <t>Plokščia, pagaminta iš poliesterio arba lygiavertės medžiagos su ne mažiau kaip 80 mm įsiūtu metaliniu galu. Turi būti sterilioje pakuotėje. Juostelė gale turi turėti metalinę sagtelę, skirtą juostelės užfiksavimui. Galimybė rinktis juosteles be įsiūto metalinio galo, bet su pravedimo skyle.</t>
  </si>
  <si>
    <t>Pagamintas iš titano lydinio arba lygiavertės medžiagos. Konektorius vientisas, be judančių dalių. Pakuotėje turi turėti fiksacinį sraigtą. Konektorius, kartu su sraigtu, turi būti sterilioje pakuotėje. Galimybė rinktis tarp skirtingų konektorių, kurie pritaikyti fiksuoti sublaminarinę juostelę prie strypo vertikalioje arba horizontalioje padėtyje. Vertikalioje padėtyje fiksuojamos juostos konektorių diametro pasirinkimas nuo 3,0 mm (± 0,5 mm) iki 6,0 mm (± 0,5 mm) (mažiausiai 6 dydžiai). Vienas iš vertikalių ir horizontalių konektorių privalo tikti 5,5 mm diametro strypui.</t>
  </si>
  <si>
    <t>Naudojamas slankstelio rotacijai skersinėje plokštumoje;
Konektorius ant strypo uždedamas (atviras montavimo būdas) arba užmaunamas (uždaras montavimo būdas);
Uždedamus ir užmaunamus konektorius galima rinktis iš skirtingo paslankumo (ne mažiau dviejų variacijų).</t>
  </si>
  <si>
    <t>Turi būti nulaužiamas;
Naudojamas kaip S2 sraigto apsauginis dangtelis.</t>
  </si>
  <si>
    <t>Monoaksialinis sraigtas;
Skirtas naudoti kartu su klubakaulio jungtimi; 
Nefiksuotas sraigtas turi turėti ± 15° (± 1°) poliaksiškumą;
Apvalus sraigto galas apsaugai nuo minkštųjų audinių sužalojimo; 
Dvigubo sriegio;
Diametras pasirenkamas nuo 6 mm (± 0.5 mm) iki 10 mm (± 0.5 mm) (žingsnis kas 1 mm);
Sraigto ilgis pasirenkamas nuo 50 mm (± 10 mm) iki 100 mm (± 10 mm) (intervale ne mažiau 9 skirtingų išmatavimų).</t>
  </si>
  <si>
    <t>Preliminarus kiekis 36 mėnesių poreikiui vnt.</t>
  </si>
  <si>
    <t xml:space="preserve">Naudojami, kai sraigtas atsilaisvina, išsitraukia ar lūžta; Implantas yra įstumiamas į kaule paruoštą kanalą ir į jį turi įsisukti stuburo operacijoms naudojamas sraigtas; Implantas gali būti karpomas; Pagamintas iš polietileno tereftalato arba lygiavertės medžiagos; Implantas turi pasižymėti tvirtumo, elastingumo ir lankstumo savybėmis; Turi paskirstyti stresinius taškus nuo sraigto sriegio; Galimas kaulo įaugimas į implantą; Turi sustiprinti sraigto fiksaciją; Turi turėti CE sertifikatą; Turi būti sterilus.
</t>
  </si>
  <si>
    <r>
      <t xml:space="preserve">Užpakalinė žemo profilio stuburo fiksavimo sistema, skirta  krūtininei, juosmeninei, kryžkaulinei bei klubinei fiksacijai. Kartu su fiksavimo sistema suteikiama chirurginio planavimo programa (nemokamai turi būti suteikiamos mažiausiai 4 vartotojų paskyros). Chirurginio planavimo programa turi sudaryti stuburo 3D vaizdą pagal rentgenogramas. Instrumentai turi tilpti į daugiausiai 5 dėžes. Implantai turi tilpti į daugiausiai 3 dėžes. Instrumentai suteikiami panaudos būdu. </t>
    </r>
    <r>
      <rPr>
        <sz val="11"/>
        <color rgb="FFFF0000"/>
        <rFont val="Times New Roman"/>
        <family val="1"/>
        <charset val="186"/>
      </rPr>
      <t xml:space="preserve">Panaudai suteikiami instrumentai turi leisti implantuoti siūlomus implantus/manipuliuoti siūlomomis priemonėmis (tiekėjas privalo užpildyti siūlomų instrumentų sąrašą, žr. SPS 1 priedo 2 lape/sheet). </t>
    </r>
    <r>
      <rPr>
        <sz val="11"/>
        <color indexed="8"/>
        <rFont val="Times New Roman"/>
        <family val="1"/>
      </rPr>
      <t xml:space="preserve"> Stuburo fiksavimo sistema turi būti šoninio (strypas-sraigtas) montavimo. Visi implantai turi būti pagaminti iš titano lydinio. Indikacijos: Degeneracinėms diskų ligoms; Spondiliolistezėms; Traumoms; Navikams; Deformacijoms; Stenozėms; Pseudoartrozėms.</t>
    </r>
  </si>
  <si>
    <t>T E C H N I N Ė   S P E C I F I K A C I J A</t>
  </si>
  <si>
    <r>
      <t xml:space="preserve">1. Prekių kokybė, žymėjimas, informacija vartotojui turi atitikti 93/42/EEC ir/ar MDR (ES) 2017/745 direktivų reikalavimams, CE ženklinimas, </t>
    </r>
    <r>
      <rPr>
        <sz val="10.5"/>
        <color rgb="FF000000"/>
        <rFont val="Times New Roman"/>
        <family val="1"/>
        <charset val="186"/>
      </rPr>
      <t>pateikti kartu su pasiūlymų tai įrodančius dokumentus.</t>
    </r>
  </si>
  <si>
    <r>
      <rPr>
        <u/>
        <sz val="11"/>
        <color theme="1"/>
        <rFont val="Times"/>
        <family val="1"/>
      </rPr>
      <t>Bendrieji reikalavimai</t>
    </r>
    <r>
      <rPr>
        <sz val="11"/>
        <color theme="1"/>
        <rFont val="Times"/>
        <family val="1"/>
      </rPr>
      <t>:</t>
    </r>
  </si>
  <si>
    <t>2. Prekių charakteristikoms patvirtinti tiekėjai privalo pateikti techninių duomenų lapą ar lygiavertį gamintojo dokumentą.</t>
  </si>
  <si>
    <t>3. Visoms nurodytoms konkrečioms medžiagoms ir/ar konkretiems prekių pavadinimams taikoma „arba lygiavertis“.</t>
  </si>
  <si>
    <t xml:space="preserve">4. Tiekėjas, siūlantis lygiavertę prekę privalo patikimomis priemonėmis įrodyti, kad siūloma prekė yra lygiavertė ir visiškai atitinka techninėje specifikacijoje keliamus reikalavimus.                        </t>
  </si>
  <si>
    <t>*Prekės kodas gamintojo kataloge, jeigu gamintojas turi savo prekių katalogą.</t>
  </si>
  <si>
    <r>
      <t xml:space="preserve">5. Tiekėjas </t>
    </r>
    <r>
      <rPr>
        <u/>
        <sz val="10.5"/>
        <color theme="1"/>
        <rFont val="Times"/>
        <family val="1"/>
      </rPr>
      <t>kartu su pasiūlymu turi pateikti dokumentus, įrodančius siūlomų prekių atitikimą kokybės ir techniniams reikalavimams</t>
    </r>
    <r>
      <rPr>
        <sz val="10.5"/>
        <color theme="1"/>
        <rFont val="Times"/>
        <family val="1"/>
      </rPr>
      <t xml:space="preserve">, nurodytiems pirkimo dokumentų techninėje specifikacijoje: tiekėjas turi pateikti </t>
    </r>
    <r>
      <rPr>
        <u/>
        <sz val="10.5"/>
        <color theme="1"/>
        <rFont val="Times"/>
        <family val="1"/>
      </rPr>
      <t>gamintojo parengtus katalogus ir siūlomų prekių techninių charakteristikų aprašymus</t>
    </r>
    <r>
      <rPr>
        <sz val="10.5"/>
        <color theme="1"/>
        <rFont val="Times"/>
        <family val="1"/>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b/>
        <sz val="10.5"/>
        <color theme="1"/>
        <rFont val="Times"/>
        <family val="1"/>
      </rPr>
      <t xml:space="preserve">dokumentuose tiekėjas turi grafiškai nurodyti </t>
    </r>
    <r>
      <rPr>
        <sz val="10.5"/>
        <color theme="1"/>
        <rFont val="Times"/>
        <family val="1"/>
      </rPr>
      <t xml:space="preserve">(t. y. </t>
    </r>
    <r>
      <rPr>
        <b/>
        <sz val="10.5"/>
        <color theme="1"/>
        <rFont val="Times"/>
        <family val="1"/>
      </rPr>
      <t xml:space="preserve">pastebimai pažymėti </t>
    </r>
    <r>
      <rPr>
        <sz val="10.5"/>
        <color theme="1"/>
        <rFont val="Times"/>
        <family val="1"/>
      </rPr>
      <t xml:space="preserve">– spalvotai markiruoti, ir/ar nurodyti rodyklėmis, ir/ar pabraukti) </t>
    </r>
    <r>
      <rPr>
        <b/>
        <sz val="10.5"/>
        <color theme="1"/>
        <rFont val="Times"/>
        <family val="1"/>
      </rPr>
      <t>konkrečias teikiamų dokumentų vietas, kur aprašomos reikalaujamų techninių charakteristikų reikšmės</t>
    </r>
    <r>
      <rPr>
        <sz val="10.5"/>
        <color theme="1"/>
        <rFont val="Times"/>
        <family val="1"/>
      </rPr>
      <t xml:space="preserve">. Taip pat tiekėjas </t>
    </r>
    <r>
      <rPr>
        <b/>
        <sz val="10.5"/>
        <color theme="1"/>
        <rFont val="Times"/>
        <family val="1"/>
      </rPr>
      <t>turi pateikti nuorodas į gamintojo interneto tinklalapį</t>
    </r>
    <r>
      <rPr>
        <sz val="10.5"/>
        <color theme="1"/>
        <rFont val="Times"/>
        <family val="1"/>
      </rPr>
      <t xml:space="preserve"> (jei toks yra), kuriame perkančiosios organizacijos vertintojai galėtų patikrinti teikiamų duomenų autentiškumą (nuorodos turi būti į konkrečią prekę ir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</si>
  <si>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Vienkartinės medicinos pagalbos priemonės neurochirurgijai ("Kheiron" implantai, juostos, inkarai ir kt.) (Nr. 9901)</t>
  </si>
  <si>
    <t>Eil. Nr.</t>
  </si>
  <si>
    <t>INSTRUMENTAI PANAUDAI</t>
  </si>
  <si>
    <t>SPS 1 Priedas (2)</t>
  </si>
  <si>
    <t>Kataloginis numeris (REF)</t>
  </si>
  <si>
    <t>Instrumentų kiekis, vnt.</t>
  </si>
  <si>
    <t>Firminis pavadinimas</t>
  </si>
  <si>
    <t>PLANUOJAMA</t>
  </si>
  <si>
    <t>Numatoma vieneto kaina EUR, be PVM</t>
  </si>
  <si>
    <t>Suma EUR be PVM</t>
  </si>
  <si>
    <t>Suma EUR su PVM</t>
  </si>
  <si>
    <t xml:space="preserve">PVM tarifas, % </t>
  </si>
  <si>
    <t>SIŪLOMA</t>
  </si>
  <si>
    <t>Vieneto kaina EUR, be PVM</t>
  </si>
  <si>
    <t>Maksimali suma EUR be PVM</t>
  </si>
  <si>
    <t>Maksimali suma EUR su PVM</t>
  </si>
  <si>
    <t>Viso 3 dalis</t>
  </si>
  <si>
    <t>Viso 2 dalis</t>
  </si>
  <si>
    <t>Viso 1 dalis</t>
  </si>
  <si>
    <t>MAKSIMALI PIRKIMO VERTĖ</t>
  </si>
  <si>
    <r>
      <t>Siūloma parametro reikšmė 
(</t>
    </r>
    <r>
      <rPr>
        <sz val="10"/>
        <color rgb="FFC00000"/>
        <rFont val="Times"/>
        <family val="1"/>
      </rPr>
      <t>Failo, dokumento pavadinimas ir puslapio Nr., pažymintis vietą</t>
    </r>
    <r>
      <rPr>
        <sz val="10"/>
        <color theme="1"/>
        <rFont val="Times"/>
        <family val="1"/>
      </rPr>
      <t xml:space="preserve">, kurioje yra siūlomus techninius parametrus patvirtinantys dokumentai, </t>
    </r>
    <r>
      <rPr>
        <sz val="10"/>
        <color rgb="FFC00000"/>
        <rFont val="Times"/>
        <family val="1"/>
      </rPr>
      <t>nuoroda į gamintojo interneto tinklalapį</t>
    </r>
    <r>
      <rPr>
        <sz val="10"/>
        <color theme="1"/>
        <rFont val="Times"/>
        <family val="1"/>
      </rPr>
      <t xml:space="preserve"> (jei toks yra), </t>
    </r>
    <r>
      <rPr>
        <sz val="10"/>
        <color rgb="FFC00000"/>
        <rFont val="Times"/>
        <family val="1"/>
      </rPr>
      <t>nuoroda turi būti tiksli į konkrečią prekę</t>
    </r>
    <r>
      <rPr>
        <sz val="10"/>
        <color theme="1"/>
        <rFont val="Times"/>
        <family val="1"/>
      </rPr>
      <t>)</t>
    </r>
  </si>
  <si>
    <t>Firminis priemonių pavadinimas, gamintojas, priemonės kodas gamintojo kataloge*</t>
  </si>
  <si>
    <t>Reikalavimai pirkimo objektui</t>
  </si>
  <si>
    <t>Pirkimo objekto pavadinimas</t>
  </si>
  <si>
    <r>
      <t>Pavadinimas (</t>
    </r>
    <r>
      <rPr>
        <sz val="10.5"/>
        <color rgb="FFC00000"/>
        <rFont val="Times New Roman"/>
        <family val="1"/>
        <charset val="186"/>
      </rPr>
      <t>lietuvių kalba</t>
    </r>
    <r>
      <rPr>
        <sz val="10.5"/>
        <color rgb="FF000000"/>
        <rFont val="Times New Roman"/>
        <family val="1"/>
        <charset val="186"/>
      </rPr>
      <t>)</t>
    </r>
  </si>
  <si>
    <r>
      <t xml:space="preserve">        Laimėtojas kartu su priemonėmis 1 pirkimo daliai, panaudos būdu turės pateikti instrumentus (</t>
    </r>
    <r>
      <rPr>
        <sz val="11"/>
        <color rgb="FFC00000"/>
        <rFont val="Times New Roman"/>
        <family val="1"/>
        <charset val="186"/>
      </rPr>
      <t>išvardinti instrumentus, užpildyti lentelę</t>
    </r>
    <r>
      <rPr>
        <sz val="11"/>
        <color rgb="FF000000"/>
        <rFont val="Times New Roman"/>
        <family val="1"/>
        <charset val="186"/>
      </rPr>
      <t>)</t>
    </r>
  </si>
  <si>
    <t>SPS 1 Priedas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</si>
</sst>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indexed="8"/>
      <name val="Times New Roman"/>
      <family val="1"/>
    </font>
    <font>
      <sz val="11"/>
      <color indexed="8"/>
      <name val="Times New Roman"/>
      <family val="1"/>
    </font>
    <font>
      <b/>
      <sz val="11"/>
      <color theme="1"/>
      <name val="Times New Roman"/>
      <family val="1"/>
      <charset val="186"/>
    </font>
    <font>
      <sz val="11"/>
      <color theme="1"/>
      <name val="Times New Roman"/>
      <family val="1"/>
      <charset val="186"/>
    </font>
    <font>
      <sz val="11"/>
      <color indexed="8"/>
      <name val="Times New Roman"/>
      <family val="1"/>
      <charset val="186"/>
    </font>
    <font>
      <sz val="11"/>
      <color indexed="8"/>
      <name val="Times New Roman"/>
      <family val="1"/>
    </font>
    <font>
      <b/>
      <sz val="11"/>
      <color theme="1"/>
      <name val="Times New Roman"/>
      <family val="1"/>
    </font>
    <font>
      <b/>
      <sz val="11"/>
      <color indexed="8"/>
      <name val="Times New Roman"/>
      <family val="1"/>
    </font>
    <font>
      <sz val="8"/>
      <name val="Calibri"/>
      <family val="2"/>
      <charset val="186"/>
      <scheme val="minor"/>
    </font>
    <font>
      <sz val="10"/>
      <color rgb="FF000000"/>
      <name val="Times New Roman"/>
      <family val="1"/>
    </font>
    <font>
      <sz val="11"/>
      <color theme="1"/>
      <name val="Times New Roman"/>
      <family val="1"/>
    </font>
    <font>
      <sz val="11"/>
      <color rgb="FFFF0000"/>
      <name val="Times New Roman"/>
      <family val="1"/>
      <charset val="186"/>
    </font>
    <font>
      <sz val="10.5"/>
      <color theme="1"/>
      <name val="Times New Roman"/>
      <family val="1"/>
      <charset val="186"/>
    </font>
    <font>
      <sz val="11"/>
      <color theme="1"/>
      <name val="Times"/>
      <family val="1"/>
    </font>
    <font>
      <b/>
      <sz val="9.5"/>
      <color theme="1"/>
      <name val="Times"/>
      <family val="1"/>
    </font>
    <font>
      <b/>
      <sz val="11"/>
      <color theme="1"/>
      <name val="Times"/>
      <family val="1"/>
    </font>
    <font>
      <sz val="10.5"/>
      <color rgb="FF000000"/>
      <name val="Times New Roman"/>
      <family val="1"/>
      <charset val="186"/>
    </font>
    <font>
      <sz val="10.5"/>
      <color theme="1"/>
      <name val="Calibri"/>
      <family val="2"/>
      <charset val="186"/>
      <scheme val="minor"/>
    </font>
    <font>
      <sz val="10.5"/>
      <color theme="1"/>
      <name val="Times"/>
      <family val="1"/>
    </font>
    <font>
      <u/>
      <sz val="11"/>
      <color theme="1"/>
      <name val="Times"/>
      <family val="1"/>
    </font>
    <font>
      <sz val="10"/>
      <color theme="1"/>
      <name val="Times New Roman"/>
      <family val="1"/>
      <charset val="186"/>
    </font>
    <font>
      <sz val="10"/>
      <color indexed="8"/>
      <name val="Times New Roman"/>
      <family val="1"/>
      <charset val="186"/>
    </font>
    <font>
      <sz val="10"/>
      <color theme="1"/>
      <name val="Calibri"/>
      <family val="2"/>
      <charset val="186"/>
      <scheme val="minor"/>
    </font>
    <font>
      <u/>
      <sz val="10.5"/>
      <color theme="1"/>
      <name val="Times"/>
      <family val="1"/>
    </font>
    <font>
      <b/>
      <sz val="10.5"/>
      <color theme="1"/>
      <name val="Times"/>
      <family val="1"/>
    </font>
    <font>
      <sz val="11"/>
      <color rgb="FF000000"/>
      <name val="Times New Roman"/>
      <family val="1"/>
      <charset val="186"/>
    </font>
    <font>
      <sz val="9.5"/>
      <color theme="1"/>
      <name val="Times New Roman"/>
      <family val="1"/>
      <charset val="186"/>
    </font>
    <font>
      <sz val="11"/>
      <color theme="1"/>
      <name val="Calibri"/>
      <family val="2"/>
      <charset val="186"/>
      <scheme val="minor"/>
    </font>
    <font>
      <sz val="11"/>
      <color rgb="FFC00000"/>
      <name val="Times New Roman"/>
      <family val="1"/>
      <charset val="186"/>
    </font>
    <font>
      <i/>
      <sz val="10.5"/>
      <color rgb="FF000000"/>
      <name val="Times New Roman"/>
      <family val="1"/>
      <charset val="186"/>
    </font>
    <font>
      <sz val="10"/>
      <color theme="1"/>
      <name val="Times"/>
      <family val="1"/>
    </font>
    <font>
      <sz val="10"/>
      <color rgb="FFC00000"/>
      <name val="Times"/>
      <family val="1"/>
    </font>
    <font>
      <sz val="10"/>
      <name val="Times"/>
      <family val="1"/>
    </font>
    <font>
      <sz val="10.5"/>
      <color rgb="FFC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8" fillId="0" borderId="0"/>
  </cellStyleXfs>
  <cellXfs count="119">
    <xf numFmtId="0" fontId="0" fillId="0" borderId="0" xfId="0"/>
    <xf numFmtId="0" fontId="0" fillId="0" borderId="0" xfId="0" applyAlignment="1">
      <alignment wrapText="1"/>
    </xf>
    <xf numFmtId="0" fontId="7" fillId="0" borderId="1" xfId="0" applyFont="1" applyBorder="1" applyAlignment="1">
      <alignment horizontal="center"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0" fontId="0" fillId="0" borderId="0" xfId="0" applyAlignment="1">
      <alignment horizontal="center" vertical="center"/>
    </xf>
    <xf numFmtId="4" fontId="0" fillId="0" borderId="0" xfId="0" applyNumberFormat="1"/>
    <xf numFmtId="4" fontId="0" fillId="0" borderId="0" xfId="0" applyNumberFormat="1" applyAlignment="1">
      <alignment horizontal="right"/>
    </xf>
    <xf numFmtId="0" fontId="7" fillId="0" borderId="2" xfId="0" applyFont="1" applyBorder="1" applyAlignment="1">
      <alignment horizontal="center" vertical="top"/>
    </xf>
    <xf numFmtId="0" fontId="4" fillId="0" borderId="1" xfId="0" applyFont="1" applyBorder="1" applyAlignment="1">
      <alignment horizontal="center" vertical="top"/>
    </xf>
    <xf numFmtId="49" fontId="6"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4" fontId="2" fillId="0" borderId="1" xfId="0" applyNumberFormat="1" applyFont="1" applyBorder="1" applyAlignment="1">
      <alignment horizontal="center" vertical="top"/>
    </xf>
    <xf numFmtId="0" fontId="5" fillId="0" borderId="1" xfId="0" applyFont="1" applyBorder="1" applyAlignment="1">
      <alignment horizontal="center" vertical="top" wrapText="1"/>
    </xf>
    <xf numFmtId="4" fontId="5" fillId="0" borderId="1" xfId="0" applyNumberFormat="1" applyFont="1" applyBorder="1" applyAlignment="1">
      <alignment horizontal="right" vertical="top" wrapText="1"/>
    </xf>
    <xf numFmtId="0" fontId="2" fillId="0" borderId="1" xfId="0" applyFont="1" applyBorder="1" applyAlignment="1">
      <alignment horizontal="center" vertical="top"/>
    </xf>
    <xf numFmtId="4" fontId="2" fillId="0" borderId="1" xfId="0" applyNumberFormat="1" applyFont="1" applyBorder="1" applyAlignment="1">
      <alignment horizontal="right" vertical="top"/>
    </xf>
    <xf numFmtId="0" fontId="10" fillId="0" borderId="0" xfId="0" applyFont="1" applyAlignment="1">
      <alignment horizontal="left" vertical="top" wrapText="1"/>
    </xf>
    <xf numFmtId="0" fontId="10" fillId="0" borderId="1" xfId="0" applyFont="1" applyBorder="1" applyAlignment="1">
      <alignment vertical="top" wrapText="1"/>
    </xf>
    <xf numFmtId="0" fontId="10" fillId="0" borderId="0" xfId="0" applyFont="1" applyAlignment="1">
      <alignment vertical="top" wrapText="1"/>
    </xf>
    <xf numFmtId="0" fontId="11" fillId="0" borderId="0" xfId="0" applyFont="1" applyAlignment="1">
      <alignment horizontal="left" vertical="top" wrapText="1"/>
    </xf>
    <xf numFmtId="4" fontId="3" fillId="0" borderId="1" xfId="0" applyNumberFormat="1" applyFont="1" applyBorder="1" applyAlignment="1">
      <alignment horizontal="right"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4" fontId="0" fillId="0" borderId="0" xfId="0" applyNumberFormat="1" applyAlignment="1">
      <alignment vertical="top"/>
    </xf>
    <xf numFmtId="4" fontId="0" fillId="0" borderId="0" xfId="0" applyNumberFormat="1" applyAlignment="1">
      <alignment horizontal="right" vertical="top"/>
    </xf>
    <xf numFmtId="4" fontId="15" fillId="0" borderId="0" xfId="0" applyNumberFormat="1" applyFont="1" applyAlignment="1">
      <alignment horizontal="right"/>
    </xf>
    <xf numFmtId="0" fontId="18" fillId="0" borderId="0" xfId="0" applyFont="1"/>
    <xf numFmtId="4" fontId="18" fillId="0" borderId="0" xfId="0" applyNumberFormat="1" applyFont="1" applyAlignment="1">
      <alignment horizontal="right"/>
    </xf>
    <xf numFmtId="4" fontId="21"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0" fontId="23" fillId="0" borderId="0" xfId="0" applyFont="1"/>
    <xf numFmtId="0" fontId="4" fillId="2" borderId="0" xfId="0" applyFont="1" applyFill="1"/>
    <xf numFmtId="0" fontId="4" fillId="2" borderId="0" xfId="0" applyFont="1" applyFill="1" applyAlignment="1">
      <alignment horizontal="right"/>
    </xf>
    <xf numFmtId="0" fontId="26" fillId="2" borderId="0" xfId="0" applyFont="1" applyFill="1" applyAlignment="1">
      <alignment horizontal="center" vertical="center"/>
    </xf>
    <xf numFmtId="0" fontId="26" fillId="2" borderId="3" xfId="0" applyFont="1" applyFill="1" applyBorder="1" applyAlignment="1">
      <alignment horizontal="center" vertical="center" wrapText="1"/>
    </xf>
    <xf numFmtId="0" fontId="26" fillId="2" borderId="1" xfId="0" applyFont="1" applyFill="1" applyBorder="1" applyAlignment="1">
      <alignment vertical="center" wrapText="1"/>
    </xf>
    <xf numFmtId="0" fontId="26" fillId="2" borderId="5" xfId="0" applyFont="1" applyFill="1" applyBorder="1" applyAlignment="1">
      <alignment vertical="center" wrapText="1"/>
    </xf>
    <xf numFmtId="4" fontId="21"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top" wrapText="1"/>
    </xf>
    <xf numFmtId="4" fontId="2" fillId="3" borderId="1" xfId="0" applyNumberFormat="1" applyFont="1" applyFill="1" applyBorder="1" applyAlignment="1">
      <alignment horizontal="right" vertical="top"/>
    </xf>
    <xf numFmtId="4" fontId="2" fillId="2" borderId="1" xfId="0" applyNumberFormat="1" applyFont="1" applyFill="1" applyBorder="1" applyAlignment="1">
      <alignment horizontal="center" vertical="top"/>
    </xf>
    <xf numFmtId="4" fontId="0" fillId="3" borderId="1" xfId="0" applyNumberFormat="1" applyFill="1" applyBorder="1" applyAlignment="1">
      <alignment horizontal="right" vertical="top"/>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1" fontId="0" fillId="0" borderId="0" xfId="0" applyNumberFormat="1" applyAlignment="1">
      <alignment horizontal="center" vertical="top"/>
    </xf>
    <xf numFmtId="1" fontId="27" fillId="3" borderId="1" xfId="0" applyNumberFormat="1" applyFont="1" applyFill="1" applyBorder="1" applyAlignment="1">
      <alignment horizontal="center" vertical="top" wrapText="1"/>
    </xf>
    <xf numFmtId="1" fontId="8" fillId="0" borderId="4" xfId="0" applyNumberFormat="1" applyFont="1" applyBorder="1" applyAlignment="1">
      <alignment horizontal="center" vertical="top" wrapText="1"/>
    </xf>
    <xf numFmtId="1" fontId="5" fillId="3" borderId="1"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xf>
    <xf numFmtId="4" fontId="4" fillId="3" borderId="1" xfId="0" applyNumberFormat="1" applyFont="1" applyFill="1" applyBorder="1" applyAlignment="1">
      <alignment horizontal="right" vertical="top"/>
    </xf>
    <xf numFmtId="1" fontId="4" fillId="3" borderId="1" xfId="0" applyNumberFormat="1" applyFont="1" applyFill="1" applyBorder="1" applyAlignment="1">
      <alignment horizontal="center" vertical="top"/>
    </xf>
    <xf numFmtId="4" fontId="4" fillId="3" borderId="1" xfId="0" applyNumberFormat="1" applyFont="1" applyFill="1" applyBorder="1" applyAlignment="1">
      <alignment horizontal="right" vertical="top" wrapText="1"/>
    </xf>
    <xf numFmtId="1" fontId="4"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right" vertical="top"/>
    </xf>
    <xf numFmtId="1" fontId="5" fillId="3" borderId="1" xfId="0" applyNumberFormat="1" applyFont="1" applyFill="1" applyBorder="1" applyAlignment="1">
      <alignment horizontal="center" vertical="top"/>
    </xf>
    <xf numFmtId="49" fontId="8" fillId="0" borderId="3" xfId="0" applyNumberFormat="1" applyFont="1" applyBorder="1" applyAlignment="1">
      <alignment vertical="top" wrapText="1"/>
    </xf>
    <xf numFmtId="49" fontId="8" fillId="0" borderId="4" xfId="0" applyNumberFormat="1" applyFont="1" applyBorder="1" applyAlignment="1">
      <alignment vertical="top" wrapText="1"/>
    </xf>
    <xf numFmtId="49" fontId="8" fillId="3" borderId="4" xfId="0" applyNumberFormat="1" applyFont="1" applyFill="1" applyBorder="1" applyAlignment="1">
      <alignment vertical="top" wrapText="1"/>
    </xf>
    <xf numFmtId="49" fontId="8" fillId="3" borderId="5" xfId="0" applyNumberFormat="1" applyFont="1" applyFill="1" applyBorder="1" applyAlignment="1">
      <alignment vertical="top" wrapText="1"/>
    </xf>
    <xf numFmtId="49" fontId="8" fillId="0" borderId="3" xfId="0" applyNumberFormat="1" applyFont="1" applyBorder="1" applyAlignment="1">
      <alignment vertical="top"/>
    </xf>
    <xf numFmtId="49" fontId="8" fillId="0" borderId="4" xfId="0" applyNumberFormat="1" applyFont="1" applyBorder="1" applyAlignment="1">
      <alignment vertical="top"/>
    </xf>
    <xf numFmtId="49" fontId="8" fillId="3" borderId="4" xfId="0" applyNumberFormat="1" applyFont="1" applyFill="1" applyBorder="1" applyAlignment="1">
      <alignment vertical="top"/>
    </xf>
    <xf numFmtId="49" fontId="8" fillId="3" borderId="5" xfId="0" applyNumberFormat="1" applyFont="1" applyFill="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3" borderId="4" xfId="0" applyFont="1" applyFill="1" applyBorder="1" applyAlignment="1">
      <alignment vertical="top"/>
    </xf>
    <xf numFmtId="0" fontId="7" fillId="3" borderId="5" xfId="0" applyFont="1" applyFill="1" applyBorder="1" applyAlignment="1">
      <alignment vertical="top"/>
    </xf>
    <xf numFmtId="0" fontId="0" fillId="0" borderId="1" xfId="0" applyBorder="1"/>
    <xf numFmtId="0" fontId="17"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1" fontId="27" fillId="0" borderId="1" xfId="0" applyNumberFormat="1" applyFont="1" applyBorder="1" applyAlignment="1">
      <alignment horizontal="center" vertical="center" wrapText="1"/>
    </xf>
    <xf numFmtId="1" fontId="0" fillId="0" borderId="0" xfId="0" applyNumberFormat="1" applyAlignment="1">
      <alignment horizontal="center"/>
    </xf>
    <xf numFmtId="1" fontId="18" fillId="0" borderId="0" xfId="0" applyNumberFormat="1" applyFont="1" applyAlignment="1">
      <alignment horizontal="center"/>
    </xf>
    <xf numFmtId="1" fontId="0" fillId="0" borderId="1" xfId="0" applyNumberFormat="1" applyBorder="1" applyAlignment="1">
      <alignment horizontal="center"/>
    </xf>
    <xf numFmtId="1" fontId="5" fillId="0" borderId="1" xfId="0" applyNumberFormat="1" applyFont="1" applyBorder="1" applyAlignment="1">
      <alignment horizontal="center" vertical="top" wrapText="1"/>
    </xf>
    <xf numFmtId="1" fontId="2"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4" fontId="3" fillId="0" borderId="2" xfId="0" applyNumberFormat="1" applyFont="1" applyBorder="1" applyAlignment="1">
      <alignment horizontal="right" vertical="top" wrapText="1"/>
    </xf>
    <xf numFmtId="1" fontId="3" fillId="0" borderId="2" xfId="0" applyNumberFormat="1" applyFont="1" applyBorder="1" applyAlignment="1">
      <alignment horizontal="center" vertical="top" wrapText="1"/>
    </xf>
    <xf numFmtId="0" fontId="14" fillId="0" borderId="1" xfId="0" applyFont="1" applyBorder="1"/>
    <xf numFmtId="1" fontId="16" fillId="0" borderId="1" xfId="0" applyNumberFormat="1" applyFont="1" applyBorder="1" applyAlignment="1">
      <alignment horizontal="center"/>
    </xf>
    <xf numFmtId="0" fontId="14" fillId="0" borderId="0" xfId="0" applyFont="1"/>
    <xf numFmtId="1" fontId="14" fillId="0" borderId="0" xfId="0" applyNumberFormat="1" applyFont="1" applyAlignment="1">
      <alignment horizontal="center"/>
    </xf>
    <xf numFmtId="4" fontId="16" fillId="0" borderId="1" xfId="0" applyNumberFormat="1" applyFont="1" applyBorder="1"/>
    <xf numFmtId="0" fontId="19" fillId="0" borderId="0" xfId="0" applyFont="1"/>
    <xf numFmtId="0" fontId="14" fillId="0" borderId="0" xfId="0" applyFont="1" applyAlignment="1">
      <alignment horizontal="left" wrapText="1"/>
    </xf>
    <xf numFmtId="0" fontId="16" fillId="0" borderId="0" xfId="0" applyFont="1" applyAlignment="1">
      <alignment horizontal="center" vertical="center" wrapText="1"/>
    </xf>
    <xf numFmtId="0" fontId="16" fillId="0" borderId="0" xfId="0" applyFont="1" applyAlignment="1">
      <alignment horizontal="center" wrapText="1"/>
    </xf>
    <xf numFmtId="0" fontId="2"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4" fillId="0" borderId="3" xfId="0" applyFont="1" applyBorder="1" applyAlignment="1">
      <alignment horizontal="right" vertical="top"/>
    </xf>
    <xf numFmtId="0" fontId="4" fillId="0" borderId="4" xfId="0" applyFont="1" applyBorder="1" applyAlignment="1">
      <alignment horizontal="right" vertical="top"/>
    </xf>
    <xf numFmtId="0" fontId="4" fillId="0" borderId="5" xfId="0" applyFont="1" applyBorder="1" applyAlignment="1">
      <alignment horizontal="right" vertical="top"/>
    </xf>
    <xf numFmtId="0" fontId="21" fillId="0" borderId="2" xfId="0" applyFont="1" applyBorder="1" applyAlignment="1">
      <alignment horizontal="center" vertical="center"/>
    </xf>
    <xf numFmtId="0" fontId="21" fillId="0" borderId="6" xfId="0" applyFont="1" applyBorder="1" applyAlignment="1">
      <alignment horizontal="center" vertical="center"/>
    </xf>
    <xf numFmtId="49" fontId="22" fillId="0" borderId="2"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 fontId="21" fillId="3" borderId="3" xfId="0" applyNumberFormat="1" applyFont="1" applyFill="1" applyBorder="1" applyAlignment="1">
      <alignment horizontal="center" vertical="center" wrapText="1"/>
    </xf>
    <xf numFmtId="4" fontId="21" fillId="3" borderId="4" xfId="0" applyNumberFormat="1" applyFont="1" applyFill="1" applyBorder="1" applyAlignment="1">
      <alignment horizontal="center" vertical="center" wrapText="1"/>
    </xf>
    <xf numFmtId="4" fontId="21" fillId="3" borderId="5" xfId="0" applyNumberFormat="1" applyFont="1" applyFill="1" applyBorder="1" applyAlignment="1">
      <alignment horizontal="center" vertical="center" wrapText="1"/>
    </xf>
    <xf numFmtId="0" fontId="13" fillId="0" borderId="0" xfId="0" applyFont="1" applyAlignment="1">
      <alignment horizontal="left" vertical="center" wrapText="1"/>
    </xf>
    <xf numFmtId="0" fontId="19" fillId="0" borderId="0" xfId="0" applyFont="1" applyAlignment="1">
      <alignment horizontal="left" vertical="center" wrapText="1"/>
    </xf>
    <xf numFmtId="0" fontId="33" fillId="0" borderId="1" xfId="1" applyFont="1" applyBorder="1" applyAlignment="1">
      <alignment horizontal="center" vertical="center" wrapText="1"/>
    </xf>
    <xf numFmtId="0" fontId="31" fillId="0" borderId="1" xfId="0" applyFont="1" applyBorder="1" applyAlignment="1">
      <alignment horizontal="center" vertical="center" wrapText="1"/>
    </xf>
    <xf numFmtId="49" fontId="2"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protection locked="0"/>
    </xf>
    <xf numFmtId="49" fontId="6" fillId="0" borderId="5" xfId="0" applyNumberFormat="1" applyFont="1" applyBorder="1" applyAlignment="1" applyProtection="1">
      <alignment horizontal="left" vertical="top"/>
      <protection locked="0"/>
    </xf>
    <xf numFmtId="49" fontId="11" fillId="0" borderId="3"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 fontId="21" fillId="0" borderId="3" xfId="0" applyNumberFormat="1" applyFont="1" applyBorder="1" applyAlignment="1">
      <alignment horizontal="center" vertical="center" wrapText="1"/>
    </xf>
    <xf numFmtId="4" fontId="21" fillId="0" borderId="4" xfId="0" applyNumberFormat="1" applyFont="1" applyBorder="1" applyAlignment="1">
      <alignment horizontal="center" vertical="center" wrapText="1"/>
    </xf>
    <xf numFmtId="4" fontId="21" fillId="0" borderId="5" xfId="0" applyNumberFormat="1" applyFont="1" applyBorder="1" applyAlignment="1">
      <alignment horizontal="center" vertical="center"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cellXfs>
  <cellStyles count="2">
    <cellStyle name="Normal" xfId="0" builtinId="0"/>
    <cellStyle name="Normal 49 2" xfId="1" xr:uid="{6387F7E8-0765-49AC-866E-09BDB68B7E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8CDC-20E7-428D-9339-33F81ED0B3E4}">
  <dimension ref="A1:N55"/>
  <sheetViews>
    <sheetView tabSelected="1" topLeftCell="A44" zoomScale="88" zoomScaleNormal="88" workbookViewId="0">
      <selection activeCell="B50" sqref="B50"/>
    </sheetView>
  </sheetViews>
  <sheetFormatPr defaultColWidth="8.81640625" defaultRowHeight="14.5" x14ac:dyDescent="0.35"/>
  <cols>
    <col min="1" max="1" width="7.08984375" style="5" customWidth="1"/>
    <col min="2" max="2" width="21.36328125" style="1" customWidth="1"/>
    <col min="3" max="3" width="71.54296875" customWidth="1"/>
    <col min="4" max="4" width="11.08984375" style="6" hidden="1" customWidth="1"/>
    <col min="5" max="5" width="11.1796875" customWidth="1"/>
    <col min="6" max="6" width="10.1796875" style="7" customWidth="1"/>
    <col min="7" max="7" width="6.1796875" style="47" customWidth="1"/>
    <col min="8" max="8" width="10.08984375" style="7" customWidth="1"/>
    <col min="9" max="9" width="8" style="6" customWidth="1"/>
    <col min="10" max="10" width="10.54296875" style="7" customWidth="1"/>
    <col min="11" max="11" width="5.90625" style="74" customWidth="1"/>
    <col min="12" max="12" width="10.6328125" style="7" customWidth="1"/>
    <col min="13" max="13" width="22.1796875" style="84" customWidth="1"/>
    <col min="14" max="14" width="47.6328125" style="84" customWidth="1"/>
  </cols>
  <sheetData>
    <row r="1" spans="1:14" x14ac:dyDescent="0.35">
      <c r="H1" s="74"/>
      <c r="L1" s="27" t="s">
        <v>139</v>
      </c>
    </row>
    <row r="2" spans="1:14" ht="13.5" customHeight="1" x14ac:dyDescent="0.35">
      <c r="A2" s="90" t="s">
        <v>105</v>
      </c>
      <c r="B2" s="90"/>
      <c r="C2" s="90"/>
      <c r="D2" s="90"/>
      <c r="E2" s="90"/>
      <c r="F2" s="90"/>
      <c r="G2" s="90"/>
      <c r="I2"/>
      <c r="J2"/>
    </row>
    <row r="3" spans="1:14" ht="17" customHeight="1" x14ac:dyDescent="0.35">
      <c r="A3" s="89" t="s">
        <v>113</v>
      </c>
      <c r="B3" s="89"/>
      <c r="C3" s="89"/>
      <c r="D3" s="89"/>
      <c r="E3" s="89"/>
      <c r="F3" s="89"/>
      <c r="G3" s="89"/>
      <c r="I3"/>
      <c r="J3"/>
    </row>
    <row r="4" spans="1:14" ht="24.5" customHeight="1" x14ac:dyDescent="0.35">
      <c r="A4" s="88" t="s">
        <v>107</v>
      </c>
      <c r="B4" s="88"/>
      <c r="C4" s="88"/>
    </row>
    <row r="5" spans="1:14" s="28" customFormat="1" ht="30" customHeight="1" x14ac:dyDescent="0.35">
      <c r="A5" s="104" t="s">
        <v>106</v>
      </c>
      <c r="B5" s="104"/>
      <c r="C5" s="104"/>
      <c r="D5" s="104"/>
      <c r="E5" s="104"/>
      <c r="F5" s="104"/>
      <c r="G5" s="104"/>
      <c r="H5" s="29"/>
      <c r="K5" s="75"/>
      <c r="L5" s="29"/>
      <c r="M5" s="87"/>
      <c r="N5" s="87"/>
    </row>
    <row r="6" spans="1:14" s="28" customFormat="1" ht="14" customHeight="1" x14ac:dyDescent="0.35">
      <c r="A6" s="105" t="s">
        <v>108</v>
      </c>
      <c r="B6" s="105"/>
      <c r="C6" s="105"/>
      <c r="D6" s="105"/>
      <c r="E6" s="105"/>
      <c r="F6" s="105"/>
      <c r="G6" s="105"/>
      <c r="H6" s="29"/>
      <c r="K6" s="75"/>
      <c r="L6" s="29"/>
      <c r="M6" s="87"/>
      <c r="N6" s="87"/>
    </row>
    <row r="7" spans="1:14" s="28" customFormat="1" ht="14" customHeight="1" x14ac:dyDescent="0.35">
      <c r="A7" s="105" t="s">
        <v>109</v>
      </c>
      <c r="B7" s="105"/>
      <c r="C7" s="105"/>
      <c r="D7" s="105"/>
      <c r="E7" s="105"/>
      <c r="F7" s="105"/>
      <c r="G7" s="105"/>
      <c r="H7" s="29"/>
      <c r="K7" s="75"/>
      <c r="L7" s="29"/>
      <c r="M7" s="87"/>
      <c r="N7" s="87"/>
    </row>
    <row r="8" spans="1:14" s="28" customFormat="1" ht="30.5" customHeight="1" x14ac:dyDescent="0.35">
      <c r="A8" s="105" t="s">
        <v>110</v>
      </c>
      <c r="B8" s="105"/>
      <c r="C8" s="105"/>
      <c r="D8" s="105"/>
      <c r="E8" s="105"/>
      <c r="F8" s="105"/>
      <c r="G8" s="105"/>
      <c r="H8" s="29"/>
      <c r="K8" s="75"/>
      <c r="L8" s="29"/>
      <c r="M8" s="87"/>
      <c r="N8" s="87"/>
    </row>
    <row r="9" spans="1:14" s="28" customFormat="1" ht="122.5" customHeight="1" x14ac:dyDescent="0.35">
      <c r="A9" s="105" t="s">
        <v>112</v>
      </c>
      <c r="B9" s="105"/>
      <c r="C9" s="105"/>
      <c r="D9" s="105"/>
      <c r="E9" s="105"/>
      <c r="F9" s="105"/>
      <c r="G9" s="105"/>
      <c r="H9" s="29"/>
      <c r="K9" s="75"/>
      <c r="L9" s="29"/>
      <c r="M9" s="87"/>
      <c r="N9" s="87"/>
    </row>
    <row r="10" spans="1:14" s="28" customFormat="1" ht="14" customHeight="1" x14ac:dyDescent="0.35">
      <c r="A10" s="105" t="s">
        <v>111</v>
      </c>
      <c r="B10" s="105"/>
      <c r="C10" s="105"/>
      <c r="D10" s="105"/>
      <c r="E10" s="105"/>
      <c r="F10" s="105"/>
      <c r="G10" s="105"/>
      <c r="H10" s="29"/>
      <c r="K10" s="75"/>
      <c r="L10" s="29"/>
      <c r="M10" s="87"/>
      <c r="N10" s="87"/>
    </row>
    <row r="12" spans="1:14" s="32" customFormat="1" ht="14.5" customHeight="1" x14ac:dyDescent="0.3">
      <c r="A12" s="97" t="s">
        <v>11</v>
      </c>
      <c r="B12" s="99" t="s">
        <v>136</v>
      </c>
      <c r="C12" s="99" t="s">
        <v>135</v>
      </c>
      <c r="D12" s="30"/>
      <c r="E12" s="31"/>
      <c r="F12" s="101" t="s">
        <v>120</v>
      </c>
      <c r="G12" s="102"/>
      <c r="H12" s="103"/>
      <c r="I12" s="114" t="s">
        <v>125</v>
      </c>
      <c r="J12" s="115"/>
      <c r="K12" s="115"/>
      <c r="L12" s="116"/>
      <c r="M12" s="106" t="s">
        <v>134</v>
      </c>
      <c r="N12" s="107" t="s">
        <v>133</v>
      </c>
    </row>
    <row r="13" spans="1:14" s="32" customFormat="1" ht="56" customHeight="1" x14ac:dyDescent="0.3">
      <c r="A13" s="98"/>
      <c r="B13" s="100"/>
      <c r="C13" s="100"/>
      <c r="D13" s="30" t="s">
        <v>121</v>
      </c>
      <c r="E13" s="31" t="s">
        <v>102</v>
      </c>
      <c r="F13" s="39" t="s">
        <v>127</v>
      </c>
      <c r="G13" s="48" t="s">
        <v>124</v>
      </c>
      <c r="H13" s="39" t="s">
        <v>128</v>
      </c>
      <c r="I13" s="30" t="s">
        <v>126</v>
      </c>
      <c r="J13" s="30" t="s">
        <v>122</v>
      </c>
      <c r="K13" s="73" t="s">
        <v>124</v>
      </c>
      <c r="L13" s="30" t="s">
        <v>123</v>
      </c>
      <c r="M13" s="106"/>
      <c r="N13" s="107"/>
    </row>
    <row r="14" spans="1:14" ht="118.5" customHeight="1" x14ac:dyDescent="0.35">
      <c r="A14" s="8">
        <v>1</v>
      </c>
      <c r="B14" s="3" t="s">
        <v>26</v>
      </c>
      <c r="C14" s="91" t="s">
        <v>104</v>
      </c>
      <c r="D14" s="92"/>
      <c r="E14" s="92"/>
      <c r="F14" s="92"/>
      <c r="G14" s="92"/>
      <c r="H14" s="93"/>
      <c r="I14" s="70"/>
      <c r="J14" s="70"/>
      <c r="K14" s="76"/>
      <c r="L14" s="70"/>
      <c r="M14" s="82"/>
      <c r="N14" s="82"/>
    </row>
    <row r="15" spans="1:14" ht="14.5" customHeight="1" x14ac:dyDescent="0.35">
      <c r="A15" s="8" t="s">
        <v>12</v>
      </c>
      <c r="B15" s="44" t="s">
        <v>0</v>
      </c>
      <c r="C15" s="45"/>
      <c r="D15" s="45"/>
      <c r="E15" s="45"/>
      <c r="F15" s="45"/>
      <c r="G15" s="49"/>
      <c r="H15" s="46"/>
      <c r="I15" s="70"/>
      <c r="J15" s="70"/>
      <c r="K15" s="76"/>
      <c r="L15" s="70"/>
      <c r="M15" s="82"/>
      <c r="N15" s="82"/>
    </row>
    <row r="16" spans="1:14" ht="57.5" customHeight="1" x14ac:dyDescent="0.35">
      <c r="A16" s="9" t="s">
        <v>27</v>
      </c>
      <c r="B16" s="10" t="s">
        <v>36</v>
      </c>
      <c r="C16" s="11" t="s">
        <v>71</v>
      </c>
      <c r="D16" s="12">
        <v>180</v>
      </c>
      <c r="E16" s="13">
        <v>2</v>
      </c>
      <c r="F16" s="40">
        <f>E16*D16</f>
        <v>360</v>
      </c>
      <c r="G16" s="50">
        <v>5</v>
      </c>
      <c r="H16" s="40">
        <f>F16*1.05</f>
        <v>378</v>
      </c>
      <c r="I16" s="12"/>
      <c r="J16" s="14">
        <f>E16*I16</f>
        <v>0</v>
      </c>
      <c r="K16" s="77"/>
      <c r="L16" s="14">
        <f>J16*1.05</f>
        <v>0</v>
      </c>
      <c r="M16" s="82"/>
      <c r="N16" s="82"/>
    </row>
    <row r="17" spans="1:14" ht="182.5" customHeight="1" x14ac:dyDescent="0.35">
      <c r="A17" s="9" t="s">
        <v>28</v>
      </c>
      <c r="B17" s="10" t="s">
        <v>37</v>
      </c>
      <c r="C17" s="11" t="s">
        <v>72</v>
      </c>
      <c r="D17" s="12">
        <v>340</v>
      </c>
      <c r="E17" s="13">
        <v>50</v>
      </c>
      <c r="F17" s="40">
        <f t="shared" ref="F17:F18" si="0">E17*D17</f>
        <v>17000</v>
      </c>
      <c r="G17" s="50">
        <v>5</v>
      </c>
      <c r="H17" s="40">
        <f t="shared" ref="H17:H18" si="1">F17*1.05</f>
        <v>17850</v>
      </c>
      <c r="I17" s="12"/>
      <c r="J17" s="14">
        <f t="shared" ref="J17:J44" si="2">E17*I17</f>
        <v>0</v>
      </c>
      <c r="K17" s="77"/>
      <c r="L17" s="14">
        <f t="shared" ref="L17:L18" si="3">J17*1.05</f>
        <v>0</v>
      </c>
      <c r="M17" s="82"/>
      <c r="N17" s="82"/>
    </row>
    <row r="18" spans="1:14" ht="42" x14ac:dyDescent="0.35">
      <c r="A18" s="9" t="s">
        <v>29</v>
      </c>
      <c r="B18" s="10" t="s">
        <v>38</v>
      </c>
      <c r="C18" s="11" t="s">
        <v>73</v>
      </c>
      <c r="D18" s="12">
        <v>200</v>
      </c>
      <c r="E18" s="13">
        <v>120</v>
      </c>
      <c r="F18" s="40">
        <f t="shared" si="0"/>
        <v>24000</v>
      </c>
      <c r="G18" s="50">
        <v>5</v>
      </c>
      <c r="H18" s="40">
        <f t="shared" si="1"/>
        <v>25200</v>
      </c>
      <c r="I18" s="12">
        <v>0</v>
      </c>
      <c r="J18" s="14">
        <f t="shared" si="2"/>
        <v>0</v>
      </c>
      <c r="K18" s="77">
        <f t="shared" ref="K18" si="4">J18*5%</f>
        <v>0</v>
      </c>
      <c r="L18" s="14">
        <f t="shared" si="3"/>
        <v>0</v>
      </c>
      <c r="M18" s="82"/>
      <c r="N18" s="82"/>
    </row>
    <row r="19" spans="1:14" ht="236" customHeight="1" x14ac:dyDescent="0.35">
      <c r="A19" s="9" t="s">
        <v>30</v>
      </c>
      <c r="B19" s="10" t="s">
        <v>39</v>
      </c>
      <c r="C19" s="11" t="s">
        <v>74</v>
      </c>
      <c r="D19" s="12">
        <v>125</v>
      </c>
      <c r="E19" s="15">
        <v>1941</v>
      </c>
      <c r="F19" s="41">
        <f>E19*D19</f>
        <v>242625</v>
      </c>
      <c r="G19" s="51">
        <v>5</v>
      </c>
      <c r="H19" s="41">
        <f>F19*1.05</f>
        <v>254756.25</v>
      </c>
      <c r="I19" s="12">
        <v>0</v>
      </c>
      <c r="J19" s="14">
        <f t="shared" si="2"/>
        <v>0</v>
      </c>
      <c r="K19" s="78">
        <f>J19*5%</f>
        <v>0</v>
      </c>
      <c r="L19" s="16">
        <f>J19*1.05</f>
        <v>0</v>
      </c>
      <c r="M19" s="82"/>
      <c r="N19" s="82"/>
    </row>
    <row r="20" spans="1:14" ht="46.5" customHeight="1" x14ac:dyDescent="0.35">
      <c r="A20" s="9" t="s">
        <v>31</v>
      </c>
      <c r="B20" s="10" t="s">
        <v>1</v>
      </c>
      <c r="C20" s="11" t="s">
        <v>75</v>
      </c>
      <c r="D20" s="12">
        <v>30</v>
      </c>
      <c r="E20" s="15">
        <v>1953</v>
      </c>
      <c r="F20" s="41">
        <f>E20*D20</f>
        <v>58590</v>
      </c>
      <c r="G20" s="51">
        <v>5</v>
      </c>
      <c r="H20" s="41">
        <f t="shared" ref="H20:H44" si="5">F20*1.05</f>
        <v>61519.5</v>
      </c>
      <c r="I20" s="12"/>
      <c r="J20" s="14">
        <f t="shared" si="2"/>
        <v>0</v>
      </c>
      <c r="K20" s="78"/>
      <c r="L20" s="16">
        <f t="shared" ref="L20:L23" si="6">J20*1.05</f>
        <v>0</v>
      </c>
      <c r="M20" s="82"/>
      <c r="N20" s="82"/>
    </row>
    <row r="21" spans="1:14" ht="45.5" customHeight="1" x14ac:dyDescent="0.35">
      <c r="A21" s="9" t="s">
        <v>32</v>
      </c>
      <c r="B21" s="11" t="s">
        <v>2</v>
      </c>
      <c r="C21" s="11" t="s">
        <v>76</v>
      </c>
      <c r="D21" s="12">
        <v>30</v>
      </c>
      <c r="E21" s="15">
        <v>1953</v>
      </c>
      <c r="F21" s="41">
        <f>E21*D21</f>
        <v>58590</v>
      </c>
      <c r="G21" s="51">
        <v>5</v>
      </c>
      <c r="H21" s="41">
        <f t="shared" si="5"/>
        <v>61519.5</v>
      </c>
      <c r="I21" s="12"/>
      <c r="J21" s="14">
        <f t="shared" si="2"/>
        <v>0</v>
      </c>
      <c r="K21" s="78"/>
      <c r="L21" s="16">
        <f t="shared" si="6"/>
        <v>0</v>
      </c>
      <c r="M21" s="82"/>
      <c r="N21" s="82"/>
    </row>
    <row r="22" spans="1:14" ht="56" x14ac:dyDescent="0.35">
      <c r="A22" s="9" t="s">
        <v>33</v>
      </c>
      <c r="B22" s="10" t="s">
        <v>40</v>
      </c>
      <c r="C22" s="11" t="s">
        <v>77</v>
      </c>
      <c r="D22" s="12">
        <v>306</v>
      </c>
      <c r="E22" s="15">
        <v>50</v>
      </c>
      <c r="F22" s="41">
        <f>D22*E22</f>
        <v>15300</v>
      </c>
      <c r="G22" s="51">
        <v>5</v>
      </c>
      <c r="H22" s="41">
        <f t="shared" si="5"/>
        <v>16065</v>
      </c>
      <c r="I22" s="12"/>
      <c r="J22" s="14">
        <f t="shared" si="2"/>
        <v>0</v>
      </c>
      <c r="K22" s="78"/>
      <c r="L22" s="16">
        <f t="shared" si="6"/>
        <v>0</v>
      </c>
      <c r="M22" s="82"/>
      <c r="N22" s="82"/>
    </row>
    <row r="23" spans="1:14" ht="70" x14ac:dyDescent="0.35">
      <c r="A23" s="9" t="s">
        <v>34</v>
      </c>
      <c r="B23" s="17" t="s">
        <v>78</v>
      </c>
      <c r="C23" s="11" t="s">
        <v>99</v>
      </c>
      <c r="D23" s="12">
        <v>180</v>
      </c>
      <c r="E23" s="15">
        <v>75</v>
      </c>
      <c r="F23" s="41">
        <f>D23*E23</f>
        <v>13500</v>
      </c>
      <c r="G23" s="51">
        <v>5</v>
      </c>
      <c r="H23" s="41">
        <f t="shared" si="5"/>
        <v>14175</v>
      </c>
      <c r="I23" s="12"/>
      <c r="J23" s="14">
        <f t="shared" si="2"/>
        <v>0</v>
      </c>
      <c r="K23" s="78"/>
      <c r="L23" s="16">
        <f t="shared" si="6"/>
        <v>0</v>
      </c>
      <c r="M23" s="82"/>
      <c r="N23" s="82"/>
    </row>
    <row r="24" spans="1:14" ht="14.5" customHeight="1" x14ac:dyDescent="0.35">
      <c r="A24" s="2" t="s">
        <v>22</v>
      </c>
      <c r="B24" s="66" t="s">
        <v>3</v>
      </c>
      <c r="C24" s="67"/>
      <c r="D24" s="67"/>
      <c r="E24" s="67"/>
      <c r="F24" s="68"/>
      <c r="G24" s="68"/>
      <c r="H24" s="69"/>
      <c r="I24" s="70"/>
      <c r="J24" s="70"/>
      <c r="K24" s="76"/>
      <c r="L24" s="70"/>
      <c r="M24" s="82"/>
      <c r="N24" s="82"/>
    </row>
    <row r="25" spans="1:14" ht="71.5" customHeight="1" x14ac:dyDescent="0.35">
      <c r="A25" s="9" t="s">
        <v>20</v>
      </c>
      <c r="B25" s="10" t="s">
        <v>19</v>
      </c>
      <c r="C25" s="11" t="s">
        <v>79</v>
      </c>
      <c r="D25" s="12">
        <v>285</v>
      </c>
      <c r="E25" s="15">
        <v>70</v>
      </c>
      <c r="F25" s="41">
        <f t="shared" ref="F25:F44" si="7">E25*D25</f>
        <v>19950</v>
      </c>
      <c r="G25" s="51">
        <v>5</v>
      </c>
      <c r="H25" s="41">
        <f t="shared" si="5"/>
        <v>20947.5</v>
      </c>
      <c r="I25" s="42"/>
      <c r="J25" s="14">
        <f t="shared" si="2"/>
        <v>0</v>
      </c>
      <c r="K25" s="78"/>
      <c r="L25" s="16">
        <f t="shared" ref="L25:L29" si="8">J25*1.05</f>
        <v>0</v>
      </c>
      <c r="M25" s="82"/>
      <c r="N25" s="82"/>
    </row>
    <row r="26" spans="1:14" ht="42" x14ac:dyDescent="0.35">
      <c r="A26" s="9" t="s">
        <v>21</v>
      </c>
      <c r="B26" s="11" t="s">
        <v>4</v>
      </c>
      <c r="C26" s="11" t="s">
        <v>80</v>
      </c>
      <c r="D26" s="12">
        <v>86</v>
      </c>
      <c r="E26" s="15">
        <v>70</v>
      </c>
      <c r="F26" s="41">
        <f>E26*D26</f>
        <v>6020</v>
      </c>
      <c r="G26" s="51">
        <v>5</v>
      </c>
      <c r="H26" s="41">
        <f t="shared" si="5"/>
        <v>6321</v>
      </c>
      <c r="I26" s="42"/>
      <c r="J26" s="14">
        <f t="shared" si="2"/>
        <v>0</v>
      </c>
      <c r="K26" s="78"/>
      <c r="L26" s="16">
        <f t="shared" si="8"/>
        <v>0</v>
      </c>
      <c r="M26" s="82"/>
      <c r="N26" s="82"/>
    </row>
    <row r="27" spans="1:14" ht="43.5" customHeight="1" x14ac:dyDescent="0.35">
      <c r="A27" s="9" t="s">
        <v>23</v>
      </c>
      <c r="B27" s="11" t="s">
        <v>5</v>
      </c>
      <c r="C27" s="11" t="s">
        <v>81</v>
      </c>
      <c r="D27" s="12">
        <v>55</v>
      </c>
      <c r="E27" s="15">
        <v>70</v>
      </c>
      <c r="F27" s="41">
        <f t="shared" si="7"/>
        <v>3850</v>
      </c>
      <c r="G27" s="51">
        <v>5</v>
      </c>
      <c r="H27" s="41">
        <f t="shared" si="5"/>
        <v>4042.5</v>
      </c>
      <c r="I27" s="42"/>
      <c r="J27" s="14">
        <f t="shared" si="2"/>
        <v>0</v>
      </c>
      <c r="K27" s="78"/>
      <c r="L27" s="16">
        <f t="shared" si="8"/>
        <v>0</v>
      </c>
      <c r="M27" s="82"/>
      <c r="N27" s="82"/>
    </row>
    <row r="28" spans="1:14" ht="28" x14ac:dyDescent="0.35">
      <c r="A28" s="9" t="s">
        <v>24</v>
      </c>
      <c r="B28" s="11" t="s">
        <v>6</v>
      </c>
      <c r="C28" s="11" t="s">
        <v>100</v>
      </c>
      <c r="D28" s="12">
        <v>47</v>
      </c>
      <c r="E28" s="15">
        <v>70</v>
      </c>
      <c r="F28" s="41">
        <f t="shared" si="7"/>
        <v>3290</v>
      </c>
      <c r="G28" s="51">
        <v>5</v>
      </c>
      <c r="H28" s="41">
        <f t="shared" si="5"/>
        <v>3454.5</v>
      </c>
      <c r="I28" s="42"/>
      <c r="J28" s="14">
        <f t="shared" si="2"/>
        <v>0</v>
      </c>
      <c r="K28" s="78"/>
      <c r="L28" s="16">
        <f t="shared" si="8"/>
        <v>0</v>
      </c>
      <c r="M28" s="82"/>
      <c r="N28" s="82"/>
    </row>
    <row r="29" spans="1:14" ht="83.5" customHeight="1" x14ac:dyDescent="0.35">
      <c r="A29" s="9" t="s">
        <v>25</v>
      </c>
      <c r="B29" s="10" t="s">
        <v>35</v>
      </c>
      <c r="C29" s="11" t="s">
        <v>82</v>
      </c>
      <c r="D29" s="12">
        <v>110</v>
      </c>
      <c r="E29" s="15">
        <v>140</v>
      </c>
      <c r="F29" s="41">
        <f t="shared" si="7"/>
        <v>15400</v>
      </c>
      <c r="G29" s="51">
        <v>5</v>
      </c>
      <c r="H29" s="41">
        <f t="shared" si="5"/>
        <v>16170</v>
      </c>
      <c r="I29" s="42"/>
      <c r="J29" s="14">
        <f t="shared" si="2"/>
        <v>0</v>
      </c>
      <c r="K29" s="78"/>
      <c r="L29" s="16">
        <f t="shared" si="8"/>
        <v>0</v>
      </c>
      <c r="M29" s="82"/>
      <c r="N29" s="82"/>
    </row>
    <row r="30" spans="1:14" ht="14.5" customHeight="1" x14ac:dyDescent="0.35">
      <c r="A30" s="2" t="s">
        <v>13</v>
      </c>
      <c r="B30" s="62" t="s">
        <v>7</v>
      </c>
      <c r="C30" s="63"/>
      <c r="D30" s="63"/>
      <c r="E30" s="63"/>
      <c r="F30" s="64"/>
      <c r="G30" s="64"/>
      <c r="H30" s="65"/>
      <c r="I30" s="70"/>
      <c r="J30" s="70"/>
      <c r="K30" s="76"/>
      <c r="L30" s="70"/>
      <c r="M30" s="82"/>
      <c r="N30" s="82"/>
    </row>
    <row r="31" spans="1:14" ht="52" x14ac:dyDescent="0.35">
      <c r="A31" s="9" t="s">
        <v>41</v>
      </c>
      <c r="B31" s="18" t="s">
        <v>44</v>
      </c>
      <c r="C31" s="19" t="s">
        <v>83</v>
      </c>
      <c r="D31" s="12">
        <v>155</v>
      </c>
      <c r="E31" s="15">
        <v>100</v>
      </c>
      <c r="F31" s="41">
        <f t="shared" si="7"/>
        <v>15500</v>
      </c>
      <c r="G31" s="51">
        <v>5</v>
      </c>
      <c r="H31" s="41">
        <f t="shared" si="5"/>
        <v>16275</v>
      </c>
      <c r="I31" s="12"/>
      <c r="J31" s="14">
        <f t="shared" si="2"/>
        <v>0</v>
      </c>
      <c r="K31" s="78"/>
      <c r="L31" s="16">
        <f t="shared" ref="L31:L33" si="9">J31*1.05</f>
        <v>0</v>
      </c>
      <c r="M31" s="82"/>
      <c r="N31" s="82"/>
    </row>
    <row r="32" spans="1:14" ht="28" x14ac:dyDescent="0.35">
      <c r="A32" s="9" t="s">
        <v>42</v>
      </c>
      <c r="B32" s="11" t="s">
        <v>8</v>
      </c>
      <c r="C32" s="11" t="s">
        <v>84</v>
      </c>
      <c r="D32" s="12">
        <v>85</v>
      </c>
      <c r="E32" s="15">
        <v>100</v>
      </c>
      <c r="F32" s="41">
        <f t="shared" si="7"/>
        <v>8500</v>
      </c>
      <c r="G32" s="51">
        <v>5</v>
      </c>
      <c r="H32" s="41">
        <f t="shared" si="5"/>
        <v>8925</v>
      </c>
      <c r="I32" s="12"/>
      <c r="J32" s="14">
        <f t="shared" si="2"/>
        <v>0</v>
      </c>
      <c r="K32" s="78"/>
      <c r="L32" s="16">
        <f t="shared" si="9"/>
        <v>0</v>
      </c>
      <c r="M32" s="82"/>
      <c r="N32" s="82"/>
    </row>
    <row r="33" spans="1:14" ht="127" customHeight="1" x14ac:dyDescent="0.35">
      <c r="A33" s="9" t="s">
        <v>43</v>
      </c>
      <c r="B33" s="10" t="s">
        <v>45</v>
      </c>
      <c r="C33" s="11" t="s">
        <v>101</v>
      </c>
      <c r="D33" s="12">
        <v>190</v>
      </c>
      <c r="E33" s="15">
        <v>100</v>
      </c>
      <c r="F33" s="41">
        <f t="shared" si="7"/>
        <v>19000</v>
      </c>
      <c r="G33" s="51">
        <v>5</v>
      </c>
      <c r="H33" s="41">
        <f t="shared" si="5"/>
        <v>19950</v>
      </c>
      <c r="I33" s="12"/>
      <c r="J33" s="14">
        <f t="shared" si="2"/>
        <v>0</v>
      </c>
      <c r="K33" s="78"/>
      <c r="L33" s="16">
        <f t="shared" si="9"/>
        <v>0</v>
      </c>
      <c r="M33" s="82"/>
      <c r="N33" s="82"/>
    </row>
    <row r="34" spans="1:14" ht="14.5" customHeight="1" x14ac:dyDescent="0.35">
      <c r="A34" s="2" t="s">
        <v>14</v>
      </c>
      <c r="B34" s="58" t="s">
        <v>9</v>
      </c>
      <c r="C34" s="59"/>
      <c r="D34" s="59"/>
      <c r="E34" s="59"/>
      <c r="F34" s="60"/>
      <c r="G34" s="60"/>
      <c r="H34" s="61"/>
      <c r="I34" s="70"/>
      <c r="J34" s="70"/>
      <c r="K34" s="76"/>
      <c r="L34" s="70"/>
      <c r="M34" s="82"/>
      <c r="N34" s="82"/>
    </row>
    <row r="35" spans="1:14" ht="56" x14ac:dyDescent="0.35">
      <c r="A35" s="9" t="s">
        <v>46</v>
      </c>
      <c r="B35" s="10" t="s">
        <v>51</v>
      </c>
      <c r="C35" s="11" t="s">
        <v>85</v>
      </c>
      <c r="D35" s="12">
        <v>100</v>
      </c>
      <c r="E35" s="15">
        <v>2</v>
      </c>
      <c r="F35" s="41">
        <f t="shared" si="7"/>
        <v>200</v>
      </c>
      <c r="G35" s="51">
        <v>5</v>
      </c>
      <c r="H35" s="41">
        <f t="shared" si="5"/>
        <v>210</v>
      </c>
      <c r="I35" s="12"/>
      <c r="J35" s="14">
        <f t="shared" si="2"/>
        <v>0</v>
      </c>
      <c r="K35" s="78"/>
      <c r="L35" s="16">
        <f t="shared" ref="L35:L41" si="10">J35*1.05</f>
        <v>0</v>
      </c>
      <c r="M35" s="82"/>
      <c r="N35" s="82"/>
    </row>
    <row r="36" spans="1:14" ht="42" x14ac:dyDescent="0.35">
      <c r="A36" s="9" t="s">
        <v>50</v>
      </c>
      <c r="B36" s="10" t="s">
        <v>57</v>
      </c>
      <c r="C36" s="11" t="s">
        <v>86</v>
      </c>
      <c r="D36" s="12">
        <v>200</v>
      </c>
      <c r="E36" s="15">
        <v>2</v>
      </c>
      <c r="F36" s="41">
        <f t="shared" si="7"/>
        <v>400</v>
      </c>
      <c r="G36" s="51">
        <v>5</v>
      </c>
      <c r="H36" s="41">
        <f t="shared" si="5"/>
        <v>420</v>
      </c>
      <c r="I36" s="12"/>
      <c r="J36" s="14">
        <f t="shared" si="2"/>
        <v>0</v>
      </c>
      <c r="K36" s="78"/>
      <c r="L36" s="16">
        <f t="shared" si="10"/>
        <v>0</v>
      </c>
      <c r="M36" s="82"/>
      <c r="N36" s="82"/>
    </row>
    <row r="37" spans="1:14" ht="55.9" customHeight="1" x14ac:dyDescent="0.35">
      <c r="A37" s="9" t="s">
        <v>47</v>
      </c>
      <c r="B37" s="10" t="s">
        <v>52</v>
      </c>
      <c r="C37" s="11" t="s">
        <v>87</v>
      </c>
      <c r="D37" s="12">
        <v>280</v>
      </c>
      <c r="E37" s="15">
        <v>2</v>
      </c>
      <c r="F37" s="41">
        <f t="shared" si="7"/>
        <v>560</v>
      </c>
      <c r="G37" s="51">
        <v>5</v>
      </c>
      <c r="H37" s="41">
        <f t="shared" si="5"/>
        <v>588</v>
      </c>
      <c r="I37" s="12"/>
      <c r="J37" s="14">
        <f t="shared" si="2"/>
        <v>0</v>
      </c>
      <c r="K37" s="78"/>
      <c r="L37" s="16">
        <f t="shared" si="10"/>
        <v>0</v>
      </c>
      <c r="M37" s="82"/>
      <c r="N37" s="82"/>
    </row>
    <row r="38" spans="1:14" ht="28" x14ac:dyDescent="0.35">
      <c r="A38" s="9" t="s">
        <v>54</v>
      </c>
      <c r="B38" s="10" t="s">
        <v>53</v>
      </c>
      <c r="C38" s="20" t="s">
        <v>88</v>
      </c>
      <c r="D38" s="12">
        <v>80</v>
      </c>
      <c r="E38" s="15">
        <v>2</v>
      </c>
      <c r="F38" s="41">
        <f t="shared" si="7"/>
        <v>160</v>
      </c>
      <c r="G38" s="51">
        <v>5</v>
      </c>
      <c r="H38" s="41">
        <f t="shared" si="5"/>
        <v>168</v>
      </c>
      <c r="I38" s="12"/>
      <c r="J38" s="14">
        <f t="shared" si="2"/>
        <v>0</v>
      </c>
      <c r="K38" s="78"/>
      <c r="L38" s="16">
        <f t="shared" si="10"/>
        <v>0</v>
      </c>
      <c r="M38" s="82"/>
      <c r="N38" s="82"/>
    </row>
    <row r="39" spans="1:14" ht="58.15" customHeight="1" x14ac:dyDescent="0.35">
      <c r="A39" s="9" t="s">
        <v>48</v>
      </c>
      <c r="B39" s="10" t="s">
        <v>55</v>
      </c>
      <c r="C39" s="11" t="s">
        <v>89</v>
      </c>
      <c r="D39" s="12">
        <v>250</v>
      </c>
      <c r="E39" s="15">
        <v>10</v>
      </c>
      <c r="F39" s="43">
        <f t="shared" si="7"/>
        <v>2500</v>
      </c>
      <c r="G39" s="51">
        <v>5</v>
      </c>
      <c r="H39" s="41">
        <f t="shared" si="5"/>
        <v>2625</v>
      </c>
      <c r="I39" s="12"/>
      <c r="J39" s="14">
        <f t="shared" si="2"/>
        <v>0</v>
      </c>
      <c r="K39" s="78"/>
      <c r="L39" s="16">
        <f t="shared" si="10"/>
        <v>0</v>
      </c>
      <c r="M39" s="82"/>
      <c r="N39" s="82"/>
    </row>
    <row r="40" spans="1:14" ht="28" x14ac:dyDescent="0.35">
      <c r="A40" s="9" t="s">
        <v>49</v>
      </c>
      <c r="B40" s="10" t="s">
        <v>56</v>
      </c>
      <c r="C40" s="11" t="s">
        <v>90</v>
      </c>
      <c r="D40" s="12">
        <v>250</v>
      </c>
      <c r="E40" s="15">
        <v>60</v>
      </c>
      <c r="F40" s="41">
        <f t="shared" si="7"/>
        <v>15000</v>
      </c>
      <c r="G40" s="51">
        <v>5</v>
      </c>
      <c r="H40" s="41">
        <f t="shared" si="5"/>
        <v>15750</v>
      </c>
      <c r="I40" s="12"/>
      <c r="J40" s="14">
        <f t="shared" si="2"/>
        <v>0</v>
      </c>
      <c r="K40" s="78"/>
      <c r="L40" s="16">
        <f t="shared" si="10"/>
        <v>0</v>
      </c>
      <c r="M40" s="82"/>
      <c r="N40" s="82"/>
    </row>
    <row r="41" spans="1:14" ht="28.15" customHeight="1" x14ac:dyDescent="0.35">
      <c r="A41" s="9" t="s">
        <v>58</v>
      </c>
      <c r="B41" s="10" t="s">
        <v>10</v>
      </c>
      <c r="C41" s="11" t="s">
        <v>91</v>
      </c>
      <c r="D41" s="12">
        <v>52</v>
      </c>
      <c r="E41" s="15">
        <v>60</v>
      </c>
      <c r="F41" s="41">
        <f t="shared" si="7"/>
        <v>3120</v>
      </c>
      <c r="G41" s="51">
        <v>5</v>
      </c>
      <c r="H41" s="41">
        <f t="shared" si="5"/>
        <v>3276</v>
      </c>
      <c r="I41" s="12"/>
      <c r="J41" s="14">
        <f t="shared" si="2"/>
        <v>0</v>
      </c>
      <c r="K41" s="78"/>
      <c r="L41" s="16">
        <f t="shared" si="10"/>
        <v>0</v>
      </c>
      <c r="M41" s="82"/>
      <c r="N41" s="82"/>
    </row>
    <row r="42" spans="1:14" x14ac:dyDescent="0.35">
      <c r="A42" s="2" t="s">
        <v>15</v>
      </c>
      <c r="B42" s="58" t="s">
        <v>64</v>
      </c>
      <c r="C42" s="59"/>
      <c r="D42" s="59"/>
      <c r="E42" s="59"/>
      <c r="F42" s="60"/>
      <c r="G42" s="60"/>
      <c r="H42" s="61"/>
      <c r="I42" s="70"/>
      <c r="J42" s="70"/>
      <c r="K42" s="76"/>
      <c r="L42" s="70"/>
      <c r="M42" s="82"/>
      <c r="N42" s="82"/>
    </row>
    <row r="43" spans="1:14" ht="70" customHeight="1" x14ac:dyDescent="0.35">
      <c r="A43" s="9" t="s">
        <v>60</v>
      </c>
      <c r="B43" s="10" t="s">
        <v>59</v>
      </c>
      <c r="C43" s="11" t="s">
        <v>92</v>
      </c>
      <c r="D43" s="12">
        <v>300</v>
      </c>
      <c r="E43" s="15">
        <v>46</v>
      </c>
      <c r="F43" s="41">
        <f t="shared" si="7"/>
        <v>13800</v>
      </c>
      <c r="G43" s="51">
        <v>5</v>
      </c>
      <c r="H43" s="41">
        <f t="shared" si="5"/>
        <v>14490</v>
      </c>
      <c r="I43" s="12"/>
      <c r="J43" s="14">
        <f t="shared" si="2"/>
        <v>0</v>
      </c>
      <c r="K43" s="78"/>
      <c r="L43" s="16">
        <f t="shared" ref="L43:L44" si="11">J43*1.05</f>
        <v>0</v>
      </c>
      <c r="M43" s="82"/>
      <c r="N43" s="82"/>
    </row>
    <row r="44" spans="1:14" ht="42" x14ac:dyDescent="0.35">
      <c r="A44" s="9" t="s">
        <v>61</v>
      </c>
      <c r="B44" s="10" t="s">
        <v>62</v>
      </c>
      <c r="C44" s="11" t="s">
        <v>93</v>
      </c>
      <c r="D44" s="12">
        <v>45</v>
      </c>
      <c r="E44" s="15">
        <v>12</v>
      </c>
      <c r="F44" s="43">
        <f t="shared" si="7"/>
        <v>540</v>
      </c>
      <c r="G44" s="51">
        <v>5</v>
      </c>
      <c r="H44" s="41">
        <f t="shared" si="5"/>
        <v>567</v>
      </c>
      <c r="I44" s="12"/>
      <c r="J44" s="14">
        <f t="shared" si="2"/>
        <v>0</v>
      </c>
      <c r="K44" s="78"/>
      <c r="L44" s="16">
        <f t="shared" si="11"/>
        <v>0</v>
      </c>
      <c r="M44" s="82"/>
      <c r="N44" s="82"/>
    </row>
    <row r="45" spans="1:14" ht="14.5" customHeight="1" x14ac:dyDescent="0.35">
      <c r="A45" s="94" t="s">
        <v>131</v>
      </c>
      <c r="B45" s="95"/>
      <c r="C45" s="95"/>
      <c r="D45" s="95"/>
      <c r="E45" s="96"/>
      <c r="F45" s="54">
        <f>SUM(F16:F44)</f>
        <v>557755</v>
      </c>
      <c r="G45" s="55">
        <v>5</v>
      </c>
      <c r="H45" s="54">
        <f>SUM(H16:H44)</f>
        <v>585642.75</v>
      </c>
      <c r="I45"/>
      <c r="J45" s="80">
        <f>SUM(J16:J44)</f>
        <v>0</v>
      </c>
      <c r="K45" s="81"/>
      <c r="L45" s="80">
        <f>SUM(L16:L44)</f>
        <v>0</v>
      </c>
      <c r="M45" s="82"/>
      <c r="N45" s="82"/>
    </row>
    <row r="46" spans="1:14" ht="57.5" customHeight="1" x14ac:dyDescent="0.35">
      <c r="A46" s="2">
        <v>2</v>
      </c>
      <c r="B46" s="3" t="s">
        <v>65</v>
      </c>
      <c r="C46" s="108" t="s">
        <v>103</v>
      </c>
      <c r="D46" s="109"/>
      <c r="E46" s="109"/>
      <c r="F46" s="109"/>
      <c r="G46" s="109"/>
      <c r="H46" s="110"/>
      <c r="I46" s="70"/>
      <c r="J46" s="70"/>
      <c r="K46" s="76"/>
      <c r="L46" s="70"/>
      <c r="M46" s="82"/>
      <c r="N46" s="82"/>
    </row>
    <row r="47" spans="1:14" ht="32" customHeight="1" x14ac:dyDescent="0.35">
      <c r="A47" s="9" t="s">
        <v>16</v>
      </c>
      <c r="B47" s="11" t="s">
        <v>69</v>
      </c>
      <c r="C47" s="11" t="s">
        <v>94</v>
      </c>
      <c r="D47" s="16">
        <v>194.5</v>
      </c>
      <c r="E47" s="15">
        <v>400</v>
      </c>
      <c r="F47" s="41">
        <f>E47*D47</f>
        <v>77800</v>
      </c>
      <c r="G47" s="51">
        <v>5</v>
      </c>
      <c r="H47" s="41">
        <f>F47*1.05</f>
        <v>81690</v>
      </c>
      <c r="I47" s="16"/>
      <c r="J47" s="14">
        <f t="shared" ref="J47:J48" si="12">E47*I47</f>
        <v>0</v>
      </c>
      <c r="K47" s="78"/>
      <c r="L47" s="16">
        <f>J47*1.05</f>
        <v>0</v>
      </c>
      <c r="M47" s="82"/>
      <c r="N47" s="82"/>
    </row>
    <row r="48" spans="1:14" ht="32" customHeight="1" x14ac:dyDescent="0.35">
      <c r="A48" s="9" t="s">
        <v>63</v>
      </c>
      <c r="B48" s="11" t="s">
        <v>70</v>
      </c>
      <c r="C48" s="11" t="s">
        <v>95</v>
      </c>
      <c r="D48" s="16">
        <v>223.13</v>
      </c>
      <c r="E48" s="15">
        <v>100</v>
      </c>
      <c r="F48" s="41">
        <f>E48*D48</f>
        <v>22313</v>
      </c>
      <c r="G48" s="51">
        <v>5</v>
      </c>
      <c r="H48" s="41">
        <f>F48*1.05</f>
        <v>23428.65</v>
      </c>
      <c r="I48" s="16"/>
      <c r="J48" s="14">
        <f t="shared" si="12"/>
        <v>0</v>
      </c>
      <c r="K48" s="78"/>
      <c r="L48" s="16">
        <f>J48*1.05</f>
        <v>0</v>
      </c>
      <c r="M48" s="82"/>
      <c r="N48" s="82"/>
    </row>
    <row r="49" spans="1:14" ht="14.5" customHeight="1" x14ac:dyDescent="0.35">
      <c r="A49" s="94" t="s">
        <v>130</v>
      </c>
      <c r="B49" s="95"/>
      <c r="C49" s="95"/>
      <c r="D49" s="95"/>
      <c r="E49" s="96"/>
      <c r="F49" s="52">
        <f>SUM(F47:F48)</f>
        <v>100113</v>
      </c>
      <c r="G49" s="53">
        <v>5</v>
      </c>
      <c r="H49" s="52">
        <f>SUM(H47:H48)</f>
        <v>105118.65</v>
      </c>
      <c r="I49" s="70"/>
      <c r="J49" s="21">
        <f>SUM(J47:J48)</f>
        <v>0</v>
      </c>
      <c r="K49" s="79"/>
      <c r="L49" s="21">
        <f>SUM(L47:L48)</f>
        <v>0</v>
      </c>
      <c r="M49" s="82"/>
      <c r="N49" s="82"/>
    </row>
    <row r="50" spans="1:14" ht="43.5" customHeight="1" x14ac:dyDescent="0.35">
      <c r="A50" s="2">
        <v>3</v>
      </c>
      <c r="B50" s="4" t="s">
        <v>66</v>
      </c>
      <c r="C50" s="111" t="s">
        <v>96</v>
      </c>
      <c r="D50" s="112"/>
      <c r="E50" s="112"/>
      <c r="F50" s="112"/>
      <c r="G50" s="112"/>
      <c r="H50" s="113"/>
      <c r="I50" s="70"/>
      <c r="J50" s="70"/>
      <c r="K50" s="76"/>
      <c r="L50" s="70"/>
      <c r="M50" s="82"/>
      <c r="N50" s="82"/>
    </row>
    <row r="51" spans="1:14" ht="102" customHeight="1" x14ac:dyDescent="0.35">
      <c r="A51" s="9" t="s">
        <v>17</v>
      </c>
      <c r="B51" s="11" t="s">
        <v>67</v>
      </c>
      <c r="C51" s="11" t="s">
        <v>98</v>
      </c>
      <c r="D51" s="16">
        <v>150</v>
      </c>
      <c r="E51" s="15">
        <v>18</v>
      </c>
      <c r="F51" s="41">
        <f>D51*E51</f>
        <v>2700</v>
      </c>
      <c r="G51" s="51">
        <v>5</v>
      </c>
      <c r="H51" s="41">
        <f>F51*1.05</f>
        <v>2835</v>
      </c>
      <c r="I51" s="16"/>
      <c r="J51" s="14">
        <f t="shared" ref="J51:J52" si="13">E51*I51</f>
        <v>0</v>
      </c>
      <c r="K51" s="78"/>
      <c r="L51" s="16">
        <f>J51*1.05</f>
        <v>0</v>
      </c>
      <c r="M51" s="82"/>
      <c r="N51" s="82"/>
    </row>
    <row r="52" spans="1:14" ht="58.5" customHeight="1" x14ac:dyDescent="0.35">
      <c r="A52" s="9" t="s">
        <v>18</v>
      </c>
      <c r="B52" s="11" t="s">
        <v>68</v>
      </c>
      <c r="C52" s="11" t="s">
        <v>97</v>
      </c>
      <c r="D52" s="16">
        <v>290</v>
      </c>
      <c r="E52" s="15">
        <v>12</v>
      </c>
      <c r="F52" s="41">
        <f>D52*E52</f>
        <v>3480</v>
      </c>
      <c r="G52" s="51">
        <v>5</v>
      </c>
      <c r="H52" s="41">
        <f t="shared" ref="H52" si="14">F52*1.05</f>
        <v>3654</v>
      </c>
      <c r="I52" s="16"/>
      <c r="J52" s="14">
        <f t="shared" si="13"/>
        <v>0</v>
      </c>
      <c r="K52" s="78"/>
      <c r="L52" s="16">
        <f t="shared" ref="L52" si="15">J52*1.05</f>
        <v>0</v>
      </c>
      <c r="M52" s="82"/>
      <c r="N52" s="82"/>
    </row>
    <row r="53" spans="1:14" x14ac:dyDescent="0.35">
      <c r="A53" s="94" t="s">
        <v>129</v>
      </c>
      <c r="B53" s="95"/>
      <c r="C53" s="95"/>
      <c r="D53" s="95"/>
      <c r="E53" s="96"/>
      <c r="F53" s="54">
        <f>SUM(F51:F52)</f>
        <v>6180</v>
      </c>
      <c r="G53" s="55">
        <v>5</v>
      </c>
      <c r="H53" s="56">
        <f>SUM(H51:H52)</f>
        <v>6489</v>
      </c>
      <c r="I53" s="82"/>
      <c r="J53" s="86">
        <f>SUM(J51:J52)</f>
        <v>0</v>
      </c>
      <c r="K53" s="83"/>
      <c r="L53" s="86">
        <f>SUM(L51:L52)</f>
        <v>0</v>
      </c>
      <c r="M53" s="82"/>
      <c r="N53" s="82"/>
    </row>
    <row r="54" spans="1:14" ht="14.5" customHeight="1" x14ac:dyDescent="0.35">
      <c r="A54" s="94" t="s">
        <v>132</v>
      </c>
      <c r="B54" s="95"/>
      <c r="C54" s="95"/>
      <c r="D54" s="95"/>
      <c r="E54" s="96"/>
      <c r="F54" s="56">
        <f>F45+F49+F53</f>
        <v>664048</v>
      </c>
      <c r="G54" s="57">
        <v>5</v>
      </c>
      <c r="H54" s="56">
        <f>H45+H49+H53</f>
        <v>697250.4</v>
      </c>
      <c r="I54" s="84"/>
      <c r="J54" s="84"/>
      <c r="K54" s="85"/>
      <c r="L54" s="84"/>
    </row>
    <row r="55" spans="1:14" x14ac:dyDescent="0.35">
      <c r="A55" s="22"/>
      <c r="B55" s="23"/>
      <c r="C55" s="24"/>
      <c r="D55" s="25"/>
      <c r="E55" s="24"/>
      <c r="F55" s="26"/>
      <c r="H55" s="26"/>
      <c r="I55" s="25"/>
      <c r="J55" s="26"/>
      <c r="K55" s="47"/>
      <c r="L55" s="26"/>
    </row>
  </sheetData>
  <mergeCells count="23">
    <mergeCell ref="M12:M13"/>
    <mergeCell ref="N12:N13"/>
    <mergeCell ref="C12:C13"/>
    <mergeCell ref="A54:E54"/>
    <mergeCell ref="A53:E53"/>
    <mergeCell ref="C46:H46"/>
    <mergeCell ref="A45:E45"/>
    <mergeCell ref="C50:H50"/>
    <mergeCell ref="I12:L12"/>
    <mergeCell ref="A4:C4"/>
    <mergeCell ref="A3:G3"/>
    <mergeCell ref="A2:G2"/>
    <mergeCell ref="C14:H14"/>
    <mergeCell ref="A49:E49"/>
    <mergeCell ref="A12:A13"/>
    <mergeCell ref="B12:B13"/>
    <mergeCell ref="F12:H12"/>
    <mergeCell ref="A5:G5"/>
    <mergeCell ref="A6:G6"/>
    <mergeCell ref="A7:G7"/>
    <mergeCell ref="A8:G8"/>
    <mergeCell ref="A9:G9"/>
    <mergeCell ref="A10:G10"/>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DAAD-EE2D-4B5C-A550-B62C706A4546}">
  <dimension ref="A1:E21"/>
  <sheetViews>
    <sheetView zoomScale="104" zoomScaleNormal="104" workbookViewId="0"/>
  </sheetViews>
  <sheetFormatPr defaultColWidth="9.1796875" defaultRowHeight="14" x14ac:dyDescent="0.3"/>
  <cols>
    <col min="1" max="1" width="5.1796875" style="33" customWidth="1"/>
    <col min="2" max="2" width="31.08984375" style="33" customWidth="1"/>
    <col min="3" max="3" width="33.26953125" style="33" customWidth="1"/>
    <col min="4" max="4" width="11.54296875" style="33" customWidth="1"/>
    <col min="5" max="5" width="10" style="33" customWidth="1"/>
    <col min="6" max="16384" width="9.1796875" style="33"/>
  </cols>
  <sheetData>
    <row r="1" spans="1:5" x14ac:dyDescent="0.3">
      <c r="E1" s="34" t="s">
        <v>116</v>
      </c>
    </row>
    <row r="2" spans="1:5" x14ac:dyDescent="0.3">
      <c r="A2" s="117"/>
      <c r="B2" s="117"/>
      <c r="C2" s="117"/>
      <c r="D2" s="117"/>
      <c r="E2" s="117"/>
    </row>
    <row r="3" spans="1:5" x14ac:dyDescent="0.3">
      <c r="A3" s="35"/>
      <c r="B3" s="117" t="s">
        <v>115</v>
      </c>
      <c r="C3" s="117"/>
      <c r="D3" s="117"/>
      <c r="E3" s="117"/>
    </row>
    <row r="4" spans="1:5" x14ac:dyDescent="0.3">
      <c r="A4" s="35"/>
      <c r="B4" s="35"/>
      <c r="C4" s="35"/>
      <c r="D4" s="35"/>
      <c r="E4" s="35"/>
    </row>
    <row r="5" spans="1:5" ht="27" customHeight="1" x14ac:dyDescent="0.3">
      <c r="A5" s="118" t="s">
        <v>138</v>
      </c>
      <c r="B5" s="118"/>
      <c r="C5" s="118"/>
      <c r="D5" s="118"/>
      <c r="E5" s="118"/>
    </row>
    <row r="6" spans="1:5" ht="8" customHeight="1" x14ac:dyDescent="0.3"/>
    <row r="7" spans="1:5" ht="40.5" x14ac:dyDescent="0.3">
      <c r="A7" s="71" t="s">
        <v>114</v>
      </c>
      <c r="B7" s="71" t="s">
        <v>137</v>
      </c>
      <c r="C7" s="71" t="s">
        <v>119</v>
      </c>
      <c r="D7" s="71" t="s">
        <v>117</v>
      </c>
      <c r="E7" s="71" t="s">
        <v>118</v>
      </c>
    </row>
    <row r="8" spans="1:5" ht="12" customHeight="1" x14ac:dyDescent="0.3">
      <c r="A8" s="72">
        <v>1</v>
      </c>
      <c r="B8" s="72">
        <v>2</v>
      </c>
      <c r="C8" s="72">
        <v>3</v>
      </c>
      <c r="D8" s="72">
        <v>4</v>
      </c>
      <c r="E8" s="72">
        <v>5</v>
      </c>
    </row>
    <row r="9" spans="1:5" x14ac:dyDescent="0.3">
      <c r="A9" s="36"/>
      <c r="B9" s="37"/>
      <c r="C9" s="37"/>
      <c r="D9" s="37"/>
      <c r="E9" s="38"/>
    </row>
    <row r="10" spans="1:5" x14ac:dyDescent="0.3">
      <c r="A10" s="36"/>
      <c r="B10" s="37"/>
      <c r="C10" s="37"/>
      <c r="D10" s="37"/>
      <c r="E10" s="38"/>
    </row>
    <row r="11" spans="1:5" x14ac:dyDescent="0.3">
      <c r="A11" s="36"/>
      <c r="B11" s="37"/>
      <c r="C11" s="37"/>
      <c r="D11" s="37"/>
      <c r="E11" s="38"/>
    </row>
    <row r="12" spans="1:5" x14ac:dyDescent="0.3">
      <c r="A12" s="36"/>
      <c r="B12" s="37"/>
      <c r="C12" s="37"/>
      <c r="D12" s="37"/>
      <c r="E12" s="38"/>
    </row>
    <row r="13" spans="1:5" x14ac:dyDescent="0.3">
      <c r="A13" s="36"/>
      <c r="B13" s="37"/>
      <c r="C13" s="37"/>
      <c r="D13" s="37"/>
      <c r="E13" s="38"/>
    </row>
    <row r="14" spans="1:5" x14ac:dyDescent="0.3">
      <c r="A14" s="36"/>
      <c r="B14" s="37"/>
      <c r="C14" s="37"/>
      <c r="D14" s="37"/>
      <c r="E14" s="38"/>
    </row>
    <row r="15" spans="1:5" x14ac:dyDescent="0.3">
      <c r="A15" s="36"/>
      <c r="B15" s="37"/>
      <c r="C15" s="37"/>
      <c r="D15" s="37"/>
      <c r="E15" s="38"/>
    </row>
    <row r="16" spans="1:5" x14ac:dyDescent="0.3">
      <c r="A16" s="36"/>
      <c r="B16" s="37"/>
      <c r="C16" s="37"/>
      <c r="D16" s="37"/>
      <c r="E16" s="38"/>
    </row>
    <row r="17" spans="1:5" x14ac:dyDescent="0.3">
      <c r="A17" s="36"/>
      <c r="B17" s="37"/>
      <c r="C17" s="37"/>
      <c r="D17" s="37"/>
      <c r="E17" s="38"/>
    </row>
    <row r="18" spans="1:5" x14ac:dyDescent="0.3">
      <c r="A18" s="36"/>
      <c r="B18" s="37"/>
      <c r="C18" s="37"/>
      <c r="D18" s="37"/>
      <c r="E18" s="38"/>
    </row>
    <row r="19" spans="1:5" x14ac:dyDescent="0.3">
      <c r="A19" s="36"/>
      <c r="B19" s="37"/>
      <c r="C19" s="37"/>
      <c r="D19" s="37"/>
      <c r="E19" s="38"/>
    </row>
    <row r="20" spans="1:5" x14ac:dyDescent="0.3">
      <c r="A20" s="36"/>
      <c r="B20" s="37"/>
      <c r="C20" s="37"/>
      <c r="D20" s="37"/>
      <c r="E20" s="38"/>
    </row>
    <row r="21" spans="1:5" x14ac:dyDescent="0.3">
      <c r="A21" s="36"/>
      <c r="B21" s="37"/>
      <c r="C21" s="37"/>
      <c r="D21" s="37"/>
      <c r="E21" s="38"/>
    </row>
  </sheetData>
  <mergeCells count="3">
    <mergeCell ref="A2:E2"/>
    <mergeCell ref="B3:E3"/>
    <mergeCell ref="A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Techninė specifikacija</vt:lpstr>
      <vt:lpstr>2 - Instrumentai panaudai</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Jolanta Biekšienė</cp:lastModifiedBy>
  <dcterms:created xsi:type="dcterms:W3CDTF">2025-02-27T10:16:53Z</dcterms:created>
  <dcterms:modified xsi:type="dcterms:W3CDTF">2025-03-24T11:50:33Z</dcterms:modified>
</cp:coreProperties>
</file>