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IKudzinskiene\Desktop\2025\5914-1 k.2253 kap remontas su dv takais\klausimai\atsakymai 4\"/>
    </mc:Choice>
  </mc:AlternateContent>
  <xr:revisionPtr revIDLastSave="0" documentId="13_ncr:1_{22766058-A990-4FAD-A6D9-07C3247E465E}" xr6:coauthVersionLast="47" xr6:coauthVersionMax="47" xr10:uidLastSave="{00000000-0000-0000-0000-000000000000}"/>
  <bookViews>
    <workbookView xWindow="-26400" yWindow="1935" windowWidth="22470" windowHeight="11070" activeTab="5" xr2:uid="{6BC1EAF5-0D01-43F1-AE22-A39552859E42}"/>
  </bookViews>
  <sheets>
    <sheet name="DKŽ_S" sheetId="5" r:id="rId1"/>
    <sheet name="DKŽ_SK" sheetId="8" r:id="rId2"/>
    <sheet name="DKŽ_E2" sheetId="7" r:id="rId3"/>
    <sheet name="DKŽ_ER" sheetId="9" r:id="rId4"/>
    <sheet name="DKŽ_NS" sheetId="11" r:id="rId5"/>
    <sheet name="Santrauka" sheetId="10" r:id="rId6"/>
  </sheets>
  <definedNames>
    <definedName name="OLE_LINK1" localSheetId="0">DKŽ_S!$C$24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1" l="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7" i="9"/>
  <c r="G8" i="9"/>
  <c r="G9" i="9"/>
  <c r="G10" i="9"/>
  <c r="G11" i="9"/>
  <c r="G12" i="9"/>
  <c r="G13" i="9"/>
  <c r="G14" i="9"/>
  <c r="G7" i="7"/>
  <c r="G8" i="7"/>
  <c r="G9" i="7"/>
  <c r="G10" i="7"/>
  <c r="G11" i="7"/>
  <c r="G12" i="7"/>
  <c r="G13" i="7"/>
  <c r="G14" i="7"/>
  <c r="G15" i="7"/>
  <c r="G16" i="7"/>
  <c r="G17" i="7"/>
  <c r="G18" i="7"/>
  <c r="G19" i="7"/>
  <c r="G20" i="7"/>
  <c r="G21" i="7"/>
  <c r="G22" i="7"/>
  <c r="G23" i="7"/>
  <c r="G24" i="7"/>
  <c r="G25" i="7"/>
  <c r="G26" i="7"/>
  <c r="G27" i="7"/>
  <c r="G28" i="7"/>
  <c r="G29" i="7"/>
  <c r="G30" i="7"/>
  <c r="G31" i="7"/>
  <c r="G38" i="8"/>
  <c r="G39" i="8"/>
  <c r="G40" i="8"/>
  <c r="G41" i="8"/>
  <c r="G42" i="8"/>
  <c r="G43" i="8"/>
  <c r="G44" i="8"/>
  <c r="G45" i="8"/>
  <c r="G46" i="8"/>
  <c r="G47" i="8"/>
  <c r="G48" i="8"/>
  <c r="G49" i="8"/>
  <c r="G50" i="8"/>
  <c r="G51" i="8"/>
  <c r="G16" i="8"/>
  <c r="G17" i="8"/>
  <c r="G18" i="8"/>
  <c r="G19" i="8"/>
  <c r="G20" i="8"/>
  <c r="G21" i="8"/>
  <c r="G22" i="8"/>
  <c r="G23" i="8"/>
  <c r="G24" i="8"/>
  <c r="G25" i="8"/>
  <c r="G26" i="8"/>
  <c r="G27" i="8"/>
  <c r="G28" i="8"/>
  <c r="G29" i="8"/>
  <c r="G30" i="8"/>
  <c r="G31" i="8"/>
  <c r="G32" i="8"/>
  <c r="G33" i="8"/>
  <c r="G34" i="8"/>
  <c r="G35" i="8"/>
  <c r="G36" i="8"/>
  <c r="G37" i="8"/>
  <c r="G129" i="5"/>
  <c r="G130" i="5"/>
  <c r="G118" i="5"/>
  <c r="G119" i="5"/>
  <c r="G120" i="5"/>
  <c r="G121" i="5"/>
  <c r="G122" i="5"/>
  <c r="G123" i="5"/>
  <c r="G124" i="5"/>
  <c r="G125" i="5"/>
  <c r="G51" i="5"/>
  <c r="G52" i="5"/>
  <c r="G53" i="5"/>
  <c r="G54" i="5"/>
  <c r="G55" i="5"/>
  <c r="G56"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166" i="5"/>
  <c r="G91" i="5"/>
  <c r="G92" i="5"/>
  <c r="G93" i="5"/>
  <c r="G94" i="5"/>
  <c r="G95" i="5"/>
  <c r="G83" i="5"/>
  <c r="G84" i="5"/>
  <c r="G85" i="5"/>
  <c r="G86" i="5"/>
  <c r="G87" i="5"/>
  <c r="G75" i="5"/>
  <c r="G76" i="5"/>
  <c r="G77" i="5"/>
  <c r="G78" i="5"/>
  <c r="G79" i="5"/>
  <c r="G67" i="5"/>
  <c r="G68" i="5"/>
  <c r="G69" i="5"/>
  <c r="G70" i="5"/>
  <c r="G38" i="11"/>
  <c r="G64" i="5" l="1"/>
  <c r="G172" i="5"/>
  <c r="G151" i="5"/>
  <c r="I15" i="9" l="1"/>
  <c r="E157" i="5" l="1"/>
  <c r="E156" i="5"/>
  <c r="G156" i="5" s="1"/>
  <c r="E162" i="5" l="1"/>
  <c r="E161" i="5"/>
  <c r="G161" i="5" s="1"/>
  <c r="G74" i="5" l="1"/>
  <c r="G181" i="5"/>
  <c r="G209" i="5" l="1"/>
  <c r="G208" i="5"/>
  <c r="G6" i="11"/>
  <c r="G7" i="11"/>
  <c r="G39" i="11" l="1"/>
  <c r="C8" i="10" s="1"/>
  <c r="I38" i="11"/>
  <c r="G20" i="9"/>
  <c r="G19" i="9"/>
  <c r="G18" i="9"/>
  <c r="G17" i="9"/>
  <c r="G16" i="9"/>
  <c r="G15" i="9"/>
  <c r="G182" i="5"/>
  <c r="G21" i="9" l="1"/>
  <c r="G6" i="9"/>
  <c r="G5" i="9"/>
  <c r="E5" i="8"/>
  <c r="G5" i="8" s="1"/>
  <c r="E6" i="8"/>
  <c r="G6" i="8" s="1"/>
  <c r="E7" i="8"/>
  <c r="G7" i="8" s="1"/>
  <c r="E8" i="8"/>
  <c r="G8" i="8" s="1"/>
  <c r="E9" i="8"/>
  <c r="G9" i="8" s="1"/>
  <c r="E10" i="8"/>
  <c r="G10" i="8" s="1"/>
  <c r="G11" i="8"/>
  <c r="G12" i="8"/>
  <c r="G13" i="8"/>
  <c r="E14" i="8"/>
  <c r="G14" i="8" s="1"/>
  <c r="G15" i="8"/>
  <c r="E22" i="8"/>
  <c r="G52" i="8"/>
  <c r="E53" i="8"/>
  <c r="G53" i="8" s="1"/>
  <c r="G54" i="8"/>
  <c r="E55" i="8"/>
  <c r="G55" i="8" s="1"/>
  <c r="E56" i="8"/>
  <c r="G56" i="8" s="1"/>
  <c r="E57" i="8"/>
  <c r="G57" i="8"/>
  <c r="I21" i="9" l="1"/>
  <c r="I13" i="8"/>
  <c r="I57" i="8"/>
  <c r="I52" i="8"/>
  <c r="G22" i="9"/>
  <c r="C7" i="10" s="1"/>
  <c r="I8" i="8"/>
  <c r="G58" i="8"/>
  <c r="C5" i="10" s="1"/>
  <c r="G5" i="7" l="1"/>
  <c r="G6" i="7"/>
  <c r="G32" i="7"/>
  <c r="I32" i="7" l="1"/>
  <c r="G33" i="7"/>
  <c r="C6" i="10" s="1"/>
  <c r="G198" i="5"/>
  <c r="G196" i="5"/>
  <c r="G179" i="5"/>
  <c r="G180" i="5"/>
  <c r="G59" i="5"/>
  <c r="G60" i="5"/>
  <c r="G61" i="5"/>
  <c r="G62" i="5"/>
  <c r="G50" i="5"/>
  <c r="G57" i="5"/>
  <c r="G48" i="5"/>
  <c r="G215" i="5"/>
  <c r="G214" i="5"/>
  <c r="G213" i="5"/>
  <c r="G212" i="5"/>
  <c r="G211" i="5"/>
  <c r="G210" i="5"/>
  <c r="G207" i="5"/>
  <c r="G206" i="5"/>
  <c r="G205" i="5"/>
  <c r="G204" i="5"/>
  <c r="G203" i="5"/>
  <c r="G202" i="5"/>
  <c r="G201" i="5"/>
  <c r="G200" i="5"/>
  <c r="G170" i="5"/>
  <c r="G171" i="5"/>
  <c r="G173" i="5"/>
  <c r="G174" i="5"/>
  <c r="G157" i="5"/>
  <c r="G158" i="5"/>
  <c r="G159" i="5"/>
  <c r="G155" i="5"/>
  <c r="G150" i="5"/>
  <c r="G149" i="5"/>
  <c r="G148" i="5"/>
  <c r="G147" i="5"/>
  <c r="G146" i="5"/>
  <c r="G145" i="5"/>
  <c r="G144" i="5"/>
  <c r="G143" i="5"/>
  <c r="G142" i="5"/>
  <c r="G136" i="5"/>
  <c r="G135" i="5"/>
  <c r="G134" i="5"/>
  <c r="G133" i="5"/>
  <c r="G132" i="5"/>
  <c r="G131" i="5"/>
  <c r="G128" i="5"/>
  <c r="G127" i="5"/>
  <c r="G126" i="5"/>
  <c r="G114" i="5"/>
  <c r="G115" i="5"/>
  <c r="G116" i="5"/>
  <c r="G117" i="5"/>
  <c r="G110" i="5"/>
  <c r="G111" i="5"/>
  <c r="G112" i="5"/>
  <c r="G113" i="5"/>
  <c r="G106" i="5"/>
  <c r="G107" i="5"/>
  <c r="G108" i="5"/>
  <c r="G109" i="5"/>
  <c r="G105" i="5"/>
  <c r="G88" i="5"/>
  <c r="G82" i="5"/>
  <c r="G81" i="5"/>
  <c r="G80" i="5"/>
  <c r="G73" i="5"/>
  <c r="G101" i="5"/>
  <c r="G102" i="5"/>
  <c r="G96" i="5"/>
  <c r="G90" i="5"/>
  <c r="G89" i="5"/>
  <c r="I152" i="5" l="1"/>
  <c r="I174" i="5"/>
  <c r="I159" i="5"/>
  <c r="I136" i="5"/>
  <c r="I126" i="5"/>
  <c r="I88" i="5"/>
  <c r="G184" i="5" l="1"/>
  <c r="G185" i="5"/>
  <c r="G186" i="5"/>
  <c r="G187" i="5"/>
  <c r="G188" i="5"/>
  <c r="G189" i="5"/>
  <c r="G190" i="5"/>
  <c r="G191" i="5"/>
  <c r="G192" i="5"/>
  <c r="G65" i="5"/>
  <c r="G66" i="5"/>
  <c r="G71" i="5"/>
  <c r="G72" i="5"/>
  <c r="G63" i="5"/>
  <c r="G178" i="5"/>
  <c r="I182" i="5" s="1"/>
  <c r="G175" i="5"/>
  <c r="G176" i="5"/>
  <c r="G177" i="5"/>
  <c r="G160" i="5"/>
  <c r="G169" i="5"/>
  <c r="I170" i="5" s="1"/>
  <c r="G167" i="5"/>
  <c r="G168" i="5"/>
  <c r="G138" i="5"/>
  <c r="G139" i="5"/>
  <c r="G140" i="5"/>
  <c r="G141" i="5"/>
  <c r="G162" i="5"/>
  <c r="G163" i="5"/>
  <c r="G164" i="5"/>
  <c r="G99" i="5"/>
  <c r="G100" i="5"/>
  <c r="G103" i="5"/>
  <c r="G104" i="5"/>
  <c r="G98" i="5"/>
  <c r="I164" i="5" l="1"/>
  <c r="I168" i="5"/>
  <c r="I177" i="5"/>
  <c r="I72" i="5"/>
  <c r="G199" i="5" l="1"/>
  <c r="G195" i="5"/>
  <c r="G194" i="5"/>
  <c r="G193" i="5"/>
  <c r="G183" i="5"/>
  <c r="G165" i="5"/>
  <c r="I166" i="5" s="1"/>
  <c r="G137" i="5"/>
  <c r="I146" i="5" s="1"/>
  <c r="G97" i="5"/>
  <c r="I104" i="5" s="1"/>
  <c r="G58" i="5"/>
  <c r="G49" i="5"/>
  <c r="G5" i="5"/>
  <c r="I48" i="5" s="1"/>
  <c r="I215" i="5" l="1"/>
  <c r="I62" i="5"/>
  <c r="I57" i="5"/>
  <c r="G216" i="5"/>
  <c r="C4" i="10" l="1"/>
  <c r="C9" i="10" s="1"/>
</calcChain>
</file>

<file path=xl/sharedStrings.xml><?xml version="1.0" encoding="utf-8"?>
<sst xmlns="http://schemas.openxmlformats.org/spreadsheetml/2006/main" count="1452" uniqueCount="631">
  <si>
    <t>Eilės Nr.</t>
  </si>
  <si>
    <t>Darbo pavadinimas, aprašymas</t>
  </si>
  <si>
    <t>Mato vnt.</t>
  </si>
  <si>
    <t>Kiekis</t>
  </si>
  <si>
    <t>Iš viso, Eur be PVM</t>
  </si>
  <si>
    <t>kompl.</t>
  </si>
  <si>
    <t>6.1</t>
  </si>
  <si>
    <t>1.1</t>
  </si>
  <si>
    <t>1.2</t>
  </si>
  <si>
    <t>1.3</t>
  </si>
  <si>
    <t>1.4</t>
  </si>
  <si>
    <t>1.5</t>
  </si>
  <si>
    <t>1.6</t>
  </si>
  <si>
    <t>1.7</t>
  </si>
  <si>
    <t>1.8</t>
  </si>
  <si>
    <t>1.9</t>
  </si>
  <si>
    <t>2.1</t>
  </si>
  <si>
    <t>2.2</t>
  </si>
  <si>
    <t>2.3</t>
  </si>
  <si>
    <t>2.4</t>
  </si>
  <si>
    <t>2.5</t>
  </si>
  <si>
    <t>2.6</t>
  </si>
  <si>
    <t>2.7</t>
  </si>
  <si>
    <t>2.8</t>
  </si>
  <si>
    <t>4.1</t>
  </si>
  <si>
    <t>4.2</t>
  </si>
  <si>
    <t>4.3</t>
  </si>
  <si>
    <t>4.4</t>
  </si>
  <si>
    <t>5.1</t>
  </si>
  <si>
    <t>5.2</t>
  </si>
  <si>
    <t>5.3</t>
  </si>
  <si>
    <t>5.4</t>
  </si>
  <si>
    <t>5.5</t>
  </si>
  <si>
    <t>5.6</t>
  </si>
  <si>
    <t>6.2</t>
  </si>
  <si>
    <t>6.3</t>
  </si>
  <si>
    <t>6.4</t>
  </si>
  <si>
    <t>6.5</t>
  </si>
  <si>
    <t>6.6</t>
  </si>
  <si>
    <t>7.1</t>
  </si>
  <si>
    <t>3.1</t>
  </si>
  <si>
    <t>3.2</t>
  </si>
  <si>
    <t>3.3</t>
  </si>
  <si>
    <t>3.4</t>
  </si>
  <si>
    <t>3.5</t>
  </si>
  <si>
    <t>4.5</t>
  </si>
  <si>
    <t>7.2</t>
  </si>
  <si>
    <t>7.3</t>
  </si>
  <si>
    <t>7.4</t>
  </si>
  <si>
    <t>7.5</t>
  </si>
  <si>
    <t>7.6</t>
  </si>
  <si>
    <t>7.7</t>
  </si>
  <si>
    <t>8.1</t>
  </si>
  <si>
    <t>8.2</t>
  </si>
  <si>
    <t>8.3</t>
  </si>
  <si>
    <t>8.4</t>
  </si>
  <si>
    <t>8.5</t>
  </si>
  <si>
    <t>8.6</t>
  </si>
  <si>
    <t>8.7</t>
  </si>
  <si>
    <t>9.1</t>
  </si>
  <si>
    <t>11.1</t>
  </si>
  <si>
    <t>12.1</t>
  </si>
  <si>
    <t>DARBŲ KIEKIŲ ŽINIARAŠTIS NR. 1 – SUSISIEKIMO DALIS</t>
  </si>
  <si>
    <t>Skyrius</t>
  </si>
  <si>
    <t>7.8</t>
  </si>
  <si>
    <t>8.8</t>
  </si>
  <si>
    <t>10.1</t>
  </si>
  <si>
    <t>IŠ VISO ŽINIARAŠTYJE 1, EUR BE PVM</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</si>
  <si>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</si>
  <si>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Iš viso skyriuje 1, 
Eur be PVM</t>
  </si>
  <si>
    <t>Iš viso skyriuje 2, 
Eur be PVM</t>
  </si>
  <si>
    <t>Iš viso skyriuje 3, 
Eur be PVM</t>
  </si>
  <si>
    <t>Iš viso skyriuje 4, 
Eur be PVM</t>
  </si>
  <si>
    <t>1.10</t>
  </si>
  <si>
    <t>1.11</t>
  </si>
  <si>
    <t>1.12</t>
  </si>
  <si>
    <t>1.13</t>
  </si>
  <si>
    <t>1. Paruošiamieji ir ardymo darbai</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</si>
  <si>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</si>
  <si>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</si>
  <si>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</si>
  <si>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</si>
  <si>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</si>
  <si>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</si>
  <si>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</si>
  <si>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</si>
  <si>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</si>
  <si>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</si>
  <si>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</si>
  <si>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</si>
  <si>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</si>
  <si>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</si>
  <si>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</si>
  <si>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</si>
  <si>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</si>
  <si>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</si>
  <si>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</si>
  <si>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</si>
  <si>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</si>
  <si>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</si>
  <si>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</si>
  <si>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</si>
  <si>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</si>
  <si>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</si>
  <si>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2. Žemės sankasos įrengimo darbai</t>
  </si>
  <si>
    <t>Kelio ašinės linijos ir kelio juostos nužymėjimas trasoje</t>
  </si>
  <si>
    <t>Kietų veislių medžių iki Ø16 cm kirtimas, šakų genėjimas ir kelmų pašalinimas</t>
  </si>
  <si>
    <t>Minkštų veislių medžių iki Ø16 cm kirtimas, šakų genėjimas ir kelmų pašalinimas</t>
  </si>
  <si>
    <t>Medienos paruošimas iš nukirstų  minkštų veislių medžių iki Ø16 cm</t>
  </si>
  <si>
    <t>Minkštų veislių medžių iki Ø24 cm kirtimas, šakų genėjimas ir kelmų pašalinimas</t>
  </si>
  <si>
    <t>Medienos paruošimas iš nukirstų  minkštų veislių medžių iki Ø24 cm</t>
  </si>
  <si>
    <t>Kietų veislių medžių iki Ø32 cm kirtimas, šakų genėjimas ir kelmų pašalinimas</t>
  </si>
  <si>
    <t>Minkštų veislių medžių iki Ø32 cm kirtimas, šakų genėjimas ir kelmų pašalinimas</t>
  </si>
  <si>
    <t>Medienos paruošimas iš nukirstų  minkštų veislių medžių iki Ø32 cm</t>
  </si>
  <si>
    <t>Minkštų veislių medžių virš Ø32 cm kirtimas, šakų genėjimas ir kelmų pašalinimas</t>
  </si>
  <si>
    <t>Medienos paruošimas iš nukirstų  minkštų veislių medžių virš Ø32 cm</t>
  </si>
  <si>
    <t>Medžių kamienų pakrovimas ir išvežimas Rangovo pasirinktu atstumu</t>
  </si>
  <si>
    <t>Kelio ženklų skydų demontavimas nuo vienastiebių atramų</t>
  </si>
  <si>
    <t>Kelio ženklų vienastiebių atramų demontavimas</t>
  </si>
  <si>
    <t>Signalinių stulpelių išardymas (A grupės)</t>
  </si>
  <si>
    <t>Asfalto dangos frezavimas su pakrovimu</t>
  </si>
  <si>
    <t>Naudoto asfalto granulių pakrovimas ir išvežimas į sandėliavimo aikštelę antriniam panaudojimui Rangovo pasirinktu atstumu</t>
  </si>
  <si>
    <t>km</t>
  </si>
  <si>
    <t>vnt.</t>
  </si>
  <si>
    <t>m</t>
  </si>
  <si>
    <t>t</t>
  </si>
  <si>
    <t>Gruntų pakeitimas geresnių savybių gruntu</t>
  </si>
  <si>
    <t>Žemės sankasos viršaus planiravimas mechanizuotu būdu</t>
  </si>
  <si>
    <t>Žemės sankasos viršaus tankinimas mechanizuotu būdu</t>
  </si>
  <si>
    <t>Tranšėjos užpylimas apsauginiu šalčiui atspariu gruntu ir sutankinimas</t>
  </si>
  <si>
    <t>Technologiniai deformaciniai pjūviai</t>
  </si>
  <si>
    <t>kg</t>
  </si>
  <si>
    <t>4. Bortų įrengimo darbai</t>
  </si>
  <si>
    <t>Betoninių vejos bortų 100.8.20 ant C12/15 betono pagrindo įrengimas</t>
  </si>
  <si>
    <t>Skaldos pagrindo sluoksnio po bortais iš nesurištojo mineralinių medžiagų mišinio 0/45 įrengimas</t>
  </si>
  <si>
    <t>Sandarinimo juostos tarp asfalto dangos ir borto įrengimas</t>
  </si>
  <si>
    <t>Apsauginio šalčiui atsparaus sluoksnio įrengimas</t>
  </si>
  <si>
    <t>Išilginių ir skersinių asfalto dangos siūlių apdorojimas bitumine mase, klojant asfaltą „karštas prie šalto“</t>
  </si>
  <si>
    <t>8 cm storio pagrindo sluoksnis iš mišinio AC 22 PN (su 70/100 rišikliu) įrengimas</t>
  </si>
  <si>
    <t>Skersinių asfalto dangos siūlių apdorojimas bitumine mase, klojant asfaltą „karštas prie šalto“</t>
  </si>
  <si>
    <t>3 cm storio pasluoksnio iš nesurištojo mineralinių medžiagų mišinio įrengimas</t>
  </si>
  <si>
    <t>8 cm storio betoninių trinkelių dangos įrengimas, siūles užpildant granito smulkiosios mineralinės medžiagos mišiniu 0/5</t>
  </si>
  <si>
    <t>Tolimesnės kelio atkarpos pažvyravimas 10 cm storio sluoksniu žvyro mišiniu 0/32 (už nuovažos ribų)</t>
  </si>
  <si>
    <t>Iš viso skyriuje 5,6 
Eur be PVM</t>
  </si>
  <si>
    <t>20 cm žvyro pagrindo sluoksnio iš nesurištojo mineralinių medžiagų mišinio 0/45 įrengimas</t>
  </si>
  <si>
    <t>Iš viso skyriuje 9,10 
Eur be PVM</t>
  </si>
  <si>
    <t>Šalčiui nejautrių medžiagų sluoksnio įrengimas</t>
  </si>
  <si>
    <t>8 cm storio reljefinių betoninių trinkelių dangos įrengimas, neregių vedimo sistemai, siūles užpildant granito smulkiosios mineralinės medžiagos mišiniu 0/5</t>
  </si>
  <si>
    <t>9.2</t>
  </si>
  <si>
    <t>9.3</t>
  </si>
  <si>
    <t>9.4</t>
  </si>
  <si>
    <t>10.4</t>
  </si>
  <si>
    <t>9.5</t>
  </si>
  <si>
    <t>10.2</t>
  </si>
  <si>
    <t>10.3</t>
  </si>
  <si>
    <t>10.5</t>
  </si>
  <si>
    <t>Pastaba: Teikėjas pildo pasirinktinai I arba II dangos konstrukcijos variantą</t>
  </si>
  <si>
    <t>10 cm storio kelkraščių tvirtinimas skaldos nesurištuoju mineralinių medžiagų mišiniu 16/32, pridedant 15% dirvožemio ir užsėjant daugiamečių žolių mišiniu</t>
  </si>
  <si>
    <t>12.2</t>
  </si>
  <si>
    <t>12.3</t>
  </si>
  <si>
    <t>12.4</t>
  </si>
  <si>
    <t>12.5</t>
  </si>
  <si>
    <t>Šlaitų ir plotų sutvirtinimas užpilant 10 cm storio (esamo) dirvožemio sluoksniu, užsėjant daugiamečių žolių mišiniu</t>
  </si>
  <si>
    <t>Dangos ženklinimas polimerinėmis medžiagomis arba šviesą atspindinčiais dažais</t>
  </si>
  <si>
    <t>Kelio ženklų skydų montavimas ant apšvietimo atramų</t>
  </si>
  <si>
    <t>Suolų pastatymas</t>
  </si>
  <si>
    <t>Šiukšlių dėžių pastatymas</t>
  </si>
  <si>
    <t>Inžinerinių tinklų šulinių liukų sureguliavimas iki projektinio lygio</t>
  </si>
  <si>
    <t>18.1</t>
  </si>
  <si>
    <t>19.1</t>
  </si>
  <si>
    <t>19.2</t>
  </si>
  <si>
    <t>13.1</t>
  </si>
  <si>
    <t>14.1</t>
  </si>
  <si>
    <t>15.1</t>
  </si>
  <si>
    <t>16.1</t>
  </si>
  <si>
    <t>13.2</t>
  </si>
  <si>
    <t>14.2</t>
  </si>
  <si>
    <t>16.2</t>
  </si>
  <si>
    <t>17.2</t>
  </si>
  <si>
    <t>17.1</t>
  </si>
  <si>
    <t>14.3</t>
  </si>
  <si>
    <t>17.3</t>
  </si>
  <si>
    <t>16.3</t>
  </si>
  <si>
    <t>16.4</t>
  </si>
  <si>
    <t>17.4</t>
  </si>
  <si>
    <t>2.9</t>
  </si>
  <si>
    <t>Valstybinės reikšmės rajoninio kelio Nr. 2253 Palanga–Graudūšiai ruožo nuo 0,252 iki 1,091 km kapitalinio remonto, įrengiant pėsčiųjų ir dviračių taką, techninis darbo projektas</t>
  </si>
  <si>
    <t>Kietų veislių medžių iki Ø24 cm kirtimas, šakų genėjimas ir kelmų pašalinimas</t>
  </si>
  <si>
    <t>Medienos paruošimas iš nukirstų  kietų veislių medžių iki Ø24 cm</t>
  </si>
  <si>
    <t>1.40</t>
  </si>
  <si>
    <t>1.41</t>
  </si>
  <si>
    <t>Medienos paruošimas iš nukirstų  kietų  veislių medžių iki Ø16 cm</t>
  </si>
  <si>
    <t>Medienos paruošimas iš nukirstų  kietų veislių medžių iki Ø32 cm</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</si>
  <si>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66 vnt.</t>
  </si>
  <si>
    <t>1.42</t>
  </si>
  <si>
    <t>1.43</t>
  </si>
  <si>
    <t>Apsauginių metalinių kelio atitvarų vienpusių išardymas</t>
  </si>
  <si>
    <t>Tako dangos iš 8 cm storio sluoksnio asfalto išardymas</t>
  </si>
  <si>
    <t>Suoliukų išardymas</t>
  </si>
  <si>
    <t>Šiukšlių dėžių išardymas</t>
  </si>
  <si>
    <t>Betoninių kelio bortų ant betoninio pagrindo išardymas</t>
  </si>
  <si>
    <t>Betoninių vejos bortų ant betoninio pagrindo išardymas</t>
  </si>
  <si>
    <t>Gelžbetoninių keleivių laukimo peronų plokščių išmontavimas</t>
  </si>
  <si>
    <t>Betoninių trinkelių ir plytelių dangos išardymas</t>
  </si>
  <si>
    <t>Granitinių trinkelių dangos išardymas</t>
  </si>
  <si>
    <t>Dirvožemio vid. 30 cm pašalinimas, perstumiant buldozeriu iki 20 m, pakrovimas ir vežimas iki 4 km atstumu (sandėliavimui)</t>
  </si>
  <si>
    <t>Dirvožemio vid. 30 cm pašalinimas, perstumiant buldozeriu iki 20 m, pakrovimas ir vežimas Rangovo pasirinktu atstumu (į išlykį)</t>
  </si>
  <si>
    <t>Grunto kasimas ekskavatoriais iškasose, pakrovimas į autosavivarčius ir pervežimas iki 4 km atstumu (sandėliavimui)</t>
  </si>
  <si>
    <t>Silpnų gruntų kasimas ekskavatoriais, pakrovimas į autosavivarčius ir išvežimas Rangovo pasirinktu atstumu</t>
  </si>
  <si>
    <t>Žemės sankasos įrengimas iš atvežtinio F1 grunto</t>
  </si>
  <si>
    <t>Žemės sankasos įrengimas iš esamo grunto</t>
  </si>
  <si>
    <t>Žemės sankasos įrengimas iš atvežtinio smėlingo grunto</t>
  </si>
  <si>
    <t>Plotų ir šlaitų planiravimas</t>
  </si>
  <si>
    <t>3. Drenažo įrengimo darbai</t>
  </si>
  <si>
    <t>Drenažo pajungimas į lietaus nuotekų šulinį</t>
  </si>
  <si>
    <t>4.6</t>
  </si>
  <si>
    <t>4.7</t>
  </si>
  <si>
    <t>10 cm storio pagrindo sluoksnis iš mišinio AC 22 PS (su 50/70 rišikliu) įrengimas</t>
  </si>
  <si>
    <t>Polimerais modifikuotos bituminės emulsijos C60BP4–S tolygaus sluoksnio paskleidimas</t>
  </si>
  <si>
    <t>5.7</t>
  </si>
  <si>
    <t>5.8</t>
  </si>
  <si>
    <t>10 cm storio pagrindo sluoksnis iš mišinio AC 22 PS (su 50/70 rišikliu) įrengimas</t>
  </si>
  <si>
    <t>6.7</t>
  </si>
  <si>
    <t>6.8</t>
  </si>
  <si>
    <t>10 cm storio pagrindo sluoksnis iš mišinio AC 22 PS (su 50/70 rišikliu) įrengimas</t>
  </si>
  <si>
    <t>Išilginių ir skersinių asfalto dangos siūlių apdorojimas bitumine mase, klojant asfaltą „karštas prie šalto“</t>
  </si>
  <si>
    <t>Išilginių / skersinių asfalto dangos siūlių apdorojimas bitumine mase, klojant asfaltą „karštas prie šalto“</t>
  </si>
  <si>
    <t>9.	 Važiuojamosios dalies pagrindų ir dangos įrengimo darbai (DK 0,3 dangos konstrukcijos klasė) 
(I konstrukcijos variantas)</t>
  </si>
  <si>
    <t>9.6</t>
  </si>
  <si>
    <t>9.7</t>
  </si>
  <si>
    <t>9.8</t>
  </si>
  <si>
    <t>9.9</t>
  </si>
  <si>
    <t>9.10</t>
  </si>
  <si>
    <t>9.11</t>
  </si>
  <si>
    <t>Bituminės emulsijos C40B5-S / C60B4-S tolygaus sluoksnio paskleidimas</t>
  </si>
  <si>
    <t>10.	 Važiuojamosios dalies pagrindų ir dangos įrengimo darbai (DK 0,3 dangos konstrukcijos klasė) 
(II konstrukcijos variantas)</t>
  </si>
  <si>
    <t>10.6</t>
  </si>
  <si>
    <t>10.7</t>
  </si>
  <si>
    <t>10.8</t>
  </si>
  <si>
    <t>10.9</t>
  </si>
  <si>
    <t>10.10</t>
  </si>
  <si>
    <t>10.11</t>
  </si>
  <si>
    <t>Iš viso skyriuje 7,8 
Eur be PVM</t>
  </si>
  <si>
    <t>8 cm storio betoninių trinkelių dangos įrengimas, siūles užpildant granito smulkiosios mineralinės medžiagos mišiniu 0/5</t>
  </si>
  <si>
    <t>11. Šaligatvių ir salelių dangos konstrukcijos įrengimo darbai (I dangos konstrukcijos variantas)</t>
  </si>
  <si>
    <t>11.2</t>
  </si>
  <si>
    <t>11.3</t>
  </si>
  <si>
    <t>11.4</t>
  </si>
  <si>
    <t>11.5</t>
  </si>
  <si>
    <t>11.	 Šaligatvių ir pėsčiųjų tako dangos konstrukcijos įrengimo darbai (I dangos konstrukcijos variantas)</t>
  </si>
  <si>
    <t xml:space="preserve">12. Šaligatvių ir pėsčiųjų tako dangos konstrukcijos įrengimo darbai (II dangos konstrukcijos variantas) </t>
  </si>
  <si>
    <t>Iš viso skyriuje 11,12 
Eur be PVM</t>
  </si>
  <si>
    <t>13.3</t>
  </si>
  <si>
    <t>13.4</t>
  </si>
  <si>
    <t>13.5</t>
  </si>
  <si>
    <t>14.4</t>
  </si>
  <si>
    <t>14.5</t>
  </si>
  <si>
    <t>Iš viso skyriuje 13,14 
Eur be PVM</t>
  </si>
  <si>
    <t xml:space="preserve">15.	 Techninių šaligatvių dangos konstrukcijos įrengimo darbai </t>
  </si>
  <si>
    <t>15.2</t>
  </si>
  <si>
    <t>15.3</t>
  </si>
  <si>
    <t>15.4</t>
  </si>
  <si>
    <t>15.5</t>
  </si>
  <si>
    <t xml:space="preserve">20 cm storio monolitinio betono C20/25 pagrindo įrengimas </t>
  </si>
  <si>
    <t>4 cm storio pasluoksnio įrengimas iš skiedinio</t>
  </si>
  <si>
    <t>10 cm storio granitinių trinkelių dangos įrengimas, siūles užpildant greitai kietėjančiu skiediniu</t>
  </si>
  <si>
    <t>Iš viso skyriuje 15 
Eur be PVM</t>
  </si>
  <si>
    <t xml:space="preserve">16.	 Skiriamųjų salelių dangos konstrukcijos įrengimo darbai (I dangos konstrukcijos variantas) </t>
  </si>
  <si>
    <t>3 cm storio pasluoksnio iš granito smulkiosios mineralinės medžiagos mišinio 0/5 įrengimas</t>
  </si>
  <si>
    <t>10 cm storio granitinių trinkelių dangos įrengimas, siūles užpildant granito smulkiosios mineralinės medžiagos mišiniu 0/5</t>
  </si>
  <si>
    <t>Iš viso skyriuje 16 
Eur be PVM</t>
  </si>
  <si>
    <t xml:space="preserve">17.	 Skiriamųjų salelių dangos konstrukcijos įrengimo darbai (II dangos konstrukcijos variantas) </t>
  </si>
  <si>
    <t>18.  Kelkraščių įrengimo darbai</t>
  </si>
  <si>
    <t xml:space="preserve">19.  Tvirtinimo darbai </t>
  </si>
  <si>
    <t>Dirvožemio atvežimas iš sandėliavimo vietos iki 4 km atstumu</t>
  </si>
  <si>
    <t xml:space="preserve">Sferinių stiklinių atšvaitų įrengimas kelio bortuose </t>
  </si>
  <si>
    <t>Apsauginės tvorelės pėstiesiems (metalinės) įrengimas</t>
  </si>
  <si>
    <t>20.1</t>
  </si>
  <si>
    <t>20.2</t>
  </si>
  <si>
    <t xml:space="preserve">20.  Saugaus eismo priemonių įrengimo darbai </t>
  </si>
  <si>
    <t xml:space="preserve">21.  Horizontalaus kelio ženklinimo įrengimo darbai </t>
  </si>
  <si>
    <t>21.1</t>
  </si>
  <si>
    <t>21.2</t>
  </si>
  <si>
    <t>21.3</t>
  </si>
  <si>
    <t>Greičio mažinimo (struktūrinio ženklinimo triukšmo) juostos</t>
  </si>
  <si>
    <t>Ženklinimo 1.35 su įspėjamojo kelio ženklo Nr. 127 „Pėsčiųjų perėja“ atvaizdu įrengimas</t>
  </si>
  <si>
    <t xml:space="preserve">22.  Vertikalaus kelio ženklinimo įrengimo darbai </t>
  </si>
  <si>
    <t>22.1</t>
  </si>
  <si>
    <t>22.2</t>
  </si>
  <si>
    <t>22.3</t>
  </si>
  <si>
    <t>23.  Kiti darbai</t>
  </si>
  <si>
    <t>23.1</t>
  </si>
  <si>
    <t>23.2</t>
  </si>
  <si>
    <t>23.3</t>
  </si>
  <si>
    <t>23.4</t>
  </si>
  <si>
    <t>Keleivių laukimo paviljonų įrengimas</t>
  </si>
  <si>
    <t>24.	Suvedimas su S. Dariaus ir S. Girėno g. 
(statinio unikalus Nr. 4400-0884-7707) (I variantas)</t>
  </si>
  <si>
    <t>25.	Suvedimas su S. Dariaus ir S. Girėno g. 
(statinio unikalus Nr. 4400-0884-7707) (II variantas)</t>
  </si>
  <si>
    <t>24.1</t>
  </si>
  <si>
    <t>24.2</t>
  </si>
  <si>
    <t>24.3</t>
  </si>
  <si>
    <t>24.4</t>
  </si>
  <si>
    <t>24.5</t>
  </si>
  <si>
    <t>24.6</t>
  </si>
  <si>
    <t>24.7</t>
  </si>
  <si>
    <t>24.8</t>
  </si>
  <si>
    <t>24.9</t>
  </si>
  <si>
    <t>24.10</t>
  </si>
  <si>
    <t>24.11</t>
  </si>
  <si>
    <t>24.12</t>
  </si>
  <si>
    <t>24.13</t>
  </si>
  <si>
    <t>24.14</t>
  </si>
  <si>
    <t>24.15</t>
  </si>
  <si>
    <t>24.16</t>
  </si>
  <si>
    <t>25.1</t>
  </si>
  <si>
    <t>25.2</t>
  </si>
  <si>
    <t>25.3</t>
  </si>
  <si>
    <t>25.4</t>
  </si>
  <si>
    <t>25.5</t>
  </si>
  <si>
    <t>25.6</t>
  </si>
  <si>
    <t>25.7</t>
  </si>
  <si>
    <t>25.8</t>
  </si>
  <si>
    <t>25.9</t>
  </si>
  <si>
    <t>25.10</t>
  </si>
  <si>
    <t>25.11</t>
  </si>
  <si>
    <t>25.12</t>
  </si>
  <si>
    <t>25.13</t>
  </si>
  <si>
    <t>25.14</t>
  </si>
  <si>
    <t>9. Važiuojamosios dalies pagrindų ir dangos įrengimo darbai (DK 0,3 dangos konstrukcijos klasė) 
(I konstrukcijos variantas)</t>
  </si>
  <si>
    <t>5. Važiuojamosios dalies pagrindų ir dangos įrengimo darbai (DK 2 dangos konstrukcijos klasė) 
(I konstrukcijos variantas)</t>
  </si>
  <si>
    <t>5. Važiuojamosios dalies pagrindų ir dangos įrengimo darbai (DK 2 dangos konstrukcijos klasė)
 (I konstrukcijos variantas)</t>
  </si>
  <si>
    <t>7.	 Važiuojamosios dalies pagrindų ir dangos įrengimo darbai (DK 3 dangos konstrukcijos klasė)
 (I konstrukcijos variantas)</t>
  </si>
  <si>
    <t>7.	 Važiuojamosios dalies pagrindų ir dangos įrengimo darbai (DK 3 dangos konstrukcijos klasė) 
(I konstrukcijos variantas)</t>
  </si>
  <si>
    <t>8.	 Važiuojamosios dalies pagrindų ir dangos įrengimo darbai (DK 3 dangos konstrukcijos klasė) 
(II konstrukcijos variantas)</t>
  </si>
  <si>
    <t>8.	 Važiuojamosios dalies pagrindų ir dangos įrengimo darbai (DK 3 dangos konstrukcijos klasė)
 (II konstrukcijos variantas)</t>
  </si>
  <si>
    <t xml:space="preserve">14.	 Dviračių tako dangos konstrukcijos įrengimo darbai 
(II dangos konstrukcijos variantas) </t>
  </si>
  <si>
    <t xml:space="preserve">13.	Dviračių tako dangos konstrukcijos įrengimo darbai 
(I dangos konstrukcijos variantas) </t>
  </si>
  <si>
    <t>6. Važiuojamosios dalies pagrindų ir dangos įrengimo darbai (DK 2 dangos konstrukcijos klasė) 
(II konstrukcijos variantas)</t>
  </si>
  <si>
    <r>
      <rPr>
        <b/>
        <sz val="11"/>
        <color rgb="FFFF0000"/>
        <rFont val="Times New Roman"/>
        <family val="1"/>
      </rPr>
      <t>Pastaba:</t>
    </r>
    <r>
      <rPr>
        <sz val="11"/>
        <color rgb="FFFF0000"/>
        <rFont val="Times New Roman"/>
        <family val="1"/>
        <charset val="186"/>
      </rPr>
      <t xml:space="preserve"> Teikėjas pildo pasirinktinai I arba II dangos konstrukcijos variantą</t>
    </r>
  </si>
  <si>
    <r>
      <t xml:space="preserve">Pastaba: </t>
    </r>
    <r>
      <rPr>
        <sz val="11"/>
        <color rgb="FFFF0000"/>
        <rFont val="Times New Roman"/>
        <family val="1"/>
      </rPr>
      <t>Teikėjas pildo pasirinktinai I arba II dangos konstrukcijos variantą</t>
    </r>
  </si>
  <si>
    <t>Iš viso skyriuje 17 
Eur be PVM</t>
  </si>
  <si>
    <t>Iš viso skyriuje 18, 
Eur be PVM</t>
  </si>
  <si>
    <t>Iš viso skyriuje 19, 
Eur be PVM</t>
  </si>
  <si>
    <t>Iš viso skyriuje 20, 
Eur be PVM</t>
  </si>
  <si>
    <t>Iš viso skyriuje 21, 
Eur be PVM</t>
  </si>
  <si>
    <t>Iš viso skyriuje 22, 
Eur be PVM</t>
  </si>
  <si>
    <t>Iš viso skyriuje 23, 
Eur be PVM</t>
  </si>
  <si>
    <t>Iš viso skyriuje 24, 25
Eur be PVM</t>
  </si>
  <si>
    <t>6 cm storio asfalto pagrindo–dangos sluoksnio iš mišinio AC 16 PD įrengimas</t>
  </si>
  <si>
    <t>3 cm storio asfalto viršutinio sluoksnio iš mišinio AC 8 VN įrengimas (raudonos spalvos)</t>
  </si>
  <si>
    <t xml:space="preserve">3 cm storio viršutinio asfalto sluoksnio iš mišinio SMA 8 S  (su SZ18/LA20 ir  PMB 45/80-65 rišikliu) 
(įskaitant paviršiaus šiurkštinimo priemones) įrengimas </t>
  </si>
  <si>
    <t>4 cm storio viršutinio asfalto sluoksnio iš mišinio AC 11 VN (70/100 rišikliu) (įskaitant paviršiaus šiurkštinimo priemones) įrengimas</t>
  </si>
  <si>
    <t>kompl</t>
  </si>
  <si>
    <t>Izoliacijos, įžeminimo įrenginių kontaktinių jungčių, PEN, PE ir N laidų pereinamosios varžos, fazinio ir nulinio laidų grandinės varžos matavimai</t>
  </si>
  <si>
    <t>1. Apšvietimo įrengimas</t>
  </si>
  <si>
    <t>Geodezinė išpildomoji nuotrauka</t>
  </si>
  <si>
    <t>Apšvietos matavimas</t>
  </si>
  <si>
    <t>Derinimo, programavimo darbai</t>
  </si>
  <si>
    <t>Kabelio izoliacijos varžos matavimas</t>
  </si>
  <si>
    <t>Įžeminimo kontūro varžos matavimas</t>
  </si>
  <si>
    <t>Atramos ir AVS pajungimas prie įžemintuvo</t>
  </si>
  <si>
    <t>Įžeminimo įrengimas</t>
  </si>
  <si>
    <t>Atramų žymėjimas</t>
  </si>
  <si>
    <t>Šviestuvų montavimas ant atramos</t>
  </si>
  <si>
    <t>Gembių montavimas ant atramos</t>
  </si>
  <si>
    <t>Apšvietimo atramų montavimas (duobių gręžimas pamatams, pamatų, gembių, šviestuvų montavimas)</t>
  </si>
  <si>
    <t>Kabelio galinė movos montavimas</t>
  </si>
  <si>
    <t>Kabelio montavimas atramoje, įrengtomis konstrukcijomis</t>
  </si>
  <si>
    <t>Kabelio tiesimas vamzdžiuose</t>
  </si>
  <si>
    <t>Žalios vejos atstatymas</t>
  </si>
  <si>
    <t>Grunto tankinimas vibroplokštėmis</t>
  </si>
  <si>
    <t xml:space="preserve">Uždaro perėjimo įrengimas kryptinio gręžimo būdu įtraukiant iki 110 mm skersmens vamzdį </t>
  </si>
  <si>
    <t>Darbo duobių kasimas ir užkasimas uždaro perėjimo įrengimui</t>
  </si>
  <si>
    <t>Signalinės juostos paklojimas virš pakloto kabelio</t>
  </si>
  <si>
    <t>Polietileninių iki 110mm skersmens vamzdžių paklojimas tranšėjoje</t>
  </si>
  <si>
    <t>Tranšėjos kasimas ir užkasimas rankiniu būdu iki 1,2m gylio tranšėjoje. Kabelio tiesimui ir kabelio klojimas įvertinant žemės darbus.</t>
  </si>
  <si>
    <t>Tranšėjos kasimas ir užkasimas mechanizuotu būdu iki 1,2m gylio tranšėjoje. Kabelio tiesimui ir kabelio klojimas įvertinant žemės darbus.</t>
  </si>
  <si>
    <t>Trasos nužymėjimas</t>
  </si>
  <si>
    <t>Valdymo įrangos montavimas AVS-1</t>
  </si>
  <si>
    <t>Apšvietimo valdymo skydo (AVS-1) su pamatu montavimas</t>
  </si>
  <si>
    <t>Duobių kasimas ir užkasimas spintos pamatų įrengimui</t>
  </si>
  <si>
    <r>
      <t xml:space="preserve">Vieneto kaina, Eur be PVM  </t>
    </r>
    <r>
      <rPr>
        <b/>
        <sz val="11"/>
        <color rgb="FFFF0000"/>
        <rFont val="Times New Roman"/>
        <family val="1"/>
        <charset val="186"/>
      </rPr>
      <t>(pildo Teikėjas)</t>
    </r>
  </si>
  <si>
    <t>Iš viso skyriuje 4, Eur be PVM</t>
  </si>
  <si>
    <t>m³</t>
  </si>
  <si>
    <t>Likusio dirvožemio pakrovimas ir išvežimas 10 km atstumu</t>
  </si>
  <si>
    <t>4. Baigiamieji darbai</t>
  </si>
  <si>
    <t>Augalinio sluoksnio atstatymas ir šlaitų sutvirtinimas, užpilant h= 10 cm esamu dirvožemio sluoksniu ir apsėjant žole</t>
  </si>
  <si>
    <t>Žemės plotų planiravimas</t>
  </si>
  <si>
    <t>Kanalo vagos užtvenkimo molingu gruntu iškasimas, pakrovimas ir išvežimas 10 km atstumu</t>
  </si>
  <si>
    <t>Iš viso skyriuje 3, Eur be PVM</t>
  </si>
  <si>
    <t>- armatūros gaminiai</t>
  </si>
  <si>
    <t>3.31</t>
  </si>
  <si>
    <t>3. Pralaidos remontas</t>
  </si>
  <si>
    <t>- betonas C30/37 (su priedais)</t>
  </si>
  <si>
    <t>Dugno tvirtinimo plokštės įrengimas</t>
  </si>
  <si>
    <t>Skaldos 0/45 pagrindo sl. h=15 cm įrengimas dugno tvirtinimui</t>
  </si>
  <si>
    <t>3.30</t>
  </si>
  <si>
    <t>- atvežtinis gruntas</t>
  </si>
  <si>
    <t>3.29</t>
  </si>
  <si>
    <t>- esamas gruntas</t>
  </si>
  <si>
    <t>Vamzdžio užpylimas gerai drenuojančiu gruntu sutankinant</t>
  </si>
  <si>
    <t>m2</t>
  </si>
  <si>
    <t xml:space="preserve">Atraminių sienų paviršių besiliečiančių su gruntu nutepimas hidroizoliacija </t>
  </si>
  <si>
    <t>3.28</t>
  </si>
  <si>
    <t>Atraminių sienų plovimas aukšto slėgio vandens srove prieš įrengiant hidroizoliaciją</t>
  </si>
  <si>
    <t>3.27</t>
  </si>
  <si>
    <t>Metalinio gofruoto vamzdžio įrengimas sujungiant</t>
  </si>
  <si>
    <t>3.26</t>
  </si>
  <si>
    <t>Plieninio vamzdžio apgaubimas neaustine geotekstile</t>
  </si>
  <si>
    <t>3.25</t>
  </si>
  <si>
    <t>Atraminių prizmių užpylimas gerai drenuojančiu gruntu sluoksniais, sutankinant</t>
  </si>
  <si>
    <t>3.24</t>
  </si>
  <si>
    <t>Geomembranos įrengimas</t>
  </si>
  <si>
    <t>3.23</t>
  </si>
  <si>
    <t>Neaustinės geotekstilės įrengimas</t>
  </si>
  <si>
    <t>3.22</t>
  </si>
  <si>
    <t>Pado PA-4.5 montavimas</t>
  </si>
  <si>
    <t>3.21</t>
  </si>
  <si>
    <t>Pado PA-2 montavimas</t>
  </si>
  <si>
    <t>3.20</t>
  </si>
  <si>
    <t>Pado PA-3.5 montavimas</t>
  </si>
  <si>
    <t>3.19</t>
  </si>
  <si>
    <t>Smėlio pagrindo h=15 cm sl. įrengimas</t>
  </si>
  <si>
    <t>3.18</t>
  </si>
  <si>
    <t>3.17</t>
  </si>
  <si>
    <t>- epoksido klijai</t>
  </si>
  <si>
    <t>- Ø14 mm L=150 mm lizdų gręžimas</t>
  </si>
  <si>
    <t>3.16</t>
  </si>
  <si>
    <t xml:space="preserve">Atraminių sienų ir pralaidos praplatinimo paviršių besiliečiančių su gruntu nutepimas hidroizoliacija </t>
  </si>
  <si>
    <t>3.15</t>
  </si>
  <si>
    <t>Atraminių sienų ir pralaidos praplatinimo plovimas aukšto slėgio vandens srove prieš įrengiant hidroizoliaciją</t>
  </si>
  <si>
    <t>3.14</t>
  </si>
  <si>
    <t>Dvisluoksnės bituminės prilydomos hidroizoliacijos įrengimas ant pralaidos išorinių paviršių</t>
  </si>
  <si>
    <t>3.13</t>
  </si>
  <si>
    <t>Pralaidos išorinių paviršių plovimas aukšto slėgio vandens srove prieš įrengiant hidroizoliaciją</t>
  </si>
  <si>
    <t>3.12</t>
  </si>
  <si>
    <t>3.11</t>
  </si>
  <si>
    <t>Lizdų Ø16 mm L=110 gręžimas</t>
  </si>
  <si>
    <t>3.10</t>
  </si>
  <si>
    <t>3.9</t>
  </si>
  <si>
    <t>3.8</t>
  </si>
  <si>
    <t>Pado PA-3 montavimas</t>
  </si>
  <si>
    <t>3.7</t>
  </si>
  <si>
    <t>Pralaidos vidinių paviršių aptrupėjusių vietų, geometrijos atstatymas remontiniu skiediniu R3 kai pažaidų gylis hvid=20 mm</t>
  </si>
  <si>
    <t>3.6</t>
  </si>
  <si>
    <t>Atsidengusios armatūros valymas nuo korozijos ir padengimas antikorozine danga</t>
  </si>
  <si>
    <t>Pralaidos vidinių pažeistų paviršių ardymas, pašalinant nesukibusį betoną</t>
  </si>
  <si>
    <t>Pralaidos vidinių paviršių valymas aukšto vandens srove</t>
  </si>
  <si>
    <t>Skaldos 0/45 pagrindo sl. h=20 cm įrengimas atraminėse prizmėse sutankinant</t>
  </si>
  <si>
    <t>Plotų planiravimas</t>
  </si>
  <si>
    <t>Iš viso skyriuje 2, Eur be PVM</t>
  </si>
  <si>
    <t>2. Esamų konstrukcijų ardymo darbai</t>
  </si>
  <si>
    <t>Pralaidos konstrukcijų ardymas</t>
  </si>
  <si>
    <t>2.  Esamų konstrukcijų ardymo darbai</t>
  </si>
  <si>
    <t>Esamo dugno tvirtinimo lauko akmenimis ardymas, sandėliuojant vietoje</t>
  </si>
  <si>
    <t>Kanalo vagos valymas</t>
  </si>
  <si>
    <t>Grunto kasimas, sandėliuojant vietoje</t>
  </si>
  <si>
    <t>Iš viso skyriuje 1, Eur be PVM</t>
  </si>
  <si>
    <t>h</t>
  </si>
  <si>
    <t>Vandens pumpavimas iš atitvertos kanalo vagos</t>
  </si>
  <si>
    <t>1. Paruošiamieji darbai</t>
  </si>
  <si>
    <t>Kanalo vagos užtvenkimas molingu gruntu</t>
  </si>
  <si>
    <t>m²</t>
  </si>
  <si>
    <t>Dirvožemio hvid=10 cm pašalinimas, perstumiant buldozeriu iki 20 m, sandėliuojant vietoje</t>
  </si>
  <si>
    <t>Statybvietės įrengimas ir išardymas (įtraukiama į statybvietės paruošimo darbus)</t>
  </si>
  <si>
    <r>
      <t xml:space="preserve">Vieneto kaina, Eur be PVM  </t>
    </r>
    <r>
      <rPr>
        <b/>
        <sz val="11"/>
        <color rgb="FFFF0000"/>
        <rFont val="Times New Roman"/>
        <family val="1"/>
        <charset val="186"/>
      </rPr>
      <t>(pildo Tiekėjas)</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</si>
  <si>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</si>
  <si>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</si>
  <si>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t>Žiniaraščio priedas</t>
  </si>
  <si>
    <t>Iš viso žiniaraščiuose (Eur be PVM):</t>
  </si>
  <si>
    <t>Vertės į pasiūlymo formą</t>
  </si>
  <si>
    <t>Susiekimo dalis</t>
  </si>
  <si>
    <t>Vertė, EUR be PVM</t>
  </si>
  <si>
    <t>Žiniaraščio pavadinimas</t>
  </si>
  <si>
    <t>Darbų kiekių žin. nr.</t>
  </si>
  <si>
    <t>DARBŲ KIEKIŲ ŽINIARAŠČIŲ SANTRAUKA</t>
  </si>
  <si>
    <t>Elektroninių ryšių (telekomunikacijų) dalis</t>
  </si>
  <si>
    <t>Statinio konstrukcijų dalis</t>
  </si>
  <si>
    <t>Elektrotechnikos dalis. Apšvietimo tinklai</t>
  </si>
  <si>
    <t>DARBŲ KIEKIŲ ŽINIARAŠTIS NR. 2 – KONSTRUKCINĖ DALIS</t>
  </si>
  <si>
    <t>DARBŲ KIEKIŲ ŽINIARAŠTIS NR. 3 – ELEKTROTECHNIKOS DALIS. APŠVIETIMO DALIS</t>
  </si>
  <si>
    <t>DARBŲ KIEKIŲ ŽINIARAŠTIS NR. 4 – ELEKTRONINIŲ RYŠIŲ (TELEKOMUNIKACIJŲ) DALIS</t>
  </si>
  <si>
    <t>1.Elektroninų ryšių įrengimas</t>
  </si>
  <si>
    <t>1. Elektroninų ryšių įrengimas</t>
  </si>
  <si>
    <t>Leidimas kasimo darbams</t>
  </si>
  <si>
    <t>Tranšėjos kasimas ir užkasimas</t>
  </si>
  <si>
    <t>Vamzdžių d63mm. paklojimas gatavoje tranšėjoje</t>
  </si>
  <si>
    <t>Telefoninio liuko su podangčiu montavimas</t>
  </si>
  <si>
    <t>Kabelio paklojimas gatavoje tranšėjoje</t>
  </si>
  <si>
    <t>Kabelio įtraukimas į kanalą</t>
  </si>
  <si>
    <t>Movos kabeliui 20x2 montavimas</t>
  </si>
  <si>
    <t>Kabelio 100x2 porų kompleksinis matavimas</t>
  </si>
  <si>
    <t>Kontrolinė geodezinė nuotrauka</t>
  </si>
  <si>
    <t>pora</t>
  </si>
  <si>
    <t>Vykdant valstybinės reikšmės kelių rekonstravimo/remonto darbus susidarančios medžiagos, kurios nenaudojamos projekte ir kurios gali būti panaudotos pakartotinai, turi būti gabenamos į užsakovo – AB „Via Lietuva“ nurodytą sandėliavimo vietą – AB „Kelių priežiūra“ Kretingos kelių tarnybos Plungės meistriją, Stoties g. 11a, Plungė.
Medžiagos, kurios turi būti gabenamos į sandėliavimo vietas: metalo gaminiai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</si>
  <si>
    <t>Iki 30 cm skersmens kelmų pakrovimas ir išvežimas Rangovo pasirinktu atstumu utilizavimui</t>
  </si>
  <si>
    <t>Daugiau 30 cm skersmens kelmų pakrovimas ir išvežimas Rangovo pasirinktu atstumu utilizavimui</t>
  </si>
  <si>
    <t>Pralaidos užpylimas gerai drenuojančiu gruntu sutankinant:</t>
  </si>
  <si>
    <t>3.16.1</t>
  </si>
  <si>
    <t>3.16.2</t>
  </si>
  <si>
    <t>3.29.1</t>
  </si>
  <si>
    <t>3.29.2</t>
  </si>
  <si>
    <t>Dugno tvirtinimo atstatymas h≥10 cm lauko akmenimis, panaudojant esamus ir atvežtinius akmenis:
 - atvežtiniai lauko akmenys 2,10 m3</t>
  </si>
  <si>
    <t>Paklotų kabelių apsauga surenkamais gaubtais 110 mm skersmens, atkasant kabelius</t>
  </si>
  <si>
    <t>2. Medžiagų poreikis</t>
  </si>
  <si>
    <t>Sudedamas kabelių apsaugos vamzdis
PVC110x100x3000mm.(450N)</t>
  </si>
  <si>
    <t>Vamzdis HDPE63x3,6mm. (750N)</t>
  </si>
  <si>
    <t>Kabelis VMOHBU20x2x0.5</t>
  </si>
  <si>
    <t>Mova XAGA 500-43/8-150 (20p.kab.)</t>
  </si>
  <si>
    <t>Jungtis 10x2 su užpildu</t>
  </si>
  <si>
    <t>Liukas MTT-S1 su rakinamu podangčiu</t>
  </si>
  <si>
    <t>IŠ VISO ŽINIARAŠTYJE 2, EUR BE PVM</t>
  </si>
  <si>
    <t>Esamų požeminių sklendžių ir šulinių liukų sukėlimas iki projektinio lygio</t>
  </si>
  <si>
    <t>Vandentiekio tinklai</t>
  </si>
  <si>
    <t>Kritimo stovas DN200 (stovas, alkūnės, trišakis)</t>
  </si>
  <si>
    <t>Paviršinių nuotekų tinklai</t>
  </si>
  <si>
    <t>Virinamas trišakis DN250</t>
  </si>
  <si>
    <t>Virinamas trišakis DN300</t>
  </si>
  <si>
    <t>Esamo portalinio bloko gręžimas (L=420 mm, d300 mm)</t>
  </si>
  <si>
    <t>Esamo portalinio bloko gręžimas (L=420 mm, d400 mm)</t>
  </si>
  <si>
    <t>Esamo trapo perkėlimas</t>
  </si>
  <si>
    <t>Esamų šulinių landų Ø700 mm sukelimas (Hvid.=0,3 m) iki projektinio lygio</t>
  </si>
  <si>
    <t>Betonas latakų įrengimui</t>
  </si>
  <si>
    <t xml:space="preserve">Protarpiai In-situ </t>
  </si>
  <si>
    <t>Komunikacijų žymėjimui cinkuoto metalo stovai su plastikinėmis lentelėmis</t>
  </si>
  <si>
    <t>Protarpiai D315 mm vamzdžiui</t>
  </si>
  <si>
    <t>Protarpiai D250 mm vamzdžiui</t>
  </si>
  <si>
    <t>Protarpiai D200 mm vamzdžiui</t>
  </si>
  <si>
    <t>Plastikinis kanalizacijos šulinys PVC Ø 425 mm, (pilna komplektacija, įskaitant žemės darbus ir pagrindą po šuliniu)</t>
  </si>
  <si>
    <t>Plastikiniai šuliniai Ø425 mm (bortinis trapas) Hvid.=2,0-3,0 m, (pilna komplektacija, įskaitant žemės darbus ir pagrindą po šuliniu)</t>
  </si>
  <si>
    <t>Surenkami gelžbetoniniai šuliniai Ø1000 mm, Hvid.=2,0-3,0 m (pilna komplektacija, įskaitant žemės darbus ir pagrindą po šuliniu)</t>
  </si>
  <si>
    <t>Surenkami gelžbetoniniai šuliniai Ø1500 mm, Hvid.=3,0 m (pilna komplektacija, įskaitant žemės darbus ir pagrindą po šuliniu)</t>
  </si>
  <si>
    <t>PE 100 RC vamzdžiai  Ø315 mm ir jų įrengimas su visomis reikalingomis jungtimis, dangų ardymu, žemės darbais, vamzdžių pagrindo įrengimu 0,10 m bei jų užpylimu</t>
  </si>
  <si>
    <t>PE 100 RC vamzdžiai  Ø250 mm ir jų įrengimas su visomis reikalingomis jungtimis, dangų ardymu, žemės darbais, vamzdžių pagrindo įrengimu 0,10 m bei jų užpylimu</t>
  </si>
  <si>
    <t>PP vamzdžiai  Ø200 mm ir jų įrengimas su visomis reikalingomis jungtimis, dangų ardymu, žemės darbais, vamzdžių pagrindo įrengimu 0,10 m bei jų užpylimu</t>
  </si>
  <si>
    <t>val.</t>
  </si>
  <si>
    <t xml:space="preserve">Adatinių filtrų siurblių darbas (moto val.) </t>
  </si>
  <si>
    <t>Siurbliai adatiniams filtrams</t>
  </si>
  <si>
    <t>Adatinių filtrų kolektorius</t>
  </si>
  <si>
    <t>Gruntinio vandens lygio pažeminimas (adatiniai filtrai)</t>
  </si>
  <si>
    <t>Paviršinių nuotekų Ø315 vamzdyno vidaus apžiūra, darant vaizdo įrašą</t>
  </si>
  <si>
    <t>Paviršinių nuotekų Ø250 vamzdyno vidaus apžiūra, darant vaizdo įrašą</t>
  </si>
  <si>
    <t>Paviršinių nuotekų Ø200 vamzdyno vidaus apžiūra, darant vaizdo įrašą</t>
  </si>
  <si>
    <t>Lietaus nuotekų šalinimo tinklų, valstybinės reikšmės rajoninio kelio Nr.
2253 Palanga-Graudūšiai ruože nuo 0,252 iki 1,091 km, Palangoje,
naujos statybos projektas</t>
  </si>
  <si>
    <t>Lietaus nuotekos (atskiras projektas)</t>
  </si>
  <si>
    <t>Kelio ženklų skydų ir atramų (be pamatų), atitvarų pakrovimas ir išvežimas (žiūrėti žiniaraščio priedą dėl išvežimo)</t>
  </si>
  <si>
    <t>Statybinio laužo (kelio bortų, vejos bortų, trinkelių, keleivių laukimo peronų, betoninių kelio ženklų pamatų, suoliukų, šiukšlių dėžių) pakrovimas ir išvežimas (žiūrėti žiniaraščio priedą dėl išvežimo)</t>
  </si>
  <si>
    <t>Statybinio gelžbetonio laužo pakrovimas ir išvežimas (žiūrėti žiniaraščio priedą dėl išvežimo)</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</si>
  <si>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</si>
  <si>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r>
      <t>m</t>
    </r>
    <r>
      <rPr>
        <vertAlign val="superscript"/>
        <sz val="11"/>
        <rFont val="Times New Roman"/>
        <family val="1"/>
        <charset val="186"/>
      </rPr>
      <t>3</t>
    </r>
  </si>
  <si>
    <r>
      <t>Medžių atliekų smulkinimas, pakrovimas ir išvežimas Rangovo pasirinktu atstumu (m</t>
    </r>
    <r>
      <rPr>
        <vertAlign val="superscript"/>
        <sz val="11"/>
        <rFont val="Times New Roman"/>
        <family val="1"/>
        <charset val="186"/>
      </rPr>
      <t xml:space="preserve">3 </t>
    </r>
    <r>
      <rPr>
        <sz val="11"/>
        <rFont val="Times New Roman"/>
        <family val="1"/>
        <charset val="186"/>
      </rPr>
      <t>susmulkintos masės)</t>
    </r>
  </si>
  <si>
    <r>
      <t>m</t>
    </r>
    <r>
      <rPr>
        <vertAlign val="superscript"/>
        <sz val="11"/>
        <color rgb="FF000000"/>
        <rFont val="Times New Roman"/>
        <family val="1"/>
        <charset val="186"/>
      </rPr>
      <t>2</t>
    </r>
  </si>
  <si>
    <r>
      <t>m</t>
    </r>
    <r>
      <rPr>
        <vertAlign val="superscript"/>
        <sz val="11"/>
        <color rgb="FF000000"/>
        <rFont val="Times New Roman"/>
        <family val="1"/>
        <charset val="186"/>
      </rPr>
      <t>3</t>
    </r>
  </si>
  <si>
    <r>
      <t>Filtruojančios geosintetinės medžiagos paklojimas (svoris ≥ 150 g/m</t>
    </r>
    <r>
      <rPr>
        <vertAlign val="superscript"/>
        <sz val="11"/>
        <color rgb="FF000000"/>
        <rFont val="Times New Roman"/>
        <family val="1"/>
        <charset val="186"/>
      </rPr>
      <t>2</t>
    </r>
    <r>
      <rPr>
        <sz val="11"/>
        <color rgb="FF000000"/>
        <rFont val="Times New Roman"/>
        <family val="1"/>
        <charset val="186"/>
      </rPr>
      <t>)</t>
    </r>
  </si>
  <si>
    <r>
      <t>Betoninių nužemintų kelio bortų 100.15.22 ant C20/25 betono pagrindo įrengimas (1m – 0,11 m</t>
    </r>
    <r>
      <rPr>
        <vertAlign val="superscript"/>
        <sz val="11"/>
        <color rgb="FF000000"/>
        <rFont val="Times New Roman"/>
        <family val="1"/>
        <charset val="186"/>
      </rPr>
      <t xml:space="preserve">3 </t>
    </r>
    <r>
      <rPr>
        <sz val="11"/>
        <color rgb="FF000000"/>
        <rFont val="Times New Roman"/>
        <family val="1"/>
        <charset val="186"/>
      </rPr>
      <t>betono)</t>
    </r>
  </si>
  <si>
    <r>
      <t>Granitinių kelio bortų 100.15.30 ant C20/25 betono pagrindo įrengimas (1m – 0,12 m</t>
    </r>
    <r>
      <rPr>
        <vertAlign val="superscript"/>
        <sz val="11"/>
        <color rgb="FF000000"/>
        <rFont val="Times New Roman"/>
        <family val="1"/>
        <charset val="186"/>
      </rPr>
      <t>3</t>
    </r>
    <r>
      <rPr>
        <sz val="11"/>
        <color rgb="FF000000"/>
        <rFont val="Times New Roman"/>
        <family val="1"/>
        <charset val="186"/>
      </rPr>
      <t xml:space="preserve"> betono)</t>
    </r>
  </si>
  <si>
    <r>
      <t>3 cm storio viršutinio asfalto sluoksnio iš mišinio SMA 8 S  (su SZ</t>
    </r>
    <r>
      <rPr>
        <vertAlign val="subscript"/>
        <sz val="11"/>
        <color rgb="FF000000"/>
        <rFont val="Times New Roman"/>
        <family val="1"/>
        <charset val="186"/>
      </rPr>
      <t>18</t>
    </r>
    <r>
      <rPr>
        <sz val="11"/>
        <color rgb="FF000000"/>
        <rFont val="Times New Roman"/>
        <family val="1"/>
        <charset val="186"/>
      </rPr>
      <t>/LA</t>
    </r>
    <r>
      <rPr>
        <vertAlign val="subscript"/>
        <sz val="11"/>
        <color rgb="FF000000"/>
        <rFont val="Times New Roman"/>
        <family val="1"/>
        <charset val="186"/>
      </rPr>
      <t>20</t>
    </r>
    <r>
      <rPr>
        <sz val="11"/>
        <color rgb="FF000000"/>
        <rFont val="Times New Roman"/>
        <family val="1"/>
        <charset val="186"/>
      </rPr>
      <t> ir  PMB 45/80-65 rišikliu) 
(įskaitant paviršiaus šiurkštinimo priemones) įrengimas</t>
    </r>
  </si>
  <si>
    <r>
      <t>7 cm storio apatinio asfalto sluoksnio iš mišinio AC 16 AS (su SZ</t>
    </r>
    <r>
      <rPr>
        <vertAlign val="subscript"/>
        <sz val="11"/>
        <color rgb="FF000000"/>
        <rFont val="Times New Roman"/>
        <family val="1"/>
        <charset val="186"/>
      </rPr>
      <t>22</t>
    </r>
    <r>
      <rPr>
        <sz val="11"/>
        <color rgb="FF000000"/>
        <rFont val="Times New Roman"/>
        <family val="1"/>
        <charset val="186"/>
      </rPr>
      <t>/LA</t>
    </r>
    <r>
      <rPr>
        <vertAlign val="subscript"/>
        <sz val="11"/>
        <color rgb="FF000000"/>
        <rFont val="Times New Roman"/>
        <family val="1"/>
        <charset val="186"/>
      </rPr>
      <t xml:space="preserve">25 </t>
    </r>
    <r>
      <rPr>
        <sz val="11"/>
        <color rgb="FF000000"/>
        <rFont val="Times New Roman"/>
        <family val="1"/>
        <charset val="186"/>
      </rPr>
      <t>ir 50/70 rišikliu) įrengimas</t>
    </r>
  </si>
  <si>
    <r>
      <t>3 cm storio viršutinio asfalto sluoksnio iš mišinio SMA 8 S  (su SZ</t>
    </r>
    <r>
      <rPr>
        <vertAlign val="subscript"/>
        <sz val="11"/>
        <color rgb="FF000000"/>
        <rFont val="Times New Roman"/>
        <family val="1"/>
        <charset val="186"/>
      </rPr>
      <t>18</t>
    </r>
    <r>
      <rPr>
        <sz val="11"/>
        <color rgb="FF000000"/>
        <rFont val="Times New Roman"/>
        <family val="1"/>
        <charset val="186"/>
      </rPr>
      <t>/LA</t>
    </r>
    <r>
      <rPr>
        <vertAlign val="subscript"/>
        <sz val="11"/>
        <color rgb="FF000000"/>
        <rFont val="Times New Roman"/>
        <family val="1"/>
        <charset val="186"/>
      </rPr>
      <t>20</t>
    </r>
    <r>
      <rPr>
        <sz val="11"/>
        <color rgb="FF000000"/>
        <rFont val="Times New Roman"/>
        <family val="1"/>
        <charset val="186"/>
      </rPr>
      <t> ir  PMB 45/80-65 rišikliu)
(įskaitant paviršiaus šiurkštinimo priemones) įrengimas</t>
    </r>
  </si>
  <si>
    <r>
      <t xml:space="preserve">–  </t>
    </r>
    <r>
      <rPr>
        <sz val="11"/>
        <color rgb="FF000000"/>
        <rFont val="Times New Roman"/>
        <family val="1"/>
        <charset val="186"/>
      </rPr>
      <t>betono pagrindo pjovimas diskiniu pjūklu</t>
    </r>
  </si>
  <si>
    <r>
      <t xml:space="preserve">–  </t>
    </r>
    <r>
      <rPr>
        <sz val="11"/>
        <color rgb="FF000000"/>
        <rFont val="Times New Roman"/>
        <family val="1"/>
        <charset val="186"/>
      </rPr>
      <t>pjūvių išvalymas aukšto slėgio vandens srove</t>
    </r>
  </si>
  <si>
    <r>
      <t xml:space="preserve">–  </t>
    </r>
    <r>
      <rPr>
        <sz val="11"/>
        <color rgb="FF000000"/>
        <rFont val="Times New Roman"/>
        <family val="1"/>
        <charset val="186"/>
      </rPr>
      <t>bituminė mastika</t>
    </r>
  </si>
  <si>
    <r>
      <t xml:space="preserve">–  </t>
    </r>
    <r>
      <rPr>
        <sz val="11"/>
        <color rgb="FF000000"/>
        <rFont val="Times New Roman"/>
        <family val="1"/>
        <charset val="186"/>
      </rPr>
      <t>dirvožemis, atvežant iš sandėliavimo vietos iki 4 km</t>
    </r>
  </si>
  <si>
    <r>
      <t>m</t>
    </r>
    <r>
      <rPr>
        <vertAlign val="superscript"/>
        <sz val="12"/>
        <color theme="1"/>
        <rFont val="Times New Roman"/>
        <family val="1"/>
        <charset val="186"/>
      </rPr>
      <t>3</t>
    </r>
  </si>
  <si>
    <r>
      <t>m</t>
    </r>
    <r>
      <rPr>
        <vertAlign val="superscript"/>
        <sz val="12"/>
        <color rgb="FF000000"/>
        <rFont val="Times New Roman"/>
        <family val="1"/>
        <charset val="186"/>
      </rPr>
      <t>3</t>
    </r>
  </si>
  <si>
    <r>
      <t>m</t>
    </r>
    <r>
      <rPr>
        <vertAlign val="superscript"/>
        <sz val="12"/>
        <color theme="1"/>
        <rFont val="Times New Roman"/>
        <family val="1"/>
        <charset val="186"/>
      </rPr>
      <t>2</t>
    </r>
  </si>
  <si>
    <r>
      <t>Kabelio galų paruošimas Cu 3x1,5 mm</t>
    </r>
    <r>
      <rPr>
        <vertAlign val="superscript"/>
        <sz val="12"/>
        <color theme="1"/>
        <rFont val="Times New Roman"/>
        <family val="1"/>
        <charset val="186"/>
      </rPr>
      <t>2</t>
    </r>
    <r>
      <rPr>
        <sz val="12"/>
        <color theme="1"/>
        <rFont val="Times New Roman"/>
        <family val="1"/>
        <charset val="186"/>
      </rPr>
      <t xml:space="preserve"> kabeliams</t>
    </r>
  </si>
  <si>
    <t>Vieneto kaina, Eur be PVM  (pildo Teikėjas)</t>
  </si>
  <si>
    <t>Vamzdynų Ø200 bandymas, praplovimas</t>
  </si>
  <si>
    <t>Vamzdynų Ø250 bandymas, praplovimas</t>
  </si>
  <si>
    <t>Vamzdynų Ø315 bandymas, praplovimas</t>
  </si>
  <si>
    <r>
      <t>m</t>
    </r>
    <r>
      <rPr>
        <vertAlign val="superscript"/>
        <sz val="12"/>
        <rFont val="Times New Roman"/>
        <family val="1"/>
      </rPr>
      <t>3</t>
    </r>
  </si>
  <si>
    <t>DARBŲ KIEKIŲ ŽINIARAŠTIS NR. 2 – LIETAUS NUOTEKŲ DALIS</t>
  </si>
  <si>
    <r>
      <t>7 cm storio apatinio asfalto sluoksnio iš mišinio AC 16 AS (su SZ</t>
    </r>
    <r>
      <rPr>
        <vertAlign val="subscript"/>
        <sz val="11"/>
        <color rgb="FFFF0000"/>
        <rFont val="Times New Roman"/>
        <family val="1"/>
        <charset val="186"/>
      </rPr>
      <t>22</t>
    </r>
    <r>
      <rPr>
        <sz val="11"/>
        <color rgb="FFFF0000"/>
        <rFont val="Times New Roman"/>
        <family val="1"/>
        <charset val="186"/>
      </rPr>
      <t>/LA</t>
    </r>
    <r>
      <rPr>
        <vertAlign val="subscript"/>
        <sz val="11"/>
        <color rgb="FFFF0000"/>
        <rFont val="Times New Roman"/>
        <family val="1"/>
        <charset val="186"/>
      </rPr>
      <t xml:space="preserve">25 </t>
    </r>
    <r>
      <rPr>
        <sz val="11"/>
        <color rgb="FFFF0000"/>
        <rFont val="Times New Roman"/>
        <family val="1"/>
        <charset val="186"/>
      </rPr>
      <t>ir 50/70 rišikliu) įrengimas</t>
    </r>
  </si>
  <si>
    <r>
      <t>m</t>
    </r>
    <r>
      <rPr>
        <vertAlign val="superscript"/>
        <sz val="11"/>
        <color rgb="FFFF0000"/>
        <rFont val="Times New Roman"/>
        <family val="1"/>
        <charset val="186"/>
      </rPr>
      <t>2</t>
    </r>
  </si>
  <si>
    <t>24.	Suvedimas su S. Dariaus ir S. Girėno g. 
(statinio unikalus Nr. 4400-0884-7707) (II variantas)</t>
  </si>
  <si>
    <t>25.15</t>
  </si>
  <si>
    <t>25.16</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</si>
  <si>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</si>
  <si>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23.5</t>
  </si>
  <si>
    <r>
      <t>m</t>
    </r>
    <r>
      <rPr>
        <vertAlign val="superscript"/>
        <sz val="11"/>
        <color rgb="FFFF0000"/>
        <rFont val="Times New Roman"/>
        <family val="1"/>
        <charset val="186"/>
      </rPr>
      <t>3</t>
    </r>
  </si>
  <si>
    <t>Papildomų kelio ženklų skydų montavimas prie  vienastiebių atramų</t>
  </si>
  <si>
    <t>Kelio ženklų  įrengimas (vienastiebių metalinių atramų (Ø76,1 mm) ant monolitinių betoninių pamatų įrengimas kartu su kelio ženklų skydais)</t>
  </si>
  <si>
    <t>17.5</t>
  </si>
  <si>
    <t>5 cm storio pasluoksnio iš granito smulkiosios mineralinės medžiagos mišinio 0/5 įrengimas</t>
  </si>
  <si>
    <t>16.5</t>
  </si>
  <si>
    <r>
      <t>4 cm storio apatinio asfalto sluoksnio iš mišinio AC 16 AS (su SZ</t>
    </r>
    <r>
      <rPr>
        <vertAlign val="subscript"/>
        <sz val="11"/>
        <color theme="1"/>
        <rFont val="Times New Roman"/>
        <family val="1"/>
      </rPr>
      <t>22</t>
    </r>
    <r>
      <rPr>
        <sz val="11"/>
        <color theme="1"/>
        <rFont val="Times New Roman"/>
        <family val="1"/>
      </rPr>
      <t>/LA</t>
    </r>
    <r>
      <rPr>
        <vertAlign val="subscript"/>
        <sz val="11"/>
        <color theme="1"/>
        <rFont val="Times New Roman"/>
        <family val="1"/>
      </rPr>
      <t xml:space="preserve">25 </t>
    </r>
    <r>
      <rPr>
        <sz val="11"/>
        <color rgb="FF000000"/>
        <rFont val="Times New Roman"/>
        <family val="1"/>
      </rPr>
      <t>ir 50/70 rišikliu) įrengimas</t>
    </r>
  </si>
  <si>
    <r>
      <t>4 cm storio apatinio asfalto sluoksnio iš mišinio AC 16 AS (su SZ</t>
    </r>
    <r>
      <rPr>
        <vertAlign val="subscript"/>
        <sz val="11"/>
        <color rgb="FFFF0000"/>
        <rFont val="Times New Roman"/>
        <family val="1"/>
      </rPr>
      <t>22</t>
    </r>
    <r>
      <rPr>
        <sz val="11"/>
        <color rgb="FFFF0000"/>
        <rFont val="Times New Roman"/>
        <family val="1"/>
      </rPr>
      <t>/LA</t>
    </r>
    <r>
      <rPr>
        <vertAlign val="subscript"/>
        <sz val="11"/>
        <color rgb="FFFF0000"/>
        <rFont val="Times New Roman"/>
        <family val="1"/>
      </rPr>
      <t xml:space="preserve">25 </t>
    </r>
    <r>
      <rPr>
        <sz val="11"/>
        <color rgb="FFFF0000"/>
        <rFont val="Times New Roman"/>
        <family val="1"/>
      </rPr>
      <t>ir 50/70 rišikliu) įrengimas</t>
    </r>
  </si>
  <si>
    <t>3.20.1</t>
  </si>
  <si>
    <t>3.20.2</t>
  </si>
  <si>
    <t xml:space="preserve">Grįžtamosios medžiagos (nufrezuotas asfaltas – I konstr.), įkainis 11,2 Eur/m3 (sąmatoje įvertinamas su minuso ženklu) </t>
  </si>
  <si>
    <t xml:space="preserve">Grįžtamosios medžiagos (nufrezuotas asfaltas – II konstr.), įkainis 11,2 Eur/m3 (sąmatoje įvertinamas su minuso ženklu) </t>
  </si>
  <si>
    <t>1.44</t>
  </si>
  <si>
    <t>Žvyro dangos sluoksnio išardymas, nustumiant iki 20 m, pakrovimas ir išvežimas Rangovo pasirinktu atstumu</t>
  </si>
  <si>
    <t xml:space="preserve">Grįžtamosios medžiagos (išardytas žvyras.), įkainis 6,0 Eur/m3 (sąmatoje įvertinamas su minuso ženklu) </t>
  </si>
  <si>
    <r>
      <t xml:space="preserve">Naujos drenažinės linijos iš plastikinių (Øvidinis≥100 mm) drenažo vamzdžių su geotekstilės filtru klojimas, įrengiant drenažo prizmę iš skaldelės 
 - skaldelė 11/22 </t>
    </r>
    <r>
      <rPr>
        <sz val="11"/>
        <color rgb="FFFF0000"/>
        <rFont val="Times New Roman"/>
        <family val="1"/>
        <charset val="186"/>
      </rPr>
      <t>arba 11/16,</t>
    </r>
    <r>
      <rPr>
        <sz val="11"/>
        <color rgb="FF000000"/>
        <rFont val="Times New Roman"/>
        <family val="1"/>
        <charset val="186"/>
      </rPr>
      <t xml:space="preserve"> 103 m3</t>
    </r>
  </si>
  <si>
    <t>Pralaidos praplatinimo įrengimas:
-betonasC35/45 (su priedais) 10,5 m3;
-armatūrois gaminiai, 3200 kg</t>
  </si>
  <si>
    <t>21.1.1</t>
  </si>
  <si>
    <t>Dangos ženklinimas šviesą atspindinčiais dažais</t>
  </si>
  <si>
    <t>Pėsčiųjų tvorelės įrengimas:
- Ø14 mm L=150 mm lizdų gręžimas, 40 vnt;
-epoksido klijai, 3,0 kg;
- cinkuotas plienas, 536 kg
tvirtinimo elementai(M12x180 mm strypas, veržlė, poveržlė), 40 vnt</t>
  </si>
  <si>
    <t>Atraminės sienos įrengimas:
- betonas C35/45 (su priedais);
- armatūros gaminiai</t>
  </si>
  <si>
    <r>
      <t>Betoninių kelio bortų 100.15.30 ant C20/25 betono pagrindo įrengimas (</t>
    </r>
    <r>
      <rPr>
        <sz val="11"/>
        <color rgb="FFFF0000"/>
        <rFont val="Times New Roman"/>
        <family val="1"/>
      </rPr>
      <t>tiesianiai,</t>
    </r>
    <r>
      <rPr>
        <sz val="11"/>
        <color rgb="FF000000"/>
        <rFont val="Times New Roman"/>
        <family val="1"/>
        <charset val="186"/>
      </rPr>
      <t xml:space="preserve"> 1m – 0,12 m</t>
    </r>
    <r>
      <rPr>
        <vertAlign val="superscript"/>
        <sz val="11"/>
        <color rgb="FF000000"/>
        <rFont val="Times New Roman"/>
        <family val="1"/>
        <charset val="186"/>
      </rPr>
      <t>3</t>
    </r>
    <r>
      <rPr>
        <sz val="11"/>
        <color rgb="FF000000"/>
        <rFont val="Times New Roman"/>
        <family val="1"/>
        <charset val="186"/>
      </rPr>
      <t xml:space="preserve"> betono)</t>
    </r>
  </si>
  <si>
    <r>
      <t>Betoninių kelio bortų 100.15.30 ant C20/25 betono pagrindo įrengimas (radiusiniai, 1m – 0,12 m</t>
    </r>
    <r>
      <rPr>
        <vertAlign val="superscript"/>
        <sz val="11"/>
        <color rgb="FFFF0000"/>
        <rFont val="Times New Roman"/>
        <family val="1"/>
        <charset val="186"/>
      </rPr>
      <t>3</t>
    </r>
    <r>
      <rPr>
        <sz val="11"/>
        <color rgb="FFFF0000"/>
        <rFont val="Times New Roman"/>
        <family val="1"/>
        <charset val="186"/>
      </rPr>
      <t xml:space="preserve"> betono)</t>
    </r>
  </si>
  <si>
    <t>4.8</t>
  </si>
  <si>
    <t>4.9</t>
  </si>
  <si>
    <t>4.10</t>
  </si>
  <si>
    <r>
      <t>Granitinių kelio bortų 100.15.22 ant C20/25 betono pagrindo įrengimas (</t>
    </r>
    <r>
      <rPr>
        <sz val="11"/>
        <color rgb="FFFF0000"/>
        <rFont val="Times New Roman"/>
        <family val="1"/>
      </rPr>
      <t xml:space="preserve">tiesianiai, </t>
    </r>
    <r>
      <rPr>
        <sz val="11"/>
        <color rgb="FF000000"/>
        <rFont val="Times New Roman"/>
        <family val="1"/>
        <charset val="186"/>
      </rPr>
      <t>1m – 0,11 m</t>
    </r>
    <r>
      <rPr>
        <vertAlign val="superscript"/>
        <sz val="11"/>
        <color rgb="FF000000"/>
        <rFont val="Times New Roman"/>
        <family val="1"/>
        <charset val="186"/>
      </rPr>
      <t xml:space="preserve">3 </t>
    </r>
    <r>
      <rPr>
        <sz val="11"/>
        <color rgb="FF000000"/>
        <rFont val="Times New Roman"/>
        <family val="1"/>
        <charset val="186"/>
      </rPr>
      <t>betono)</t>
    </r>
  </si>
  <si>
    <r>
      <t>Granitinių kelio bortų 100.15.22 ant C20/25 betono pagrindo įrengimas (radiusiniai, 1m – 0,11 m</t>
    </r>
    <r>
      <rPr>
        <vertAlign val="superscript"/>
        <sz val="11"/>
        <color rgb="FFFF0000"/>
        <rFont val="Times New Roman"/>
        <family val="1"/>
        <charset val="186"/>
      </rPr>
      <t xml:space="preserve">3 </t>
    </r>
    <r>
      <rPr>
        <sz val="11"/>
        <color rgb="FFFF0000"/>
        <rFont val="Times New Roman"/>
        <family val="1"/>
        <charset val="186"/>
      </rPr>
      <t>betono)</t>
    </r>
  </si>
  <si>
    <r>
      <t>Granitinių kelio bortų 100.15.30 ant C20/25 betono pagrindo įrengimas (</t>
    </r>
    <r>
      <rPr>
        <sz val="11"/>
        <color rgb="FFFF0000"/>
        <rFont val="Times New Roman"/>
        <family val="1"/>
      </rPr>
      <t>tiesianiai</t>
    </r>
    <r>
      <rPr>
        <sz val="11"/>
        <color rgb="FF000000"/>
        <rFont val="Times New Roman"/>
        <family val="1"/>
        <charset val="186"/>
      </rPr>
      <t>, 1m – 0,12 m</t>
    </r>
    <r>
      <rPr>
        <vertAlign val="superscript"/>
        <sz val="11"/>
        <color rgb="FF000000"/>
        <rFont val="Times New Roman"/>
        <family val="1"/>
        <charset val="186"/>
      </rPr>
      <t>3</t>
    </r>
    <r>
      <rPr>
        <sz val="11"/>
        <color rgb="FF000000"/>
        <rFont val="Times New Roman"/>
        <family val="1"/>
        <charset val="186"/>
      </rPr>
      <t xml:space="preserve"> betono)</t>
    </r>
  </si>
  <si>
    <r>
      <t>Granitinių kelio bortų 100.15.30 ant C20/25 betono pagrindo įrengimas (radiusiniai, 1m – 0,12 m</t>
    </r>
    <r>
      <rPr>
        <vertAlign val="superscript"/>
        <sz val="11"/>
        <color rgb="FFFF0000"/>
        <rFont val="Times New Roman"/>
        <family val="1"/>
        <charset val="186"/>
      </rPr>
      <t>3</t>
    </r>
    <r>
      <rPr>
        <sz val="11"/>
        <color rgb="FFFF0000"/>
        <rFont val="Times New Roman"/>
        <family val="1"/>
        <charset val="186"/>
      </rPr>
      <t xml:space="preserve"> betono)</t>
    </r>
  </si>
  <si>
    <t>Pakrovimas ir transportavimas, panaudojant pagrindų konstrukcijose šiame projekte (I konstrukcijos variantas)</t>
  </si>
  <si>
    <t>Pakrovimas ir transportavimas, panaudojant pagrindų konstrukcijose šiame projekteas (II konstrukcijos variantas)</t>
  </si>
  <si>
    <t>Pastaba: Teikėjas pildo pasirinktinai I arba II dangos konstrukcijos variantą. Pasirinkus vieną iš variantų, kitame nurodoma kaina lygi 0</t>
  </si>
  <si>
    <t>Apsauginis dėklas DN315, įskaitant montavimą, sandarinimą</t>
  </si>
  <si>
    <t>4 cm storio viršutinio asfalto sluoksnio iš mišinio AC 11 VN (70/100 rišikliu)  įrengimas (raudonos spalvos)</t>
  </si>
  <si>
    <t>4 cm storio viršutinio asfalto sluoksnio iš mišinio AC 11 VN (70/100 rišikliu) įrengimas (raudonos spalvos)</t>
  </si>
  <si>
    <t>20 cm skaldos pagrindo sluoksnio iš nesurištojo mineralinių medžiagų mišinio 0/45 pridedant iki 20% NAG įrengimas
-   nufrezuoto asfalto granulės (NAG) 65 m3</t>
  </si>
  <si>
    <r>
      <t xml:space="preserve">30 cm skaldos pagrindo sluoksnio iš nesurištojo mineralinių medžiagų mišinio 0/45 pridedant iki 20% NAG įrengimas
</t>
    </r>
    <r>
      <rPr>
        <sz val="11"/>
        <color rgb="FFFF0000"/>
        <rFont val="Times New Roman"/>
        <family val="1"/>
        <charset val="186"/>
      </rPr>
      <t>-   nufrezuoto asfalto granulės (NAG) 98 m3</t>
    </r>
  </si>
  <si>
    <r>
      <t xml:space="preserve">20 cm skaldos pagrindo sluoksnio iš nesurištojo mineralinių medžiagų mišinio 0/45 pridedant iki 20% NAG įrengimas
</t>
    </r>
    <r>
      <rPr>
        <sz val="11"/>
        <color rgb="FFFF0000"/>
        <rFont val="Times New Roman"/>
        <family val="1"/>
        <charset val="186"/>
      </rPr>
      <t>-   nufrezuoto asfalto granulės (NAG) 69 m3</t>
    </r>
  </si>
  <si>
    <r>
      <t xml:space="preserve">30 cm skaldos pagrindo sluoksnio iš nesurištojo mineralinių medžiagų mišinio 0/45 pridedant iki 20% NAG įrengimas
</t>
    </r>
    <r>
      <rPr>
        <sz val="11"/>
        <color rgb="FFFF0000"/>
        <rFont val="Times New Roman"/>
        <family val="1"/>
        <charset val="186"/>
      </rPr>
      <t>-   nufrezuoto asfalto granulės (NAG) 103 m3</t>
    </r>
  </si>
  <si>
    <r>
      <t xml:space="preserve">20 cm skaldos pagrindo sluoksnio iš nesurištojo mineralinių medžiagų mišinio 0/45 pridedant iki 20% NAG įrengimas
</t>
    </r>
    <r>
      <rPr>
        <sz val="11"/>
        <color rgb="FFFF0000"/>
        <rFont val="Times New Roman"/>
        <family val="1"/>
        <charset val="186"/>
      </rPr>
      <t>-   nufrezuoto asfalto granulės (NAG) 8 m3</t>
    </r>
  </si>
  <si>
    <r>
      <t xml:space="preserve">15 cm skaldos pagrindo sluoksnio iš nesurištojo mineralinių medžiagų mišinio 0/45 pridedant iki 20% NAG įrengimas
</t>
    </r>
    <r>
      <rPr>
        <sz val="11"/>
        <color rgb="FFFF0000"/>
        <rFont val="Times New Roman"/>
        <family val="1"/>
        <charset val="186"/>
      </rPr>
      <t>-   nufrezuoto asfalto granulės (NAG) 2 m3</t>
    </r>
  </si>
  <si>
    <r>
      <t xml:space="preserve">25 cm skaldos pagrindo sluoksnio iš nesurištojo mineralinių medžiagų mišinio 0/45 pridedant iki 20% NAG įrengimas
</t>
    </r>
    <r>
      <rPr>
        <sz val="11"/>
        <color rgb="FFFF0000"/>
        <rFont val="Times New Roman"/>
        <family val="1"/>
        <charset val="186"/>
      </rPr>
      <t>-   nufrezuoto asfalto granulės (NAG) 10 m3</t>
    </r>
  </si>
  <si>
    <r>
      <t xml:space="preserve">25 cm skaldos pagrindo sluoksnio iš nesurištojo mineralinių medžiagų mišinio 0/45 pridedant iki 20% NAG įrengimas
</t>
    </r>
    <r>
      <rPr>
        <sz val="11"/>
        <color rgb="FFFF0000"/>
        <rFont val="Times New Roman"/>
        <family val="1"/>
        <charset val="186"/>
      </rPr>
      <t>-   nufrezuoto asfalto granulės (NAG) 3 m3</t>
    </r>
  </si>
  <si>
    <r>
      <t xml:space="preserve">15 cm skaldos pagrindo sluoksnio iš nesurištojo mineralinių medžiagų mišinio 0/45 pridedant iki 20% NAG įrengimas
</t>
    </r>
    <r>
      <rPr>
        <sz val="11"/>
        <color rgb="FFFF0000"/>
        <rFont val="Times New Roman"/>
        <family val="1"/>
        <charset val="186"/>
      </rPr>
      <t>-   nufrezuoto asfalto granulės (NAG) 52 m3</t>
    </r>
  </si>
  <si>
    <r>
      <t xml:space="preserve">15 cm skaldos pagrindo sluoksnio iš nesurištojo mineralinių medžiagų mišinio 0/45 pridedant iki 20% NAG įrengimas
</t>
    </r>
    <r>
      <rPr>
        <sz val="11"/>
        <color rgb="FFFF0000"/>
        <rFont val="Times New Roman"/>
        <family val="1"/>
        <charset val="186"/>
      </rPr>
      <t>-   nufrezuoto asfalto granulės (NAG) 63 m3</t>
    </r>
  </si>
  <si>
    <r>
      <t xml:space="preserve">20 cm skaldos pagrindo sluoksnio iš nesurištojo mineralinių medžiagų mišinio 0/45 pridedant iki 20% NAG įrengimas
</t>
    </r>
    <r>
      <rPr>
        <sz val="11"/>
        <color rgb="FFFF0000"/>
        <rFont val="Times New Roman"/>
        <family val="1"/>
        <charset val="186"/>
      </rPr>
      <t>-   nufrezuoto asfalto granulės (NAG) 12 m3</t>
    </r>
  </si>
  <si>
    <r>
      <t xml:space="preserve">30 cm skaldos pagrindo sluoksnio iš nesurištojo mineralinių medžiagų mišinio 0/45 pridedant iki 20% NAG įrengimas
</t>
    </r>
    <r>
      <rPr>
        <sz val="11"/>
        <color rgb="FFFF0000"/>
        <rFont val="Times New Roman"/>
        <family val="1"/>
        <charset val="186"/>
      </rPr>
      <t>-   nufrezuoto asfalto granulės (NAG) 18 m3</t>
    </r>
  </si>
  <si>
    <r>
      <t xml:space="preserve">20 cm skaldos pagrindo sluoksnio iš nesurištojo mineralinių medžiagų mišinio 0/45 pridedant iki 20% NAG įrengimas
</t>
    </r>
    <r>
      <rPr>
        <sz val="11"/>
        <color rgb="FFFF0000"/>
        <rFont val="Times New Roman"/>
        <family val="1"/>
        <charset val="186"/>
      </rPr>
      <t>-   nufrezuoto asfalto granulės (NAG) 3 m3</t>
    </r>
  </si>
  <si>
    <r>
      <t xml:space="preserve">30 cm skaldos pagrindo sluoksnio iš nesurištojo mineralinių medžiagų mišinio 0/45 pridedant iki 20% NAG įrengimas
</t>
    </r>
    <r>
      <rPr>
        <sz val="11"/>
        <color rgb="FFFF0000"/>
        <rFont val="Times New Roman"/>
        <family val="1"/>
        <charset val="186"/>
      </rPr>
      <t>-   nufrezuoto asfalto granulės (NAG) 5 m3</t>
    </r>
  </si>
  <si>
    <t>Apsauginis dėklas DN500, įskaitant montavimą, sandarinimą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</si>
</sst>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48"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b/>
      <sz val="11"/>
      <color theme="1"/>
      <name val="Times New Roman"/>
      <family val="1"/>
      <charset val="186"/>
    </font>
    <font>
      <sz val="10"/>
      <name val="Arial"/>
      <family val="2"/>
      <charset val="186"/>
    </font>
    <font>
      <i/>
      <sz val="11"/>
      <name val="Times New Roman"/>
      <family val="1"/>
    </font>
    <font>
      <sz val="11"/>
      <name val="Times New Roman"/>
      <family val="1"/>
    </font>
    <font>
      <b/>
      <sz val="11"/>
      <name val="Times New Roman"/>
      <family val="1"/>
    </font>
    <font>
      <sz val="11"/>
      <color rgb="FFFF0000"/>
      <name val="Times New Roman"/>
      <family val="1"/>
    </font>
    <font>
      <b/>
      <sz val="11"/>
      <color rgb="FFFF0000"/>
      <name val="Times New Roman"/>
      <family val="1"/>
    </font>
    <font>
      <sz val="11"/>
      <name val="Times New Roman"/>
      <family val="1"/>
      <charset val="186"/>
    </font>
    <font>
      <i/>
      <sz val="11"/>
      <name val="Times New Roman"/>
      <family val="1"/>
      <charset val="186"/>
    </font>
    <font>
      <i/>
      <sz val="11"/>
      <color theme="1"/>
      <name val="Times New Roman"/>
      <family val="1"/>
      <charset val="186"/>
    </font>
    <font>
      <b/>
      <i/>
      <sz val="11"/>
      <name val="Times New Roman"/>
      <family val="1"/>
      <charset val="186"/>
    </font>
    <font>
      <sz val="10"/>
      <name val="Times New Roman"/>
      <family val="1"/>
      <charset val="186"/>
    </font>
    <font>
      <i/>
      <sz val="10"/>
      <name val="Times New Roman"/>
      <family val="1"/>
      <charset val="186"/>
    </font>
    <font>
      <b/>
      <i/>
      <sz val="11"/>
      <color rgb="FF000000"/>
      <name val="Times New Roman"/>
      <family val="1"/>
      <charset val="186"/>
    </font>
    <font>
      <b/>
      <sz val="10"/>
      <name val="Times New Roman"/>
      <family val="1"/>
      <charset val="186"/>
    </font>
    <font>
      <b/>
      <i/>
      <sz val="10"/>
      <name val="Times New Roman"/>
      <family val="1"/>
      <charset val="186"/>
    </font>
    <font>
      <b/>
      <sz val="16"/>
      <name val="Times New Roman"/>
      <family val="1"/>
      <charset val="186"/>
    </font>
    <font>
      <sz val="11"/>
      <color rgb="FF000000"/>
      <name val="Times New Roman"/>
      <family val="1"/>
      <charset val="186"/>
    </font>
    <font>
      <vertAlign val="superscript"/>
      <sz val="11"/>
      <name val="Times New Roman"/>
      <family val="1"/>
      <charset val="186"/>
    </font>
    <font>
      <sz val="10"/>
      <color rgb="FF000000"/>
      <name val="Times New Roman"/>
      <family val="1"/>
      <charset val="186"/>
    </font>
    <font>
      <vertAlign val="superscript"/>
      <sz val="11"/>
      <color rgb="FF000000"/>
      <name val="Times New Roman"/>
      <family val="1"/>
      <charset val="186"/>
    </font>
    <font>
      <vertAlign val="subscript"/>
      <sz val="11"/>
      <color rgb="FF000000"/>
      <name val="Times New Roman"/>
      <family val="1"/>
      <charset val="186"/>
    </font>
    <font>
      <sz val="12"/>
      <color theme="1"/>
      <name val="Times New Roman"/>
      <family val="1"/>
      <charset val="186"/>
    </font>
    <font>
      <vertAlign val="superscript"/>
      <sz val="12"/>
      <color theme="1"/>
      <name val="Times New Roman"/>
      <family val="1"/>
      <charset val="186"/>
    </font>
    <font>
      <sz val="12"/>
      <color rgb="FF000000"/>
      <name val="Times New Roman"/>
      <family val="1"/>
      <charset val="186"/>
    </font>
    <font>
      <vertAlign val="superscript"/>
      <sz val="12"/>
      <color rgb="FF000000"/>
      <name val="Times New Roman"/>
      <family val="1"/>
      <charset val="186"/>
    </font>
    <font>
      <sz val="10"/>
      <color theme="1"/>
      <name val="Times New Roman"/>
      <family val="1"/>
      <charset val="186"/>
    </font>
    <font>
      <b/>
      <sz val="16"/>
      <name val="Times New Roman"/>
      <family val="1"/>
    </font>
    <font>
      <sz val="12"/>
      <name val="Times New Roman"/>
      <family val="1"/>
    </font>
    <font>
      <vertAlign val="superscript"/>
      <sz val="12"/>
      <name val="Times New Roman"/>
      <family val="1"/>
    </font>
    <font>
      <i/>
      <sz val="11"/>
      <color rgb="FFFF0000"/>
      <name val="Times New Roman"/>
      <family val="1"/>
      <charset val="186"/>
    </font>
    <font>
      <vertAlign val="subscript"/>
      <sz val="11"/>
      <color rgb="FFFF0000"/>
      <name val="Times New Roman"/>
      <family val="1"/>
      <charset val="186"/>
    </font>
    <font>
      <vertAlign val="superscript"/>
      <sz val="11"/>
      <color rgb="FFFF0000"/>
      <name val="Times New Roman"/>
      <family val="1"/>
      <charset val="186"/>
    </font>
    <font>
      <sz val="10"/>
      <color rgb="FFFF0000"/>
      <name val="Times New Roman"/>
      <family val="1"/>
      <charset val="186"/>
    </font>
    <font>
      <sz val="11"/>
      <color theme="1"/>
      <name val="Times New Roman"/>
      <family val="1"/>
    </font>
    <font>
      <vertAlign val="subscript"/>
      <sz val="11"/>
      <color theme="1"/>
      <name val="Times New Roman"/>
      <family val="1"/>
    </font>
    <font>
      <sz val="11"/>
      <color rgb="FF000000"/>
      <name val="Times New Roman"/>
      <family val="1"/>
    </font>
    <font>
      <vertAlign val="subscript"/>
      <sz val="11"/>
      <color rgb="FFFF0000"/>
      <name val="Times New Roman"/>
      <family val="1"/>
    </font>
    <font>
      <sz val="12"/>
      <color rgb="FFFF0000"/>
      <name val="Times New Roman"/>
      <family val="1"/>
    </font>
    <font>
      <i/>
      <sz val="11"/>
      <color rgb="FFFF0000"/>
      <name val="Times New Roman"/>
      <family val="1"/>
    </font>
  </fonts>
  <fills count="5">
    <fill>
      <patternFill patternType="none"/>
    </fill>
    <fill>
      <patternFill patternType="gray125"/>
    </fill>
    <fill>
      <patternFill patternType="solid">
        <fgColor rgb="FFF2F2F2"/>
        <bgColor rgb="FFFFFFFF"/>
      </patternFill>
    </fill>
    <fill>
      <patternFill patternType="solid">
        <fgColor theme="0" tint="-0.14999847407452621"/>
        <bgColor indexed="64"/>
      </patternFill>
    </fill>
    <fill>
      <patternFill patternType="solid">
        <fgColor theme="9"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rgb="FF000000"/>
      </right>
      <top style="thin">
        <color indexed="64"/>
      </top>
      <bottom style="medium">
        <color rgb="FF000000"/>
      </bottom>
      <diagonal/>
    </border>
    <border>
      <left style="thin">
        <color indexed="64"/>
      </left>
      <right style="thin">
        <color indexed="64"/>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indexed="64"/>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rgb="FF000000"/>
      </left>
      <right style="thin">
        <color rgb="FF000000"/>
      </right>
      <top style="medium">
        <color rgb="FF000000"/>
      </top>
      <bottom style="thin">
        <color indexed="64"/>
      </bottom>
      <diagonal/>
    </border>
    <border>
      <left style="thin">
        <color rgb="FF000000"/>
      </left>
      <right style="thin">
        <color indexed="64"/>
      </right>
      <top style="medium">
        <color rgb="FF000000"/>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9" fillId="0" borderId="0"/>
  </cellStyleXfs>
  <cellXfs count="336">
    <xf numFmtId="0" fontId="0" fillId="0" borderId="0" xfId="0"/>
    <xf numFmtId="0" fontId="6" fillId="0" borderId="0" xfId="0" applyFont="1" applyProtection="1">
      <protection locked="0"/>
    </xf>
    <xf numFmtId="0" fontId="6" fillId="0" borderId="0" xfId="0" applyFont="1" applyAlignment="1" applyProtection="1">
      <alignment wrapText="1"/>
      <protection locked="0"/>
    </xf>
    <xf numFmtId="0" fontId="5" fillId="0" borderId="0" xfId="0" applyFont="1" applyAlignment="1" applyProtection="1">
      <alignment wrapText="1"/>
      <protection locked="0"/>
    </xf>
    <xf numFmtId="0" fontId="6" fillId="0" borderId="0" xfId="0" applyFont="1"/>
    <xf numFmtId="0" fontId="6" fillId="0" borderId="0" xfId="0" applyFont="1" applyAlignment="1">
      <alignment vertical="center" wrapText="1"/>
    </xf>
    <xf numFmtId="0" fontId="6" fillId="0" borderId="0" xfId="0" applyFont="1" applyAlignment="1" applyProtection="1">
      <alignment horizontal="center" vertical="center"/>
      <protection locked="0"/>
    </xf>
    <xf numFmtId="0" fontId="5" fillId="0" borderId="0" xfId="0" applyFont="1" applyProtection="1">
      <protection locked="0"/>
    </xf>
    <xf numFmtId="0" fontId="6" fillId="0" borderId="0" xfId="0" applyFont="1" applyAlignment="1">
      <alignment wrapText="1"/>
    </xf>
    <xf numFmtId="0" fontId="4" fillId="0" borderId="0" xfId="0" applyFont="1" applyAlignment="1" applyProtection="1">
      <alignment horizontal="center" vertical="center" wrapText="1"/>
      <protection locked="0"/>
    </xf>
    <xf numFmtId="4" fontId="4" fillId="0" borderId="7" xfId="0" applyNumberFormat="1" applyFont="1" applyBorder="1" applyAlignment="1" applyProtection="1">
      <alignment horizontal="center" vertical="center" wrapText="1"/>
      <protection locked="0"/>
    </xf>
    <xf numFmtId="4" fontId="8" fillId="0" borderId="8" xfId="0" applyNumberFormat="1" applyFont="1" applyBorder="1" applyAlignment="1" applyProtection="1">
      <alignment horizontal="center" vertical="center"/>
      <protection locked="0"/>
    </xf>
    <xf numFmtId="4" fontId="8"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2" fontId="4" fillId="0" borderId="0" xfId="4" applyNumberFormat="1" applyFont="1" applyAlignment="1">
      <alignment vertical="center"/>
    </xf>
    <xf numFmtId="2" fontId="4" fillId="0" borderId="0" xfId="4" applyNumberFormat="1" applyFont="1" applyAlignment="1">
      <alignment horizontal="right" vertical="center"/>
    </xf>
    <xf numFmtId="2" fontId="6" fillId="0" borderId="0" xfId="0" applyNumberFormat="1" applyFont="1"/>
    <xf numFmtId="4" fontId="8" fillId="0" borderId="17" xfId="0" applyNumberFormat="1" applyFont="1" applyBorder="1" applyAlignment="1" applyProtection="1">
      <alignment horizontal="center" vertical="center"/>
      <protection locked="0"/>
    </xf>
    <xf numFmtId="4" fontId="8" fillId="0" borderId="19" xfId="0" applyNumberFormat="1" applyFont="1" applyBorder="1" applyAlignment="1" applyProtection="1">
      <alignment horizontal="center" vertical="center"/>
      <protection locked="0"/>
    </xf>
    <xf numFmtId="4" fontId="4" fillId="0" borderId="17" xfId="0" applyNumberFormat="1" applyFont="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4" fontId="4" fillId="0" borderId="19" xfId="0" applyNumberFormat="1" applyFont="1" applyBorder="1" applyAlignment="1" applyProtection="1">
      <alignment horizontal="center" vertical="center" wrapText="1"/>
      <protection locked="0"/>
    </xf>
    <xf numFmtId="4" fontId="4" fillId="0" borderId="21" xfId="0" applyNumberFormat="1" applyFont="1" applyBorder="1" applyAlignment="1" applyProtection="1">
      <alignment horizontal="center" vertical="center" wrapText="1"/>
      <protection locked="0"/>
    </xf>
    <xf numFmtId="0" fontId="4" fillId="0" borderId="18" xfId="3" applyFont="1" applyBorder="1" applyAlignment="1">
      <alignment horizontal="center" vertical="center" wrapText="1"/>
    </xf>
    <xf numFmtId="4" fontId="4" fillId="0" borderId="20" xfId="3" applyNumberFormat="1" applyFont="1" applyBorder="1" applyAlignment="1">
      <alignment horizontal="center" vertical="center" wrapText="1"/>
    </xf>
    <xf numFmtId="4" fontId="12" fillId="3" borderId="5" xfId="3" applyNumberFormat="1" applyFont="1" applyFill="1" applyBorder="1" applyAlignment="1" applyProtection="1">
      <alignment horizontal="center" vertical="center" wrapText="1"/>
      <protection locked="0"/>
    </xf>
    <xf numFmtId="4" fontId="11" fillId="0" borderId="4" xfId="0" applyNumberFormat="1" applyFont="1" applyBorder="1" applyAlignment="1">
      <alignment horizontal="center" vertical="center" wrapText="1"/>
    </xf>
    <xf numFmtId="4" fontId="11" fillId="0" borderId="6"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2" fillId="0" borderId="0" xfId="1" applyFont="1" applyAlignment="1" applyProtection="1">
      <alignment horizontal="center" vertical="center" wrapText="1"/>
    </xf>
    <xf numFmtId="2" fontId="2" fillId="0" borderId="0" xfId="1" applyNumberFormat="1" applyFont="1" applyAlignment="1" applyProtection="1">
      <alignment horizontal="center" vertical="center" wrapText="1"/>
    </xf>
    <xf numFmtId="0" fontId="5" fillId="0" borderId="17" xfId="0" applyFont="1" applyBorder="1" applyAlignment="1" applyProtection="1">
      <alignment horizontal="center" vertical="center" wrapText="1"/>
      <protection locked="0"/>
    </xf>
    <xf numFmtId="0" fontId="6" fillId="0" borderId="36" xfId="0" applyFont="1" applyBorder="1" applyAlignment="1" applyProtection="1">
      <alignment wrapText="1"/>
      <protection locked="0"/>
    </xf>
    <xf numFmtId="4" fontId="3" fillId="3" borderId="1" xfId="3" applyNumberFormat="1"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4" fontId="4" fillId="0" borderId="8" xfId="3" applyNumberFormat="1" applyFont="1" applyBorder="1" applyAlignment="1">
      <alignment horizontal="center" vertical="center" wrapText="1"/>
    </xf>
    <xf numFmtId="0" fontId="4" fillId="0" borderId="9" xfId="3" applyFont="1" applyBorder="1" applyAlignment="1">
      <alignment horizontal="center" vertical="center" wrapText="1"/>
    </xf>
    <xf numFmtId="4" fontId="15" fillId="0" borderId="6" xfId="0" applyNumberFormat="1" applyFont="1" applyBorder="1" applyAlignment="1">
      <alignment horizontal="center" vertical="center" wrapText="1"/>
    </xf>
    <xf numFmtId="4" fontId="4" fillId="3" borderId="5" xfId="4" applyNumberFormat="1" applyFont="1" applyFill="1" applyBorder="1" applyAlignment="1" applyProtection="1">
      <alignment horizontal="center" vertical="center" wrapText="1"/>
      <protection locked="0"/>
    </xf>
    <xf numFmtId="4" fontId="15" fillId="0" borderId="4" xfId="0" applyNumberFormat="1" applyFont="1" applyBorder="1" applyAlignment="1">
      <alignment horizontal="center" vertical="center" wrapText="1"/>
    </xf>
    <xf numFmtId="4" fontId="4" fillId="3" borderId="1" xfId="4" applyNumberFormat="1" applyFont="1" applyFill="1" applyBorder="1" applyAlignment="1" applyProtection="1">
      <alignment horizontal="center" vertical="center" wrapText="1"/>
      <protection locked="0"/>
    </xf>
    <xf numFmtId="49" fontId="16" fillId="0" borderId="1"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4" fontId="4" fillId="3" borderId="2" xfId="4" applyNumberFormat="1" applyFont="1" applyFill="1" applyBorder="1" applyAlignment="1" applyProtection="1">
      <alignment horizontal="center" vertical="center" wrapText="1"/>
      <protection locked="0"/>
    </xf>
    <xf numFmtId="49" fontId="16" fillId="0" borderId="13" xfId="0" applyNumberFormat="1" applyFont="1" applyBorder="1" applyAlignment="1">
      <alignment horizontal="center" vertical="center" wrapText="1"/>
    </xf>
    <xf numFmtId="4" fontId="15" fillId="3" borderId="1" xfId="0" applyNumberFormat="1" applyFont="1" applyFill="1" applyBorder="1" applyAlignment="1" applyProtection="1">
      <alignment horizontal="center" vertical="center" wrapText="1"/>
      <protection locked="0"/>
    </xf>
    <xf numFmtId="4" fontId="15" fillId="3" borderId="2" xfId="0" applyNumberFormat="1" applyFont="1" applyFill="1" applyBorder="1" applyAlignment="1" applyProtection="1">
      <alignment horizontal="center" vertical="center" wrapText="1"/>
      <protection locked="0"/>
    </xf>
    <xf numFmtId="49" fontId="16" fillId="0" borderId="14" xfId="0" applyNumberFormat="1" applyFont="1" applyBorder="1" applyAlignment="1">
      <alignment horizontal="center" vertical="center" wrapText="1"/>
    </xf>
    <xf numFmtId="4" fontId="15" fillId="0" borderId="40" xfId="0" applyNumberFormat="1" applyFont="1" applyBorder="1" applyAlignment="1">
      <alignment horizontal="center" vertical="center" wrapText="1"/>
    </xf>
    <xf numFmtId="4" fontId="4" fillId="3" borderId="41" xfId="4" applyNumberFormat="1" applyFont="1" applyFill="1" applyBorder="1" applyAlignment="1" applyProtection="1">
      <alignment horizontal="center" vertical="center" wrapText="1"/>
      <protection locked="0"/>
    </xf>
    <xf numFmtId="49" fontId="16" fillId="0" borderId="41" xfId="0" applyNumberFormat="1" applyFont="1" applyBorder="1" applyAlignment="1">
      <alignment horizontal="center" vertical="center" wrapText="1"/>
    </xf>
    <xf numFmtId="49" fontId="16" fillId="0" borderId="43" xfId="0" applyNumberFormat="1" applyFont="1" applyBorder="1" applyAlignment="1">
      <alignment horizontal="center" vertical="center" wrapText="1"/>
    </xf>
    <xf numFmtId="4" fontId="4" fillId="3" borderId="44" xfId="4" applyNumberFormat="1" applyFont="1" applyFill="1" applyBorder="1" applyAlignment="1" applyProtection="1">
      <alignment horizontal="center" vertical="center" wrapText="1"/>
      <protection locked="0"/>
    </xf>
    <xf numFmtId="49" fontId="16" fillId="0" borderId="45" xfId="0" applyNumberFormat="1" applyFont="1" applyBorder="1" applyAlignment="1">
      <alignment horizontal="center" vertical="center" wrapText="1"/>
    </xf>
    <xf numFmtId="49" fontId="16" fillId="0" borderId="44" xfId="0" applyNumberFormat="1" applyFont="1" applyBorder="1" applyAlignment="1">
      <alignment horizontal="center" vertical="center" wrapText="1"/>
    </xf>
    <xf numFmtId="164" fontId="15" fillId="3" borderId="44" xfId="0" applyNumberFormat="1" applyFont="1" applyFill="1" applyBorder="1" applyAlignment="1" applyProtection="1">
      <alignment horizontal="center" vertical="center"/>
      <protection locked="0"/>
    </xf>
    <xf numFmtId="4" fontId="4" fillId="3" borderId="44" xfId="3" applyNumberFormat="1" applyFont="1" applyFill="1" applyBorder="1" applyAlignment="1" applyProtection="1">
      <alignment horizontal="center" vertical="center" wrapText="1"/>
      <protection locked="0"/>
    </xf>
    <xf numFmtId="4" fontId="15" fillId="0" borderId="46" xfId="0" applyNumberFormat="1" applyFont="1" applyBorder="1" applyAlignment="1">
      <alignment horizontal="center" vertical="center" wrapText="1"/>
    </xf>
    <xf numFmtId="4" fontId="4" fillId="3" borderId="13" xfId="3" applyNumberFormat="1" applyFont="1" applyFill="1" applyBorder="1" applyAlignment="1" applyProtection="1">
      <alignment horizontal="center" vertical="center" wrapText="1"/>
      <protection locked="0"/>
    </xf>
    <xf numFmtId="4" fontId="4" fillId="3" borderId="1" xfId="3" applyNumberFormat="1" applyFont="1" applyFill="1" applyBorder="1" applyAlignment="1" applyProtection="1">
      <alignment horizontal="center" vertical="center" wrapText="1"/>
      <protection locked="0"/>
    </xf>
    <xf numFmtId="4" fontId="15" fillId="0" borderId="48" xfId="0" applyNumberFormat="1" applyFont="1" applyBorder="1" applyAlignment="1">
      <alignment horizontal="center" vertical="center" wrapText="1"/>
    </xf>
    <xf numFmtId="4" fontId="4" fillId="3" borderId="49" xfId="3" applyNumberFormat="1" applyFont="1" applyFill="1" applyBorder="1" applyAlignment="1" applyProtection="1">
      <alignment horizontal="center" vertical="center" wrapText="1"/>
      <protection locked="0"/>
    </xf>
    <xf numFmtId="49" fontId="16" fillId="0" borderId="49" xfId="0" applyNumberFormat="1" applyFont="1" applyBorder="1" applyAlignment="1">
      <alignment horizontal="center" vertical="center" wrapText="1"/>
    </xf>
    <xf numFmtId="49" fontId="16" fillId="0" borderId="51" xfId="0" applyNumberFormat="1" applyFont="1" applyBorder="1" applyAlignment="1">
      <alignment horizontal="center" vertical="center" wrapText="1"/>
    </xf>
    <xf numFmtId="0" fontId="2" fillId="0" borderId="15" xfId="1" applyFont="1" applyBorder="1" applyAlignment="1" applyProtection="1">
      <alignment horizontal="center" vertical="center" wrapText="1"/>
    </xf>
    <xf numFmtId="0" fontId="2" fillId="0" borderId="13" xfId="1" applyFont="1" applyBorder="1" applyAlignment="1" applyProtection="1">
      <alignment horizontal="center" vertical="center" wrapText="1"/>
    </xf>
    <xf numFmtId="2" fontId="2" fillId="0" borderId="13" xfId="2" applyNumberFormat="1" applyFont="1" applyBorder="1" applyAlignment="1" applyProtection="1">
      <alignment horizontal="center" vertical="center" wrapText="1"/>
    </xf>
    <xf numFmtId="0" fontId="2" fillId="0" borderId="13" xfId="2" applyFont="1" applyBorder="1" applyAlignment="1" applyProtection="1">
      <alignment horizontal="center" vertical="center" wrapText="1"/>
    </xf>
    <xf numFmtId="0" fontId="17" fillId="0" borderId="0" xfId="0" applyFont="1"/>
    <xf numFmtId="0" fontId="4" fillId="0" borderId="0" xfId="4" applyFont="1" applyAlignment="1">
      <alignment horizontal="right" vertical="center"/>
    </xf>
    <xf numFmtId="4" fontId="18" fillId="0" borderId="0" xfId="4" applyNumberFormat="1" applyFont="1" applyAlignment="1">
      <alignment horizontal="right" vertical="center"/>
    </xf>
    <xf numFmtId="0" fontId="18" fillId="0" borderId="0" xfId="4" applyFont="1" applyAlignment="1">
      <alignment vertical="center"/>
    </xf>
    <xf numFmtId="2" fontId="19" fillId="0" borderId="5" xfId="0" applyNumberFormat="1" applyFont="1" applyBorder="1" applyAlignment="1">
      <alignment horizontal="center" vertical="center"/>
    </xf>
    <xf numFmtId="0" fontId="19" fillId="0" borderId="54" xfId="0" applyFont="1" applyBorder="1" applyAlignment="1">
      <alignment horizontal="center" vertical="center"/>
    </xf>
    <xf numFmtId="0" fontId="19" fillId="0" borderId="5" xfId="0" applyFont="1" applyBorder="1" applyAlignment="1">
      <alignment vertical="center" wrapText="1"/>
    </xf>
    <xf numFmtId="49" fontId="16" fillId="0" borderId="55" xfId="0" applyNumberFormat="1" applyFont="1" applyBorder="1" applyAlignment="1">
      <alignment horizontal="center" vertical="center" wrapText="1"/>
    </xf>
    <xf numFmtId="49" fontId="16" fillId="0" borderId="23" xfId="0" applyNumberFormat="1" applyFont="1" applyBorder="1" applyAlignment="1">
      <alignment horizontal="center" vertical="center" wrapText="1"/>
    </xf>
    <xf numFmtId="2"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wrapText="1"/>
    </xf>
    <xf numFmtId="49" fontId="16" fillId="0" borderId="56" xfId="0" applyNumberFormat="1" applyFont="1" applyBorder="1" applyAlignment="1">
      <alignment horizontal="center" vertical="center" wrapText="1"/>
    </xf>
    <xf numFmtId="49" fontId="16" fillId="0" borderId="26" xfId="0" applyNumberFormat="1" applyFont="1" applyBorder="1" applyAlignment="1">
      <alignment horizontal="center" vertical="center" wrapText="1"/>
    </xf>
    <xf numFmtId="2"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vertical="center" wrapText="1"/>
    </xf>
    <xf numFmtId="49" fontId="16" fillId="0" borderId="57" xfId="0" applyNumberFormat="1" applyFont="1" applyBorder="1" applyAlignment="1">
      <alignment horizontal="center" vertical="center" wrapText="1"/>
    </xf>
    <xf numFmtId="49" fontId="16" fillId="0" borderId="25" xfId="0" applyNumberFormat="1" applyFont="1" applyBorder="1" applyAlignment="1">
      <alignment horizontal="center" vertical="center" wrapText="1"/>
    </xf>
    <xf numFmtId="49" fontId="16" fillId="0" borderId="58" xfId="0" applyNumberFormat="1" applyFont="1" applyBorder="1" applyAlignment="1">
      <alignment horizontal="center" vertical="center" wrapText="1"/>
    </xf>
    <xf numFmtId="164" fontId="15" fillId="3" borderId="5" xfId="0" applyNumberFormat="1" applyFont="1" applyFill="1" applyBorder="1" applyAlignment="1" applyProtection="1">
      <alignment horizontal="center" vertical="center"/>
      <protection locked="0"/>
    </xf>
    <xf numFmtId="0" fontId="19" fillId="0" borderId="5" xfId="0" applyFont="1" applyBorder="1" applyAlignment="1">
      <alignment horizontal="center" vertical="center"/>
    </xf>
    <xf numFmtId="0" fontId="19" fillId="0" borderId="5" xfId="0" applyFont="1" applyBorder="1" applyAlignment="1">
      <alignment horizontal="left" vertical="center" wrapText="1"/>
    </xf>
    <xf numFmtId="49" fontId="16" fillId="0" borderId="55" xfId="0" applyNumberFormat="1" applyFont="1" applyBorder="1" applyAlignment="1">
      <alignment horizontal="center" vertical="center"/>
    </xf>
    <xf numFmtId="164" fontId="15" fillId="3" borderId="1" xfId="0" applyNumberFormat="1" applyFont="1" applyFill="1" applyBorder="1" applyAlignment="1" applyProtection="1">
      <alignment horizontal="center" vertical="center"/>
      <protection locked="0"/>
    </xf>
    <xf numFmtId="0" fontId="19" fillId="0" borderId="1" xfId="0" applyFont="1" applyBorder="1" applyAlignment="1">
      <alignment horizontal="left" vertical="center" wrapText="1"/>
    </xf>
    <xf numFmtId="49" fontId="16" fillId="0" borderId="59" xfId="0" applyNumberFormat="1" applyFont="1" applyBorder="1" applyAlignment="1">
      <alignment horizontal="center" vertical="center"/>
    </xf>
    <xf numFmtId="164" fontId="15" fillId="3" borderId="2" xfId="0" applyNumberFormat="1" applyFont="1" applyFill="1" applyBorder="1" applyAlignment="1" applyProtection="1">
      <alignment horizontal="center" vertical="center"/>
      <protection locked="0"/>
    </xf>
    <xf numFmtId="0" fontId="19" fillId="0" borderId="2" xfId="0" applyFont="1" applyBorder="1" applyAlignment="1">
      <alignment horizontal="left" vertical="center" wrapText="1"/>
    </xf>
    <xf numFmtId="4" fontId="4" fillId="3" borderId="5" xfId="3" applyNumberFormat="1" applyFont="1" applyFill="1" applyBorder="1" applyAlignment="1" applyProtection="1">
      <alignment horizontal="center" vertical="center" wrapText="1"/>
      <protection locked="0"/>
    </xf>
    <xf numFmtId="49" fontId="20" fillId="0" borderId="1" xfId="0" applyNumberFormat="1" applyFont="1" applyBorder="1" applyAlignment="1">
      <alignment horizontal="center" vertical="center"/>
    </xf>
    <xf numFmtId="165" fontId="19" fillId="0" borderId="1" xfId="0" applyNumberFormat="1" applyFont="1" applyBorder="1" applyAlignment="1">
      <alignment horizontal="center" vertical="center"/>
    </xf>
    <xf numFmtId="0" fontId="2" fillId="0" borderId="6" xfId="1"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5" xfId="2" applyNumberFormat="1" applyFont="1" applyBorder="1" applyAlignment="1" applyProtection="1">
      <alignment horizontal="center" vertical="center" wrapText="1"/>
    </xf>
    <xf numFmtId="0" fontId="2" fillId="0" borderId="5" xfId="2" applyFont="1" applyBorder="1" applyAlignment="1" applyProtection="1">
      <alignment horizontal="center" vertical="center" wrapText="1"/>
    </xf>
    <xf numFmtId="0" fontId="21" fillId="0" borderId="55" xfId="2" applyFont="1" applyBorder="1" applyAlignment="1" applyProtection="1">
      <alignment horizontal="center" vertical="center" wrapText="1"/>
    </xf>
    <xf numFmtId="0" fontId="2" fillId="0" borderId="23" xfId="2" applyFont="1" applyBorder="1" applyAlignment="1" applyProtection="1">
      <alignment horizontal="center" vertical="center" wrapText="1"/>
    </xf>
    <xf numFmtId="0" fontId="2" fillId="0" borderId="0" xfId="1" applyNumberFormat="1" applyFont="1" applyAlignment="1" applyProtection="1">
      <alignment horizontal="center" vertical="center" wrapText="1"/>
    </xf>
    <xf numFmtId="0" fontId="21" fillId="0" borderId="0" xfId="1" applyFont="1" applyAlignment="1" applyProtection="1">
      <alignment horizontal="center" vertical="center" wrapText="1"/>
    </xf>
    <xf numFmtId="0" fontId="19" fillId="0" borderId="0" xfId="0" applyFont="1"/>
    <xf numFmtId="0" fontId="23" fillId="0" borderId="0" xfId="0" applyFont="1"/>
    <xf numFmtId="0" fontId="20" fillId="0" borderId="0" xfId="0" applyFont="1" applyAlignment="1">
      <alignment horizontal="left" vertical="center" wrapText="1"/>
    </xf>
    <xf numFmtId="4" fontId="22" fillId="0" borderId="1" xfId="0" applyNumberFormat="1" applyFont="1" applyBorder="1" applyAlignment="1">
      <alignment horizontal="center" vertical="center"/>
    </xf>
    <xf numFmtId="0" fontId="22" fillId="0" borderId="1" xfId="0" applyFont="1" applyBorder="1" applyAlignment="1">
      <alignment horizontal="right" vertical="center"/>
    </xf>
    <xf numFmtId="0" fontId="22" fillId="0" borderId="1" xfId="0" applyFont="1" applyBorder="1" applyAlignment="1">
      <alignment horizontal="center" vertical="center" wrapText="1"/>
    </xf>
    <xf numFmtId="4" fontId="19" fillId="0" borderId="1" xfId="0" applyNumberFormat="1" applyFont="1" applyBorder="1" applyAlignment="1">
      <alignment horizontal="center" vertical="center"/>
    </xf>
    <xf numFmtId="0" fontId="19" fillId="0" borderId="1" xfId="0" applyFont="1" applyBorder="1" applyAlignment="1">
      <alignment vertical="center"/>
    </xf>
    <xf numFmtId="0" fontId="22" fillId="0" borderId="1" xfId="0" applyFont="1" applyBorder="1" applyAlignment="1">
      <alignment vertical="center" wrapText="1"/>
    </xf>
    <xf numFmtId="49" fontId="16" fillId="0" borderId="26" xfId="0" applyNumberFormat="1"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6" fillId="0" borderId="1" xfId="0" applyFont="1" applyBorder="1" applyAlignment="1" applyProtection="1">
      <alignment wrapText="1"/>
      <protection locked="0"/>
    </xf>
    <xf numFmtId="49" fontId="16" fillId="0" borderId="2"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 fontId="4" fillId="3" borderId="2" xfId="3" applyNumberFormat="1" applyFont="1" applyFill="1" applyBorder="1" applyAlignment="1" applyProtection="1">
      <alignment horizontal="center" vertical="center" wrapText="1"/>
      <protection locked="0"/>
    </xf>
    <xf numFmtId="4" fontId="15" fillId="0" borderId="38" xfId="0" applyNumberFormat="1" applyFont="1" applyBorder="1" applyAlignment="1">
      <alignment horizontal="center" vertical="center" wrapText="1"/>
    </xf>
    <xf numFmtId="4" fontId="15" fillId="0" borderId="37" xfId="0" applyNumberFormat="1" applyFont="1" applyBorder="1" applyAlignment="1">
      <alignment horizontal="center" vertical="center" wrapText="1"/>
    </xf>
    <xf numFmtId="49" fontId="16" fillId="0" borderId="12" xfId="0" applyNumberFormat="1" applyFont="1" applyBorder="1" applyAlignment="1">
      <alignment horizontal="center" vertical="center" wrapText="1"/>
    </xf>
    <xf numFmtId="49" fontId="16" fillId="0" borderId="54" xfId="0" applyNumberFormat="1" applyFont="1" applyBorder="1" applyAlignment="1">
      <alignment horizontal="center" vertical="center" wrapText="1"/>
    </xf>
    <xf numFmtId="4" fontId="4" fillId="3" borderId="54" xfId="4" applyNumberFormat="1" applyFont="1" applyFill="1" applyBorder="1" applyAlignment="1" applyProtection="1">
      <alignment horizontal="center" vertical="center" wrapText="1"/>
      <protection locked="0"/>
    </xf>
    <xf numFmtId="0" fontId="2" fillId="0" borderId="1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2" fontId="2" fillId="0" borderId="22" xfId="2" applyNumberFormat="1" applyFont="1" applyBorder="1" applyAlignment="1" applyProtection="1">
      <alignment horizontal="center" vertical="center" wrapText="1"/>
    </xf>
    <xf numFmtId="0" fontId="2" fillId="0" borderId="22" xfId="1" applyFont="1" applyBorder="1" applyAlignment="1" applyProtection="1">
      <alignment horizontal="center" vertical="center" wrapText="1"/>
    </xf>
    <xf numFmtId="0" fontId="2" fillId="0" borderId="30" xfId="1" applyFont="1" applyBorder="1" applyAlignment="1" applyProtection="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19" fillId="0" borderId="1" xfId="0" applyFont="1" applyBorder="1" applyAlignment="1">
      <alignment horizontal="center" vertical="center" wrapText="1"/>
    </xf>
    <xf numFmtId="0" fontId="27" fillId="0" borderId="1" xfId="0" applyFont="1" applyBorder="1" applyAlignment="1">
      <alignment horizontal="center" vertical="center" wrapText="1"/>
    </xf>
    <xf numFmtId="49" fontId="16" fillId="0" borderId="23" xfId="0" applyNumberFormat="1" applyFont="1" applyBorder="1" applyAlignment="1">
      <alignment horizontal="left" vertical="center" wrapText="1"/>
    </xf>
    <xf numFmtId="0" fontId="25" fillId="0" borderId="5" xfId="0" applyFont="1" applyBorder="1" applyAlignment="1">
      <alignment horizontal="left" vertical="center" wrapText="1"/>
    </xf>
    <xf numFmtId="0" fontId="25" fillId="0" borderId="5" xfId="0" applyFont="1" applyBorder="1" applyAlignment="1">
      <alignment horizontal="center" vertical="center" wrapText="1"/>
    </xf>
    <xf numFmtId="0" fontId="27" fillId="0" borderId="5" xfId="0" applyFont="1" applyBorder="1" applyAlignment="1">
      <alignment horizontal="center" vertical="center" wrapText="1"/>
    </xf>
    <xf numFmtId="49" fontId="16" fillId="0" borderId="25" xfId="0" applyNumberFormat="1" applyFont="1" applyBorder="1" applyAlignment="1">
      <alignment horizontal="left"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7" fillId="0" borderId="2" xfId="0" applyFont="1" applyBorder="1" applyAlignment="1">
      <alignment horizontal="center" vertical="center" wrapText="1"/>
    </xf>
    <xf numFmtId="49" fontId="16" fillId="0" borderId="26" xfId="0" applyNumberFormat="1" applyFont="1" applyBorder="1" applyAlignment="1">
      <alignment vertical="top" wrapText="1"/>
    </xf>
    <xf numFmtId="49" fontId="16" fillId="0" borderId="27" xfId="0" applyNumberFormat="1" applyFont="1" applyBorder="1" applyAlignment="1">
      <alignment horizontal="left" vertical="center" wrapText="1"/>
    </xf>
    <xf numFmtId="0" fontId="25" fillId="0" borderId="13" xfId="0" applyFont="1" applyBorder="1" applyAlignment="1">
      <alignment horizontal="left" vertical="center" wrapText="1"/>
    </xf>
    <xf numFmtId="0" fontId="25" fillId="0" borderId="13" xfId="0" applyFont="1" applyBorder="1" applyAlignment="1">
      <alignment horizontal="center" vertical="center" wrapText="1"/>
    </xf>
    <xf numFmtId="0" fontId="27" fillId="0" borderId="13" xfId="0" applyFont="1" applyBorder="1" applyAlignment="1">
      <alignment horizontal="center" vertical="center" wrapText="1"/>
    </xf>
    <xf numFmtId="4" fontId="4" fillId="3" borderId="13" xfId="4" applyNumberFormat="1" applyFont="1" applyFill="1" applyBorder="1" applyAlignment="1" applyProtection="1">
      <alignment horizontal="center" vertical="center" wrapText="1"/>
      <protection locked="0"/>
    </xf>
    <xf numFmtId="49" fontId="16" fillId="0" borderId="31" xfId="0" applyNumberFormat="1" applyFont="1" applyBorder="1" applyAlignment="1">
      <alignment horizontal="left" vertical="center" wrapText="1"/>
    </xf>
    <xf numFmtId="0" fontId="25" fillId="0" borderId="14" xfId="0" applyFont="1" applyBorder="1" applyAlignment="1">
      <alignment horizontal="left" vertical="center"/>
    </xf>
    <xf numFmtId="0" fontId="25" fillId="0" borderId="14" xfId="0" applyFont="1" applyBorder="1" applyAlignment="1">
      <alignment horizontal="center" vertical="center" wrapText="1"/>
    </xf>
    <xf numFmtId="0" fontId="27" fillId="0" borderId="14" xfId="0" applyFont="1" applyBorder="1" applyAlignment="1">
      <alignment horizontal="center" vertical="center" wrapText="1"/>
    </xf>
    <xf numFmtId="4" fontId="4" fillId="3" borderId="14" xfId="4" applyNumberFormat="1" applyFont="1" applyFill="1" applyBorder="1" applyAlignment="1" applyProtection="1">
      <alignment horizontal="center" vertical="center" wrapText="1"/>
      <protection locked="0"/>
    </xf>
    <xf numFmtId="4" fontId="15" fillId="0" borderId="24" xfId="0" applyNumberFormat="1" applyFont="1" applyBorder="1" applyAlignment="1">
      <alignment horizontal="center" vertical="center" wrapText="1"/>
    </xf>
    <xf numFmtId="0" fontId="25" fillId="0" borderId="1" xfId="0" applyFont="1" applyBorder="1" applyAlignment="1">
      <alignment horizontal="left" vertical="center"/>
    </xf>
    <xf numFmtId="0" fontId="25" fillId="0" borderId="5" xfId="0" applyFont="1" applyBorder="1" applyAlignment="1">
      <alignment horizontal="left" vertical="center"/>
    </xf>
    <xf numFmtId="0" fontId="25" fillId="0" borderId="5" xfId="0" applyFont="1" applyBorder="1" applyAlignment="1">
      <alignment horizontal="center" vertical="center"/>
    </xf>
    <xf numFmtId="0" fontId="25" fillId="0" borderId="1" xfId="0" applyFont="1" applyBorder="1" applyAlignment="1">
      <alignment horizontal="justify" vertical="center" wrapText="1"/>
    </xf>
    <xf numFmtId="0" fontId="25" fillId="0" borderId="5" xfId="0" applyFont="1" applyBorder="1" applyAlignment="1">
      <alignment horizontal="justify" vertical="center" wrapText="1"/>
    </xf>
    <xf numFmtId="4" fontId="15" fillId="0" borderId="39"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27" fillId="0" borderId="1" xfId="0" applyFont="1" applyBorder="1" applyAlignment="1">
      <alignment horizontal="center" vertical="center"/>
    </xf>
    <xf numFmtId="0" fontId="30" fillId="0" borderId="50" xfId="0" applyFont="1" applyBorder="1" applyAlignment="1">
      <alignment wrapText="1"/>
    </xf>
    <xf numFmtId="0" fontId="30" fillId="0" borderId="50" xfId="0" applyFont="1" applyBorder="1" applyAlignment="1">
      <alignment horizontal="center" vertical="center"/>
    </xf>
    <xf numFmtId="0" fontId="6" fillId="0" borderId="50" xfId="0" applyFont="1" applyBorder="1" applyAlignment="1">
      <alignment horizontal="center" vertical="center"/>
    </xf>
    <xf numFmtId="0" fontId="30" fillId="0" borderId="47" xfId="0" applyFont="1" applyBorder="1" applyAlignment="1">
      <alignment wrapText="1"/>
    </xf>
    <xf numFmtId="0" fontId="30" fillId="0" borderId="47" xfId="0" applyFont="1" applyBorder="1" applyAlignment="1">
      <alignment horizontal="center" vertical="center"/>
    </xf>
    <xf numFmtId="0" fontId="6" fillId="0" borderId="47" xfId="0" applyFont="1" applyBorder="1" applyAlignment="1">
      <alignment horizontal="center" vertical="center"/>
    </xf>
    <xf numFmtId="0" fontId="30" fillId="0" borderId="44" xfId="0" applyFont="1" applyBorder="1" applyAlignment="1">
      <alignment wrapText="1"/>
    </xf>
    <xf numFmtId="0" fontId="30" fillId="0" borderId="44" xfId="0" applyFont="1" applyBorder="1" applyAlignment="1">
      <alignment horizontal="center" vertical="center"/>
    </xf>
    <xf numFmtId="0" fontId="6" fillId="0" borderId="44" xfId="0" applyFont="1" applyBorder="1" applyAlignment="1">
      <alignment horizontal="center" vertical="center"/>
    </xf>
    <xf numFmtId="0" fontId="32" fillId="0" borderId="44" xfId="0" applyFont="1" applyBorder="1" applyAlignment="1">
      <alignment horizontal="center" vertical="center"/>
    </xf>
    <xf numFmtId="0" fontId="30" fillId="0" borderId="42" xfId="0" applyFont="1" applyBorder="1" applyAlignment="1">
      <alignment wrapText="1"/>
    </xf>
    <xf numFmtId="0" fontId="30" fillId="0" borderId="42" xfId="0" applyFont="1" applyBorder="1" applyAlignment="1">
      <alignment horizontal="center" vertical="center"/>
    </xf>
    <xf numFmtId="0" fontId="6" fillId="0" borderId="42" xfId="0" applyFont="1" applyBorder="1" applyAlignment="1">
      <alignment horizontal="center" vertical="center"/>
    </xf>
    <xf numFmtId="0" fontId="30" fillId="0" borderId="60" xfId="0" applyFont="1" applyBorder="1" applyAlignment="1">
      <alignment wrapText="1"/>
    </xf>
    <xf numFmtId="0" fontId="30" fillId="0" borderId="60" xfId="0" applyFont="1" applyBorder="1" applyAlignment="1">
      <alignment horizontal="center" vertical="center"/>
    </xf>
    <xf numFmtId="0" fontId="6" fillId="0" borderId="60" xfId="0" applyFont="1" applyBorder="1" applyAlignment="1">
      <alignment horizontal="center" vertical="center"/>
    </xf>
    <xf numFmtId="0" fontId="30" fillId="0" borderId="61" xfId="0" applyFont="1" applyBorder="1" applyAlignment="1">
      <alignment wrapText="1"/>
    </xf>
    <xf numFmtId="0" fontId="30" fillId="0" borderId="61" xfId="0" applyFont="1" applyBorder="1" applyAlignment="1">
      <alignment horizontal="center" vertical="center"/>
    </xf>
    <xf numFmtId="0" fontId="6" fillId="0" borderId="61" xfId="0" applyFont="1" applyBorder="1" applyAlignment="1">
      <alignment horizontal="center" vertical="center"/>
    </xf>
    <xf numFmtId="0" fontId="30" fillId="0" borderId="2" xfId="0" applyFont="1" applyBorder="1" applyAlignment="1">
      <alignment wrapText="1"/>
    </xf>
    <xf numFmtId="0" fontId="30" fillId="0" borderId="2" xfId="0" applyFont="1" applyBorder="1" applyAlignment="1">
      <alignment horizontal="center" vertical="center"/>
    </xf>
    <xf numFmtId="0" fontId="6" fillId="0" borderId="2" xfId="0" applyFont="1" applyBorder="1" applyAlignment="1">
      <alignment horizontal="center" vertical="center"/>
    </xf>
    <xf numFmtId="0" fontId="30" fillId="0" borderId="1" xfId="0" applyFont="1" applyBorder="1" applyAlignment="1">
      <alignment wrapText="1"/>
    </xf>
    <xf numFmtId="0" fontId="30" fillId="0" borderId="1" xfId="0" applyFont="1" applyBorder="1" applyAlignment="1">
      <alignment horizontal="center" vertical="center"/>
    </xf>
    <xf numFmtId="0" fontId="6" fillId="0" borderId="1" xfId="0" applyFont="1" applyBorder="1" applyAlignment="1">
      <alignment horizontal="center" vertical="center"/>
    </xf>
    <xf numFmtId="0" fontId="34" fillId="0" borderId="1" xfId="0" applyFont="1" applyBorder="1"/>
    <xf numFmtId="0" fontId="27" fillId="0" borderId="5" xfId="0" applyFont="1" applyBorder="1" applyAlignment="1">
      <alignment horizontal="left" vertical="center"/>
    </xf>
    <xf numFmtId="0" fontId="30" fillId="0" borderId="5" xfId="0" applyFont="1" applyBorder="1" applyAlignment="1">
      <alignment horizontal="center" vertical="center"/>
    </xf>
    <xf numFmtId="0" fontId="6" fillId="0" borderId="5" xfId="0" applyFont="1" applyBorder="1" applyAlignment="1">
      <alignment horizontal="center" vertical="center"/>
    </xf>
    <xf numFmtId="0" fontId="12" fillId="0" borderId="0" xfId="1" applyFont="1" applyAlignment="1" applyProtection="1">
      <alignment horizontal="center" vertical="center" wrapText="1"/>
    </xf>
    <xf numFmtId="2" fontId="12" fillId="0" borderId="0" xfId="1" applyNumberFormat="1" applyFont="1" applyAlignment="1" applyProtection="1">
      <alignment horizontal="center" vertical="center" wrapText="1"/>
    </xf>
    <xf numFmtId="4" fontId="12" fillId="0" borderId="0" xfId="4" applyNumberFormat="1" applyFont="1" applyAlignment="1">
      <alignment horizontal="right" vertical="center" wrapText="1"/>
    </xf>
    <xf numFmtId="4" fontId="12" fillId="0" borderId="0" xfId="4" applyNumberFormat="1" applyFont="1" applyAlignment="1">
      <alignment horizontal="right" vertical="center"/>
    </xf>
    <xf numFmtId="2" fontId="12" fillId="0" borderId="0" xfId="4" applyNumberFormat="1" applyFont="1" applyAlignment="1">
      <alignment horizontal="right" vertical="center"/>
    </xf>
    <xf numFmtId="4" fontId="12" fillId="0" borderId="0" xfId="3" applyNumberFormat="1" applyFont="1" applyAlignment="1">
      <alignment horizontal="center" vertical="center" wrapText="1"/>
    </xf>
    <xf numFmtId="4" fontId="12" fillId="3" borderId="13" xfId="3" applyNumberFormat="1" applyFont="1" applyFill="1" applyBorder="1" applyAlignment="1" applyProtection="1">
      <alignment horizontal="center" vertical="center" wrapText="1"/>
      <protection locked="0"/>
    </xf>
    <xf numFmtId="0" fontId="11" fillId="0" borderId="0" xfId="0" applyFont="1" applyAlignment="1">
      <alignment wrapText="1"/>
    </xf>
    <xf numFmtId="0" fontId="11" fillId="0" borderId="0" xfId="0" applyFont="1" applyAlignment="1">
      <alignment vertical="center" wrapText="1"/>
    </xf>
    <xf numFmtId="0" fontId="11" fillId="0" borderId="0" xfId="0" applyFont="1"/>
    <xf numFmtId="2" fontId="11" fillId="0" borderId="0" xfId="0" applyNumberFormat="1" applyFont="1"/>
    <xf numFmtId="49" fontId="38" fillId="0" borderId="26" xfId="0" applyNumberFormat="1" applyFont="1" applyBorder="1" applyAlignment="1">
      <alignment horizontal="left" vertical="center" wrapText="1"/>
    </xf>
    <xf numFmtId="49" fontId="38"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1"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9" fontId="38" fillId="0" borderId="5" xfId="0" applyNumberFormat="1" applyFont="1" applyBorder="1" applyAlignment="1">
      <alignment horizontal="center" vertical="center" wrapText="1"/>
    </xf>
    <xf numFmtId="0" fontId="5" fillId="0" borderId="2" xfId="0" applyFont="1" applyBorder="1" applyAlignment="1">
      <alignment horizontal="center" vertical="center"/>
    </xf>
    <xf numFmtId="0" fontId="41" fillId="0" borderId="2" xfId="0" applyFont="1" applyBorder="1" applyAlignment="1">
      <alignment horizontal="center" vertical="center"/>
    </xf>
    <xf numFmtId="0" fontId="42" fillId="0" borderId="1" xfId="0" applyFont="1" applyBorder="1" applyAlignment="1">
      <alignment horizontal="left" vertical="center" wrapText="1"/>
    </xf>
    <xf numFmtId="0" fontId="13" fillId="0" borderId="1" xfId="0" applyFont="1" applyBorder="1" applyAlignment="1">
      <alignment horizontal="left" vertical="center" wrapText="1"/>
    </xf>
    <xf numFmtId="2" fontId="41" fillId="0" borderId="1" xfId="0" applyNumberFormat="1" applyFont="1" applyBorder="1" applyAlignment="1">
      <alignment horizontal="center" vertical="center"/>
    </xf>
    <xf numFmtId="49" fontId="38" fillId="0" borderId="26" xfId="0" applyNumberFormat="1" applyFont="1" applyBorder="1" applyAlignment="1">
      <alignment horizontal="center" vertical="center" wrapText="1"/>
    </xf>
    <xf numFmtId="49" fontId="38" fillId="0" borderId="58" xfId="0" applyNumberFormat="1" applyFont="1" applyBorder="1" applyAlignment="1">
      <alignment horizontal="center" vertical="center" wrapText="1"/>
    </xf>
    <xf numFmtId="0" fontId="41" fillId="0" borderId="1" xfId="0" applyFont="1" applyBorder="1" applyAlignment="1">
      <alignment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14" xfId="0" applyFont="1" applyBorder="1" applyAlignment="1">
      <alignment horizontal="left" vertical="center" wrapText="1"/>
    </xf>
    <xf numFmtId="0" fontId="19" fillId="0" borderId="13" xfId="0" applyFont="1" applyBorder="1" applyAlignment="1">
      <alignment horizontal="center" vertical="center"/>
    </xf>
    <xf numFmtId="2" fontId="19" fillId="0" borderId="13" xfId="0" applyNumberFormat="1" applyFont="1" applyBorder="1" applyAlignment="1">
      <alignment horizontal="center" vertical="center"/>
    </xf>
    <xf numFmtId="49" fontId="38" fillId="0" borderId="2" xfId="0" applyNumberFormat="1" applyFont="1" applyBorder="1" applyAlignment="1">
      <alignment horizontal="center" vertical="center" wrapText="1"/>
    </xf>
    <xf numFmtId="0" fontId="5" fillId="0" borderId="36"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49" fontId="38" fillId="0" borderId="23" xfId="0" applyNumberFormat="1"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41" fillId="0" borderId="5" xfId="0" applyFont="1" applyBorder="1" applyAlignment="1">
      <alignment horizontal="center" vertical="center" wrapText="1"/>
    </xf>
    <xf numFmtId="4" fontId="3" fillId="3" borderId="5" xfId="4" applyNumberFormat="1" applyFont="1" applyFill="1" applyBorder="1" applyAlignment="1" applyProtection="1">
      <alignment horizontal="center" vertical="center" wrapText="1"/>
      <protection locked="0"/>
    </xf>
    <xf numFmtId="49" fontId="47"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4" fontId="12" fillId="3" borderId="59" xfId="3" applyNumberFormat="1" applyFont="1" applyFill="1" applyBorder="1" applyAlignment="1" applyProtection="1">
      <alignment horizontal="center" vertical="center" wrapText="1"/>
      <protection locked="0"/>
    </xf>
    <xf numFmtId="4" fontId="12" fillId="3" borderId="56" xfId="3" applyNumberFormat="1" applyFont="1" applyFill="1" applyBorder="1" applyAlignment="1" applyProtection="1">
      <alignment horizontal="center" vertical="center" wrapText="1"/>
      <protection locked="0"/>
    </xf>
    <xf numFmtId="0" fontId="12" fillId="0" borderId="13" xfId="2" applyFont="1" applyBorder="1" applyAlignment="1" applyProtection="1">
      <alignment horizontal="center" vertical="center" wrapText="1"/>
    </xf>
    <xf numFmtId="2" fontId="12" fillId="0" borderId="13" xfId="2" applyNumberFormat="1" applyFont="1" applyBorder="1" applyAlignment="1" applyProtection="1">
      <alignment horizontal="center" vertical="center" wrapText="1"/>
    </xf>
    <xf numFmtId="49" fontId="47" fillId="0" borderId="63" xfId="0" applyNumberFormat="1" applyFont="1" applyBorder="1" applyAlignment="1">
      <alignment horizontal="center" vertical="center" wrapText="1"/>
    </xf>
    <xf numFmtId="0" fontId="46" fillId="0" borderId="14" xfId="0" applyFont="1" applyBorder="1"/>
    <xf numFmtId="0" fontId="46" fillId="0" borderId="14" xfId="0" applyFont="1" applyBorder="1" applyAlignment="1">
      <alignment horizontal="center" vertical="center" wrapText="1"/>
    </xf>
    <xf numFmtId="0" fontId="36" fillId="0" borderId="1" xfId="0" applyFont="1" applyBorder="1" applyAlignment="1">
      <alignment vertical="center" wrapText="1"/>
    </xf>
    <xf numFmtId="0" fontId="36" fillId="0" borderId="1" xfId="0" applyFont="1" applyBorder="1" applyAlignment="1">
      <alignment horizontal="center" vertical="center" wrapText="1"/>
    </xf>
    <xf numFmtId="2" fontId="46" fillId="0" borderId="1" xfId="0" applyNumberFormat="1" applyFont="1" applyBorder="1" applyAlignment="1">
      <alignment horizontal="center" vertical="center" wrapText="1"/>
    </xf>
    <xf numFmtId="0" fontId="36" fillId="0" borderId="1" xfId="0" applyFont="1" applyBorder="1"/>
    <xf numFmtId="0" fontId="12" fillId="0" borderId="13" xfId="1" applyFont="1" applyBorder="1" applyAlignment="1" applyProtection="1">
      <alignment horizontal="center" vertical="center" wrapText="1"/>
    </xf>
    <xf numFmtId="0" fontId="12" fillId="0" borderId="15" xfId="1" applyFont="1" applyBorder="1" applyAlignment="1" applyProtection="1">
      <alignment horizontal="center" vertical="center" wrapText="1"/>
    </xf>
    <xf numFmtId="0" fontId="12" fillId="0" borderId="18" xfId="3" applyFont="1" applyBorder="1" applyAlignment="1">
      <alignment horizontal="center" vertical="center" wrapText="1"/>
    </xf>
    <xf numFmtId="4" fontId="12" fillId="0" borderId="20" xfId="3"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0" fontId="36" fillId="0" borderId="2" xfId="0" applyFont="1" applyBorder="1" applyAlignment="1">
      <alignment vertical="center" wrapText="1"/>
    </xf>
    <xf numFmtId="0" fontId="36" fillId="0" borderId="2" xfId="0" applyFont="1" applyBorder="1" applyAlignment="1">
      <alignment horizontal="center" vertical="center" wrapText="1"/>
    </xf>
    <xf numFmtId="4" fontId="12" fillId="3" borderId="57" xfId="3" applyNumberFormat="1" applyFont="1" applyFill="1" applyBorder="1" applyAlignment="1" applyProtection="1">
      <alignment horizontal="center" vertical="center" wrapText="1"/>
      <protection locked="0"/>
    </xf>
    <xf numFmtId="4" fontId="11" fillId="0" borderId="3" xfId="0" applyNumberFormat="1" applyFont="1" applyBorder="1" applyAlignment="1">
      <alignment horizontal="center" vertical="center" wrapText="1"/>
    </xf>
    <xf numFmtId="49" fontId="10" fillId="0" borderId="26" xfId="0" applyNumberFormat="1" applyFont="1" applyBorder="1" applyAlignment="1">
      <alignment horizontal="center" vertical="center" wrapText="1"/>
    </xf>
    <xf numFmtId="49" fontId="10" fillId="0" borderId="31" xfId="0" applyNumberFormat="1" applyFont="1" applyBorder="1" applyAlignment="1">
      <alignment horizontal="center" vertical="center" wrapText="1"/>
    </xf>
    <xf numFmtId="49" fontId="10" fillId="0" borderId="23" xfId="0" applyNumberFormat="1" applyFont="1" applyBorder="1" applyAlignment="1">
      <alignment horizontal="center" vertical="center" wrapText="1"/>
    </xf>
    <xf numFmtId="49" fontId="47" fillId="0" borderId="5" xfId="0" applyNumberFormat="1" applyFont="1" applyBorder="1" applyAlignment="1">
      <alignment horizontal="center" vertical="center" wrapText="1"/>
    </xf>
    <xf numFmtId="0" fontId="46" fillId="0" borderId="5" xfId="0" applyFont="1" applyBorder="1" applyAlignment="1">
      <alignment horizontal="center" vertical="center" wrapText="1"/>
    </xf>
    <xf numFmtId="0" fontId="46" fillId="0" borderId="5" xfId="0" applyFont="1" applyBorder="1" applyAlignment="1">
      <alignment vertical="center"/>
    </xf>
    <xf numFmtId="0" fontId="5" fillId="0" borderId="22" xfId="0" applyFont="1" applyBorder="1" applyAlignment="1">
      <alignment horizontal="center" vertical="center" wrapText="1"/>
    </xf>
    <xf numFmtId="0" fontId="41" fillId="0" borderId="22" xfId="0" applyFont="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4" fontId="15" fillId="0" borderId="30" xfId="0" applyNumberFormat="1" applyFont="1" applyBorder="1" applyAlignment="1">
      <alignment horizontal="center" vertical="center" wrapText="1"/>
    </xf>
    <xf numFmtId="4" fontId="8" fillId="0" borderId="33" xfId="0" applyNumberFormat="1" applyFont="1" applyBorder="1" applyAlignment="1" applyProtection="1">
      <alignment horizontal="center" vertical="center"/>
      <protection locked="0"/>
    </xf>
    <xf numFmtId="4" fontId="8" fillId="0" borderId="34" xfId="0" applyNumberFormat="1" applyFont="1" applyBorder="1" applyAlignment="1" applyProtection="1">
      <alignment horizontal="center" vertical="center"/>
      <protection locked="0"/>
    </xf>
    <xf numFmtId="4" fontId="8" fillId="0" borderId="35"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4" fontId="14" fillId="0" borderId="28" xfId="0" applyNumberFormat="1" applyFont="1" applyBorder="1" applyAlignment="1" applyProtection="1">
      <alignment horizontal="center" vertical="center" wrapText="1"/>
      <protection locked="0"/>
    </xf>
    <xf numFmtId="4" fontId="4" fillId="0" borderId="29" xfId="0" applyNumberFormat="1" applyFont="1" applyBorder="1" applyAlignment="1" applyProtection="1">
      <alignment horizontal="center" vertical="center" wrapText="1"/>
      <protection locked="0"/>
    </xf>
    <xf numFmtId="4" fontId="4" fillId="0" borderId="32"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4" fontId="4" fillId="0" borderId="19" xfId="0" applyNumberFormat="1" applyFont="1" applyBorder="1" applyAlignment="1" applyProtection="1">
      <alignment horizontal="center" vertical="center" wrapText="1"/>
      <protection locked="0"/>
    </xf>
    <xf numFmtId="4" fontId="15" fillId="0" borderId="15" xfId="0" applyNumberFormat="1" applyFont="1" applyBorder="1" applyAlignment="1">
      <alignment horizontal="center" vertical="center" wrapText="1"/>
    </xf>
    <xf numFmtId="4" fontId="15" fillId="0" borderId="24"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49" fontId="16" fillId="0" borderId="26" xfId="0" applyNumberFormat="1"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4" fontId="4" fillId="3" borderId="1" xfId="4" applyNumberFormat="1" applyFont="1" applyFill="1" applyBorder="1" applyAlignment="1" applyProtection="1">
      <alignment horizontal="center" vertical="center" wrapText="1"/>
      <protection locked="0"/>
    </xf>
    <xf numFmtId="0" fontId="24" fillId="2" borderId="0" xfId="1" applyFont="1" applyFill="1" applyAlignment="1" applyProtection="1">
      <alignment horizontal="center" vertical="center" wrapText="1"/>
    </xf>
    <xf numFmtId="0" fontId="2" fillId="0" borderId="16" xfId="1" applyFont="1" applyBorder="1" applyAlignment="1" applyProtection="1">
      <alignment horizontal="center" vertical="center"/>
    </xf>
    <xf numFmtId="0" fontId="2" fillId="0" borderId="17" xfId="1" applyFont="1" applyBorder="1" applyAlignment="1" applyProtection="1">
      <alignment horizontal="center" vertical="center"/>
    </xf>
    <xf numFmtId="0" fontId="2" fillId="0" borderId="33" xfId="1" applyFont="1" applyBorder="1" applyAlignment="1" applyProtection="1">
      <alignment horizontal="center" vertical="center"/>
    </xf>
    <xf numFmtId="49" fontId="16" fillId="0" borderId="5" xfId="0" applyNumberFormat="1" applyFont="1" applyBorder="1" applyAlignment="1">
      <alignment horizontal="center" vertical="center" wrapText="1"/>
    </xf>
    <xf numFmtId="0" fontId="5" fillId="0" borderId="28" xfId="0" applyFont="1" applyBorder="1" applyAlignment="1" applyProtection="1">
      <alignment horizontal="center" vertical="center" wrapText="1"/>
      <protection locked="0"/>
    </xf>
    <xf numFmtId="49" fontId="16" fillId="0" borderId="23" xfId="0" applyNumberFormat="1" applyFont="1" applyBorder="1" applyAlignment="1">
      <alignment horizontal="left" vertical="center" wrapText="1"/>
    </xf>
    <xf numFmtId="0" fontId="3" fillId="0" borderId="56"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58" xfId="0" applyFont="1" applyBorder="1" applyAlignment="1" applyProtection="1">
      <alignment horizontal="center" vertical="center" wrapText="1"/>
      <protection locked="0"/>
    </xf>
    <xf numFmtId="49" fontId="16" fillId="0" borderId="22" xfId="0" applyNumberFormat="1" applyFont="1" applyBorder="1" applyAlignment="1">
      <alignment horizontal="center" vertical="center" wrapText="1"/>
    </xf>
    <xf numFmtId="49" fontId="16" fillId="0" borderId="54" xfId="0" applyNumberFormat="1" applyFont="1" applyBorder="1" applyAlignment="1">
      <alignment horizontal="center" vertical="center" wrapText="1"/>
    </xf>
    <xf numFmtId="49" fontId="16" fillId="0" borderId="10" xfId="0" applyNumberFormat="1" applyFont="1" applyBorder="1" applyAlignment="1">
      <alignment horizontal="left" vertical="center" wrapText="1"/>
    </xf>
    <xf numFmtId="49" fontId="16" fillId="0" borderId="12" xfId="0" applyNumberFormat="1" applyFont="1" applyBorder="1" applyAlignment="1">
      <alignment horizontal="left" vertical="center" wrapText="1"/>
    </xf>
    <xf numFmtId="4" fontId="15" fillId="0" borderId="62" xfId="0" applyNumberFormat="1" applyFont="1" applyBorder="1" applyAlignment="1">
      <alignment horizontal="center" vertical="center" wrapText="1"/>
    </xf>
    <xf numFmtId="4" fontId="15" fillId="0" borderId="20" xfId="0" applyNumberFormat="1" applyFont="1" applyBorder="1" applyAlignment="1">
      <alignment horizontal="center" vertical="center" wrapText="1"/>
    </xf>
    <xf numFmtId="4" fontId="4" fillId="3" borderId="13" xfId="4" applyNumberFormat="1" applyFont="1" applyFill="1" applyBorder="1" applyAlignment="1" applyProtection="1">
      <alignment horizontal="center" vertical="center" wrapText="1"/>
      <protection locked="0"/>
    </xf>
    <xf numFmtId="4" fontId="4" fillId="3" borderId="63" xfId="4" applyNumberFormat="1" applyFont="1" applyFill="1" applyBorder="1" applyAlignment="1" applyProtection="1">
      <alignment horizontal="center" vertical="center" wrapText="1"/>
      <protection locked="0"/>
    </xf>
    <xf numFmtId="4" fontId="4" fillId="3" borderId="54" xfId="4" applyNumberFormat="1" applyFont="1" applyFill="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54"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63" xfId="0" applyFont="1" applyBorder="1" applyAlignment="1">
      <alignment horizontal="center" vertical="center" wrapText="1"/>
    </xf>
    <xf numFmtId="0" fontId="41" fillId="0" borderId="54" xfId="0" applyFont="1" applyBorder="1" applyAlignment="1">
      <alignment horizontal="center" vertical="center" wrapText="1"/>
    </xf>
    <xf numFmtId="0" fontId="2" fillId="4" borderId="53" xfId="1" applyFont="1" applyFill="1" applyBorder="1" applyAlignment="1" applyProtection="1">
      <alignment horizontal="center" vertical="center"/>
    </xf>
    <xf numFmtId="0" fontId="2" fillId="4" borderId="52" xfId="1" applyFont="1" applyFill="1" applyBorder="1" applyAlignment="1" applyProtection="1">
      <alignment horizontal="center" vertical="center"/>
    </xf>
    <xf numFmtId="0" fontId="35" fillId="2" borderId="0" xfId="1" applyFont="1" applyFill="1" applyAlignment="1" applyProtection="1">
      <alignment horizontal="center" vertical="center" wrapText="1"/>
    </xf>
    <xf numFmtId="0" fontId="12" fillId="4" borderId="53" xfId="1" applyFont="1" applyFill="1" applyBorder="1" applyAlignment="1" applyProtection="1">
      <alignment horizontal="center" vertical="center"/>
    </xf>
    <xf numFmtId="0" fontId="12" fillId="4" borderId="52" xfId="1" applyFont="1" applyFill="1" applyBorder="1" applyAlignment="1" applyProtection="1">
      <alignment horizontal="center" vertical="center"/>
    </xf>
    <xf numFmtId="0" fontId="19" fillId="0" borderId="0" xfId="0" applyFont="1" applyAlignment="1">
      <alignment horizontal="left" wrapText="1"/>
    </xf>
    <xf numFmtId="0" fontId="19" fillId="0" borderId="0" xfId="0" applyFont="1" applyAlignment="1">
      <alignment horizontal="left"/>
    </xf>
    <xf numFmtId="0" fontId="19" fillId="0" borderId="0" xfId="0" applyFont="1" applyAlignment="1">
      <alignment horizontal="left" vertical="center" wrapText="1"/>
    </xf>
    <xf numFmtId="0" fontId="19"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4" borderId="1" xfId="1" applyFont="1" applyFill="1" applyBorder="1" applyAlignment="1" applyProtection="1">
      <alignment horizontal="center" vertical="center"/>
    </xf>
    <xf numFmtId="0" fontId="20" fillId="0" borderId="0" xfId="0" applyFont="1" applyAlignment="1">
      <alignment horizontal="left" vertical="center" wrapText="1"/>
    </xf>
  </cellXfs>
  <cellStyles count="6">
    <cellStyle name="Įprastas" xfId="0" builtinId="0"/>
    <cellStyle name="Įprastas 2" xfId="5" xr:uid="{7B2FC5F9-26DE-41CD-96A4-516864D5524F}"/>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217"/>
  <sheetViews>
    <sheetView topLeftCell="A203" zoomScale="70" zoomScaleNormal="70" workbookViewId="0">
      <selection activeCell="A4" sqref="A4:E215"/>
    </sheetView>
  </sheetViews>
  <sheetFormatPr defaultColWidth="9.33203125" defaultRowHeight="13.8" x14ac:dyDescent="0.25"/>
  <cols>
    <col min="1" max="1" width="49.5546875" style="8" customWidth="1"/>
    <col min="2" max="2" width="8.33203125" style="8" bestFit="1" customWidth="1"/>
    <col min="3" max="3" width="121.33203125" style="5" customWidth="1"/>
    <col min="4" max="4" width="9.33203125" style="4"/>
    <col min="5" max="5" width="16.33203125" style="20" customWidth="1"/>
    <col min="6" max="6" width="20.6640625" style="6" customWidth="1"/>
    <col min="7" max="7" width="14.6640625" style="4" customWidth="1"/>
    <col min="8" max="8" width="21.5546875" style="7" customWidth="1"/>
    <col min="9" max="9" width="16.33203125" style="1" customWidth="1"/>
    <col min="10" max="16384" width="9.33203125" style="1"/>
  </cols>
  <sheetData>
    <row r="1" spans="1:7" ht="40.200000000000003" customHeight="1" x14ac:dyDescent="0.25">
      <c r="A1" s="299" t="s">
        <v>186</v>
      </c>
      <c r="B1" s="299"/>
      <c r="C1" s="299"/>
      <c r="D1" s="299"/>
      <c r="E1" s="299"/>
      <c r="F1" s="299"/>
      <c r="G1" s="299"/>
    </row>
    <row r="2" spans="1:7" ht="21.75" customHeight="1" thickBot="1" x14ac:dyDescent="0.3">
      <c r="A2" s="33"/>
      <c r="B2" s="33"/>
      <c r="C2" s="33"/>
      <c r="D2" s="33"/>
      <c r="E2" s="34"/>
      <c r="F2" s="33"/>
      <c r="G2" s="33"/>
    </row>
    <row r="3" spans="1:7" ht="21.75" customHeight="1" thickBot="1" x14ac:dyDescent="0.3">
      <c r="A3" s="300" t="s">
        <v>62</v>
      </c>
      <c r="B3" s="301"/>
      <c r="C3" s="301"/>
      <c r="D3" s="301"/>
      <c r="E3" s="301"/>
      <c r="F3" s="301"/>
      <c r="G3" s="302"/>
    </row>
    <row r="4" spans="1:7" ht="41.4" x14ac:dyDescent="0.25">
      <c r="A4" s="133" t="s">
        <v>63</v>
      </c>
      <c r="B4" s="134" t="s">
        <v>0</v>
      </c>
      <c r="C4" s="134" t="s">
        <v>1</v>
      </c>
      <c r="D4" s="134" t="s">
        <v>2</v>
      </c>
      <c r="E4" s="135" t="s">
        <v>3</v>
      </c>
      <c r="F4" s="136" t="s">
        <v>381</v>
      </c>
      <c r="G4" s="137" t="s">
        <v>4</v>
      </c>
    </row>
    <row r="5" spans="1:7" ht="30" customHeight="1" x14ac:dyDescent="0.25">
      <c r="A5" s="121" t="s">
        <v>77</v>
      </c>
      <c r="B5" s="45" t="s">
        <v>7</v>
      </c>
      <c r="C5" s="138" t="s">
        <v>105</v>
      </c>
      <c r="D5" s="139" t="s">
        <v>122</v>
      </c>
      <c r="E5" s="140">
        <v>0.86799999999999999</v>
      </c>
      <c r="F5" s="63"/>
      <c r="G5" s="43">
        <f t="shared" ref="G5:G164" si="0">ROUND((E5*F5),2)</f>
        <v>0</v>
      </c>
    </row>
    <row r="6" spans="1:7" ht="30" customHeight="1" x14ac:dyDescent="0.25">
      <c r="A6" s="121" t="s">
        <v>77</v>
      </c>
      <c r="B6" s="45" t="s">
        <v>8</v>
      </c>
      <c r="C6" s="122" t="s">
        <v>106</v>
      </c>
      <c r="D6" s="123" t="s">
        <v>123</v>
      </c>
      <c r="E6" s="141">
        <v>4</v>
      </c>
      <c r="F6" s="63"/>
      <c r="G6" s="43">
        <f t="shared" si="0"/>
        <v>0</v>
      </c>
    </row>
    <row r="7" spans="1:7" ht="30" customHeight="1" x14ac:dyDescent="0.25">
      <c r="A7" s="121" t="s">
        <v>77</v>
      </c>
      <c r="B7" s="45" t="s">
        <v>9</v>
      </c>
      <c r="C7" s="122" t="s">
        <v>191</v>
      </c>
      <c r="D7" s="123" t="s">
        <v>549</v>
      </c>
      <c r="E7" s="141">
        <v>0.6</v>
      </c>
      <c r="F7" s="63"/>
      <c r="G7" s="43">
        <f t="shared" si="0"/>
        <v>0</v>
      </c>
    </row>
    <row r="8" spans="1:7" ht="30" customHeight="1" x14ac:dyDescent="0.25">
      <c r="A8" s="121" t="s">
        <v>77</v>
      </c>
      <c r="B8" s="45" t="s">
        <v>10</v>
      </c>
      <c r="C8" s="122" t="s">
        <v>107</v>
      </c>
      <c r="D8" s="123" t="s">
        <v>123</v>
      </c>
      <c r="E8" s="141">
        <v>3</v>
      </c>
      <c r="F8" s="63"/>
      <c r="G8" s="43">
        <f t="shared" si="0"/>
        <v>0</v>
      </c>
    </row>
    <row r="9" spans="1:7" ht="30" customHeight="1" x14ac:dyDescent="0.25">
      <c r="A9" s="121" t="s">
        <v>77</v>
      </c>
      <c r="B9" s="45" t="s">
        <v>11</v>
      </c>
      <c r="C9" s="122" t="s">
        <v>108</v>
      </c>
      <c r="D9" s="123" t="s">
        <v>549</v>
      </c>
      <c r="E9" s="141">
        <v>0.5</v>
      </c>
      <c r="F9" s="63"/>
      <c r="G9" s="43">
        <f t="shared" si="0"/>
        <v>0</v>
      </c>
    </row>
    <row r="10" spans="1:7" ht="30" customHeight="1" x14ac:dyDescent="0.25">
      <c r="A10" s="121" t="s">
        <v>77</v>
      </c>
      <c r="B10" s="45" t="s">
        <v>12</v>
      </c>
      <c r="C10" s="122" t="s">
        <v>187</v>
      </c>
      <c r="D10" s="123" t="s">
        <v>123</v>
      </c>
      <c r="E10" s="141">
        <v>5</v>
      </c>
      <c r="F10" s="63"/>
      <c r="G10" s="43">
        <f t="shared" si="0"/>
        <v>0</v>
      </c>
    </row>
    <row r="11" spans="1:7" ht="30" customHeight="1" x14ac:dyDescent="0.25">
      <c r="A11" s="121" t="s">
        <v>77</v>
      </c>
      <c r="B11" s="45" t="s">
        <v>13</v>
      </c>
      <c r="C11" s="122" t="s">
        <v>188</v>
      </c>
      <c r="D11" s="123" t="s">
        <v>549</v>
      </c>
      <c r="E11" s="141">
        <v>1.3</v>
      </c>
      <c r="F11" s="63"/>
      <c r="G11" s="43">
        <f t="shared" si="0"/>
        <v>0</v>
      </c>
    </row>
    <row r="12" spans="1:7" ht="30" customHeight="1" x14ac:dyDescent="0.25">
      <c r="A12" s="121" t="s">
        <v>77</v>
      </c>
      <c r="B12" s="45" t="s">
        <v>14</v>
      </c>
      <c r="C12" s="122" t="s">
        <v>109</v>
      </c>
      <c r="D12" s="123" t="s">
        <v>123</v>
      </c>
      <c r="E12" s="141">
        <v>20</v>
      </c>
      <c r="F12" s="63"/>
      <c r="G12" s="43">
        <f t="shared" si="0"/>
        <v>0</v>
      </c>
    </row>
    <row r="13" spans="1:7" ht="30" customHeight="1" x14ac:dyDescent="0.25">
      <c r="A13" s="121" t="s">
        <v>77</v>
      </c>
      <c r="B13" s="45" t="s">
        <v>15</v>
      </c>
      <c r="C13" s="122" t="s">
        <v>110</v>
      </c>
      <c r="D13" s="123" t="s">
        <v>549</v>
      </c>
      <c r="E13" s="141">
        <v>7.8</v>
      </c>
      <c r="F13" s="63"/>
      <c r="G13" s="43">
        <f t="shared" si="0"/>
        <v>0</v>
      </c>
    </row>
    <row r="14" spans="1:7" ht="30" customHeight="1" x14ac:dyDescent="0.25">
      <c r="A14" s="121" t="s">
        <v>77</v>
      </c>
      <c r="B14" s="45" t="s">
        <v>73</v>
      </c>
      <c r="C14" s="122" t="s">
        <v>111</v>
      </c>
      <c r="D14" s="123" t="s">
        <v>123</v>
      </c>
      <c r="E14" s="141">
        <v>3</v>
      </c>
      <c r="F14" s="63"/>
      <c r="G14" s="43">
        <f t="shared" si="0"/>
        <v>0</v>
      </c>
    </row>
    <row r="15" spans="1:7" ht="30" customHeight="1" x14ac:dyDescent="0.25">
      <c r="A15" s="121" t="s">
        <v>77</v>
      </c>
      <c r="B15" s="45" t="s">
        <v>74</v>
      </c>
      <c r="C15" s="122" t="s">
        <v>192</v>
      </c>
      <c r="D15" s="123" t="s">
        <v>549</v>
      </c>
      <c r="E15" s="141">
        <v>2.1</v>
      </c>
      <c r="F15" s="63"/>
      <c r="G15" s="43">
        <f t="shared" si="0"/>
        <v>0</v>
      </c>
    </row>
    <row r="16" spans="1:7" ht="30" customHeight="1" x14ac:dyDescent="0.25">
      <c r="A16" s="121" t="s">
        <v>77</v>
      </c>
      <c r="B16" s="45" t="s">
        <v>75</v>
      </c>
      <c r="C16" s="122" t="s">
        <v>112</v>
      </c>
      <c r="D16" s="123" t="s">
        <v>123</v>
      </c>
      <c r="E16" s="141">
        <v>11</v>
      </c>
      <c r="F16" s="63"/>
      <c r="G16" s="43">
        <f t="shared" si="0"/>
        <v>0</v>
      </c>
    </row>
    <row r="17" spans="1:8" ht="30" customHeight="1" x14ac:dyDescent="0.25">
      <c r="A17" s="121" t="s">
        <v>77</v>
      </c>
      <c r="B17" s="45" t="s">
        <v>76</v>
      </c>
      <c r="C17" s="122" t="s">
        <v>113</v>
      </c>
      <c r="D17" s="123" t="s">
        <v>549</v>
      </c>
      <c r="E17" s="141">
        <v>9.4</v>
      </c>
      <c r="F17" s="63"/>
      <c r="G17" s="43">
        <f t="shared" si="0"/>
        <v>0</v>
      </c>
    </row>
    <row r="18" spans="1:8" ht="30" customHeight="1" x14ac:dyDescent="0.25">
      <c r="A18" s="121" t="s">
        <v>77</v>
      </c>
      <c r="B18" s="45" t="s">
        <v>78</v>
      </c>
      <c r="C18" s="122" t="s">
        <v>114</v>
      </c>
      <c r="D18" s="123" t="s">
        <v>123</v>
      </c>
      <c r="E18" s="141">
        <v>20</v>
      </c>
      <c r="F18" s="63"/>
      <c r="G18" s="43">
        <f t="shared" si="0"/>
        <v>0</v>
      </c>
    </row>
    <row r="19" spans="1:8" ht="30" customHeight="1" x14ac:dyDescent="0.25">
      <c r="A19" s="121" t="s">
        <v>77</v>
      </c>
      <c r="B19" s="45" t="s">
        <v>79</v>
      </c>
      <c r="C19" s="122" t="s">
        <v>115</v>
      </c>
      <c r="D19" s="123" t="s">
        <v>549</v>
      </c>
      <c r="E19" s="141">
        <v>28.9</v>
      </c>
      <c r="F19" s="63"/>
      <c r="G19" s="43">
        <f t="shared" si="0"/>
        <v>0</v>
      </c>
    </row>
    <row r="20" spans="1:8" ht="30" customHeight="1" x14ac:dyDescent="0.25">
      <c r="A20" s="121" t="s">
        <v>77</v>
      </c>
      <c r="B20" s="45" t="s">
        <v>80</v>
      </c>
      <c r="C20" s="122" t="s">
        <v>550</v>
      </c>
      <c r="D20" s="123" t="s">
        <v>549</v>
      </c>
      <c r="E20" s="141">
        <v>36.1</v>
      </c>
      <c r="F20" s="63"/>
      <c r="G20" s="43">
        <f t="shared" si="0"/>
        <v>0</v>
      </c>
    </row>
    <row r="21" spans="1:8" ht="30" customHeight="1" x14ac:dyDescent="0.25">
      <c r="A21" s="121" t="s">
        <v>77</v>
      </c>
      <c r="B21" s="45" t="s">
        <v>81</v>
      </c>
      <c r="C21" s="122" t="s">
        <v>116</v>
      </c>
      <c r="D21" s="123" t="s">
        <v>549</v>
      </c>
      <c r="E21" s="141">
        <v>50.1</v>
      </c>
      <c r="F21" s="63"/>
      <c r="G21" s="43">
        <f t="shared" si="0"/>
        <v>0</v>
      </c>
    </row>
    <row r="22" spans="1:8" ht="30" customHeight="1" x14ac:dyDescent="0.25">
      <c r="A22" s="121" t="s">
        <v>77</v>
      </c>
      <c r="B22" s="45" t="s">
        <v>82</v>
      </c>
      <c r="C22" s="122" t="s">
        <v>495</v>
      </c>
      <c r="D22" s="123" t="s">
        <v>123</v>
      </c>
      <c r="E22" s="141">
        <v>32</v>
      </c>
      <c r="F22" s="63"/>
      <c r="G22" s="43">
        <f t="shared" si="0"/>
        <v>0</v>
      </c>
    </row>
    <row r="23" spans="1:8" ht="30" customHeight="1" x14ac:dyDescent="0.25">
      <c r="A23" s="121" t="s">
        <v>77</v>
      </c>
      <c r="B23" s="45" t="s">
        <v>83</v>
      </c>
      <c r="C23" s="122" t="s">
        <v>496</v>
      </c>
      <c r="D23" s="123" t="s">
        <v>123</v>
      </c>
      <c r="E23" s="141">
        <v>34</v>
      </c>
      <c r="F23" s="63"/>
      <c r="G23" s="43">
        <f t="shared" si="0"/>
        <v>0</v>
      </c>
      <c r="H23" s="9"/>
    </row>
    <row r="24" spans="1:8" s="7" customFormat="1" ht="50.1" customHeight="1" x14ac:dyDescent="0.25">
      <c r="A24" s="121" t="s">
        <v>77</v>
      </c>
      <c r="B24" s="45" t="s">
        <v>84</v>
      </c>
      <c r="C24" s="122" t="s">
        <v>193</v>
      </c>
      <c r="D24" s="123" t="s">
        <v>5</v>
      </c>
      <c r="E24" s="141">
        <v>1</v>
      </c>
      <c r="F24" s="37"/>
      <c r="G24" s="43">
        <f t="shared" si="0"/>
        <v>0</v>
      </c>
      <c r="H24" s="38"/>
    </row>
    <row r="25" spans="1:8" ht="30" customHeight="1" x14ac:dyDescent="0.25">
      <c r="A25" s="121" t="s">
        <v>77</v>
      </c>
      <c r="B25" s="45" t="s">
        <v>85</v>
      </c>
      <c r="C25" s="138" t="s">
        <v>117</v>
      </c>
      <c r="D25" s="139" t="s">
        <v>123</v>
      </c>
      <c r="E25" s="142">
        <v>17</v>
      </c>
      <c r="F25" s="63"/>
      <c r="G25" s="43">
        <f t="shared" si="0"/>
        <v>0</v>
      </c>
      <c r="H25" s="9"/>
    </row>
    <row r="26" spans="1:8" ht="30" customHeight="1" x14ac:dyDescent="0.25">
      <c r="A26" s="121" t="s">
        <v>77</v>
      </c>
      <c r="B26" s="45" t="s">
        <v>86</v>
      </c>
      <c r="C26" s="138" t="s">
        <v>118</v>
      </c>
      <c r="D26" s="139" t="s">
        <v>123</v>
      </c>
      <c r="E26" s="142">
        <v>16</v>
      </c>
      <c r="F26" s="63"/>
      <c r="G26" s="43">
        <f t="shared" si="0"/>
        <v>0</v>
      </c>
      <c r="H26" s="9"/>
    </row>
    <row r="27" spans="1:8" ht="30" customHeight="1" x14ac:dyDescent="0.25">
      <c r="A27" s="121" t="s">
        <v>77</v>
      </c>
      <c r="B27" s="45" t="s">
        <v>87</v>
      </c>
      <c r="C27" s="138" t="s">
        <v>196</v>
      </c>
      <c r="D27" s="139" t="s">
        <v>124</v>
      </c>
      <c r="E27" s="142">
        <v>85</v>
      </c>
      <c r="F27" s="63"/>
      <c r="G27" s="43">
        <f t="shared" si="0"/>
        <v>0</v>
      </c>
      <c r="H27" s="9"/>
    </row>
    <row r="28" spans="1:8" ht="30" customHeight="1" x14ac:dyDescent="0.25">
      <c r="A28" s="121" t="s">
        <v>77</v>
      </c>
      <c r="B28" s="45" t="s">
        <v>88</v>
      </c>
      <c r="C28" s="138" t="s">
        <v>119</v>
      </c>
      <c r="D28" s="139" t="s">
        <v>123</v>
      </c>
      <c r="E28" s="142">
        <v>4</v>
      </c>
      <c r="F28" s="63"/>
      <c r="G28" s="43">
        <f t="shared" si="0"/>
        <v>0</v>
      </c>
      <c r="H28" s="9"/>
    </row>
    <row r="29" spans="1:8" ht="30" customHeight="1" x14ac:dyDescent="0.25">
      <c r="A29" s="121" t="s">
        <v>77</v>
      </c>
      <c r="B29" s="45" t="s">
        <v>89</v>
      </c>
      <c r="C29" s="122" t="s">
        <v>545</v>
      </c>
      <c r="D29" s="139" t="s">
        <v>125</v>
      </c>
      <c r="E29" s="142">
        <v>3.5</v>
      </c>
      <c r="F29" s="63"/>
      <c r="G29" s="43">
        <f t="shared" si="0"/>
        <v>0</v>
      </c>
      <c r="H29" s="9"/>
    </row>
    <row r="30" spans="1:8" ht="30" customHeight="1" x14ac:dyDescent="0.25">
      <c r="A30" s="121" t="s">
        <v>77</v>
      </c>
      <c r="B30" s="45" t="s">
        <v>90</v>
      </c>
      <c r="C30" s="138" t="s">
        <v>120</v>
      </c>
      <c r="D30" s="139" t="s">
        <v>551</v>
      </c>
      <c r="E30" s="142">
        <v>5574</v>
      </c>
      <c r="F30" s="63"/>
      <c r="G30" s="43">
        <f t="shared" si="0"/>
        <v>0</v>
      </c>
      <c r="H30" s="9"/>
    </row>
    <row r="31" spans="1:8" ht="30" customHeight="1" x14ac:dyDescent="0.25">
      <c r="A31" s="121" t="s">
        <v>77</v>
      </c>
      <c r="B31" s="45" t="s">
        <v>91</v>
      </c>
      <c r="C31" s="138" t="s">
        <v>121</v>
      </c>
      <c r="D31" s="139" t="s">
        <v>552</v>
      </c>
      <c r="E31" s="142">
        <v>715</v>
      </c>
      <c r="F31" s="63"/>
      <c r="G31" s="43">
        <f t="shared" si="0"/>
        <v>0</v>
      </c>
      <c r="H31" s="9"/>
    </row>
    <row r="32" spans="1:8" ht="30" customHeight="1" x14ac:dyDescent="0.25">
      <c r="A32" s="121" t="s">
        <v>77</v>
      </c>
      <c r="B32" s="45" t="s">
        <v>92</v>
      </c>
      <c r="C32" s="214" t="s">
        <v>610</v>
      </c>
      <c r="D32" s="215" t="s">
        <v>580</v>
      </c>
      <c r="E32" s="216">
        <v>276</v>
      </c>
      <c r="F32" s="37"/>
      <c r="G32" s="43">
        <f t="shared" si="0"/>
        <v>0</v>
      </c>
      <c r="H32" s="306" t="s">
        <v>612</v>
      </c>
    </row>
    <row r="33" spans="1:9" ht="30" customHeight="1" x14ac:dyDescent="0.25">
      <c r="A33" s="121" t="s">
        <v>77</v>
      </c>
      <c r="B33" s="45" t="s">
        <v>93</v>
      </c>
      <c r="C33" s="214" t="s">
        <v>611</v>
      </c>
      <c r="D33" s="215" t="s">
        <v>580</v>
      </c>
      <c r="E33" s="216">
        <v>237</v>
      </c>
      <c r="F33" s="37"/>
      <c r="G33" s="43">
        <f t="shared" si="0"/>
        <v>0</v>
      </c>
      <c r="H33" s="307"/>
    </row>
    <row r="34" spans="1:9" ht="30" customHeight="1" x14ac:dyDescent="0.25">
      <c r="A34" s="121" t="s">
        <v>77</v>
      </c>
      <c r="B34" s="45" t="s">
        <v>94</v>
      </c>
      <c r="C34" s="214" t="s">
        <v>590</v>
      </c>
      <c r="D34" s="139" t="s">
        <v>552</v>
      </c>
      <c r="E34" s="142">
        <v>439</v>
      </c>
      <c r="F34" s="37">
        <v>-11.2</v>
      </c>
      <c r="G34" s="43">
        <f t="shared" si="0"/>
        <v>-4916.8</v>
      </c>
      <c r="H34" s="307"/>
    </row>
    <row r="35" spans="1:9" ht="30" customHeight="1" x14ac:dyDescent="0.25">
      <c r="A35" s="121" t="s">
        <v>77</v>
      </c>
      <c r="B35" s="45" t="s">
        <v>95</v>
      </c>
      <c r="C35" s="214" t="s">
        <v>591</v>
      </c>
      <c r="D35" s="139" t="s">
        <v>552</v>
      </c>
      <c r="E35" s="142">
        <v>478</v>
      </c>
      <c r="F35" s="37">
        <v>-11.2</v>
      </c>
      <c r="G35" s="43">
        <f t="shared" si="0"/>
        <v>-5353.6</v>
      </c>
      <c r="H35" s="308"/>
    </row>
    <row r="36" spans="1:9" ht="30" customHeight="1" x14ac:dyDescent="0.25">
      <c r="A36" s="121" t="s">
        <v>77</v>
      </c>
      <c r="B36" s="45" t="s">
        <v>96</v>
      </c>
      <c r="C36" s="138" t="s">
        <v>197</v>
      </c>
      <c r="D36" s="139" t="s">
        <v>551</v>
      </c>
      <c r="E36" s="142">
        <v>240</v>
      </c>
      <c r="F36" s="63"/>
      <c r="G36" s="43">
        <f t="shared" si="0"/>
        <v>0</v>
      </c>
      <c r="H36" s="9"/>
    </row>
    <row r="37" spans="1:9" ht="30" customHeight="1" x14ac:dyDescent="0.25">
      <c r="A37" s="121" t="s">
        <v>77</v>
      </c>
      <c r="B37" s="45" t="s">
        <v>97</v>
      </c>
      <c r="C37" s="138" t="s">
        <v>198</v>
      </c>
      <c r="D37" s="139" t="s">
        <v>123</v>
      </c>
      <c r="E37" s="142">
        <v>2</v>
      </c>
      <c r="F37" s="63"/>
      <c r="G37" s="43">
        <f t="shared" si="0"/>
        <v>0</v>
      </c>
      <c r="H37" s="9"/>
    </row>
    <row r="38" spans="1:9" ht="30" customHeight="1" x14ac:dyDescent="0.25">
      <c r="A38" s="121" t="s">
        <v>77</v>
      </c>
      <c r="B38" s="45" t="s">
        <v>98</v>
      </c>
      <c r="C38" s="138" t="s">
        <v>199</v>
      </c>
      <c r="D38" s="139" t="s">
        <v>123</v>
      </c>
      <c r="E38" s="142">
        <v>2</v>
      </c>
      <c r="F38" s="63"/>
      <c r="G38" s="43">
        <f t="shared" si="0"/>
        <v>0</v>
      </c>
      <c r="H38" s="9"/>
    </row>
    <row r="39" spans="1:9" ht="30" customHeight="1" x14ac:dyDescent="0.25">
      <c r="A39" s="121" t="s">
        <v>77</v>
      </c>
      <c r="B39" s="45" t="s">
        <v>99</v>
      </c>
      <c r="C39" s="138" t="s">
        <v>200</v>
      </c>
      <c r="D39" s="139" t="s">
        <v>124</v>
      </c>
      <c r="E39" s="142">
        <v>257</v>
      </c>
      <c r="F39" s="63"/>
      <c r="G39" s="43">
        <f t="shared" si="0"/>
        <v>0</v>
      </c>
      <c r="H39" s="9"/>
    </row>
    <row r="40" spans="1:9" ht="30" customHeight="1" x14ac:dyDescent="0.25">
      <c r="A40" s="121" t="s">
        <v>77</v>
      </c>
      <c r="B40" s="45" t="s">
        <v>100</v>
      </c>
      <c r="C40" s="138" t="s">
        <v>201</v>
      </c>
      <c r="D40" s="139" t="s">
        <v>124</v>
      </c>
      <c r="E40" s="142">
        <v>303</v>
      </c>
      <c r="F40" s="63"/>
      <c r="G40" s="43">
        <f t="shared" si="0"/>
        <v>0</v>
      </c>
      <c r="H40" s="9"/>
    </row>
    <row r="41" spans="1:9" ht="30" customHeight="1" x14ac:dyDescent="0.25">
      <c r="A41" s="121" t="s">
        <v>77</v>
      </c>
      <c r="B41" s="45" t="s">
        <v>101</v>
      </c>
      <c r="C41" s="138" t="s">
        <v>202</v>
      </c>
      <c r="D41" s="139" t="s">
        <v>551</v>
      </c>
      <c r="E41" s="142">
        <v>50</v>
      </c>
      <c r="F41" s="63"/>
      <c r="G41" s="43">
        <f t="shared" si="0"/>
        <v>0</v>
      </c>
      <c r="H41" s="9"/>
    </row>
    <row r="42" spans="1:9" ht="30" customHeight="1" x14ac:dyDescent="0.25">
      <c r="A42" s="121" t="s">
        <v>77</v>
      </c>
      <c r="B42" s="45" t="s">
        <v>102</v>
      </c>
      <c r="C42" s="138" t="s">
        <v>203</v>
      </c>
      <c r="D42" s="139" t="s">
        <v>551</v>
      </c>
      <c r="E42" s="142">
        <v>308</v>
      </c>
      <c r="F42" s="63"/>
      <c r="G42" s="43">
        <f t="shared" si="0"/>
        <v>0</v>
      </c>
      <c r="H42" s="9"/>
    </row>
    <row r="43" spans="1:9" ht="30" customHeight="1" x14ac:dyDescent="0.25">
      <c r="A43" s="121" t="s">
        <v>77</v>
      </c>
      <c r="B43" s="45" t="s">
        <v>103</v>
      </c>
      <c r="C43" s="138" t="s">
        <v>204</v>
      </c>
      <c r="D43" s="139" t="s">
        <v>551</v>
      </c>
      <c r="E43" s="142">
        <v>43</v>
      </c>
      <c r="F43" s="63"/>
      <c r="G43" s="43">
        <f t="shared" si="0"/>
        <v>0</v>
      </c>
      <c r="H43" s="9"/>
    </row>
    <row r="44" spans="1:9" ht="30" customHeight="1" x14ac:dyDescent="0.25">
      <c r="A44" s="121" t="s">
        <v>77</v>
      </c>
      <c r="B44" s="45" t="s">
        <v>189</v>
      </c>
      <c r="C44" s="122" t="s">
        <v>546</v>
      </c>
      <c r="D44" s="139" t="s">
        <v>125</v>
      </c>
      <c r="E44" s="142">
        <v>2153</v>
      </c>
      <c r="F44" s="63"/>
      <c r="G44" s="43">
        <f t="shared" si="0"/>
        <v>0</v>
      </c>
      <c r="H44" s="9"/>
    </row>
    <row r="45" spans="1:9" ht="30" customHeight="1" x14ac:dyDescent="0.25">
      <c r="A45" s="121" t="s">
        <v>77</v>
      </c>
      <c r="B45" s="45" t="s">
        <v>190</v>
      </c>
      <c r="C45" s="214" t="s">
        <v>593</v>
      </c>
      <c r="D45" s="139" t="s">
        <v>552</v>
      </c>
      <c r="E45" s="142">
        <v>11</v>
      </c>
      <c r="F45" s="63"/>
      <c r="G45" s="43">
        <f t="shared" si="0"/>
        <v>0</v>
      </c>
      <c r="H45" s="9"/>
    </row>
    <row r="46" spans="1:9" ht="30" customHeight="1" x14ac:dyDescent="0.25">
      <c r="A46" s="121" t="s">
        <v>77</v>
      </c>
      <c r="B46" s="45" t="s">
        <v>194</v>
      </c>
      <c r="C46" s="214" t="s">
        <v>594</v>
      </c>
      <c r="D46" s="139" t="s">
        <v>552</v>
      </c>
      <c r="E46" s="142">
        <v>11</v>
      </c>
      <c r="F46" s="63">
        <v>-6</v>
      </c>
      <c r="G46" s="43">
        <f t="shared" si="0"/>
        <v>-66</v>
      </c>
      <c r="H46" s="9"/>
    </row>
    <row r="47" spans="1:9" ht="30" customHeight="1" thickBot="1" x14ac:dyDescent="0.3">
      <c r="A47" s="121" t="s">
        <v>77</v>
      </c>
      <c r="B47" s="45" t="s">
        <v>195</v>
      </c>
      <c r="C47" s="138" t="s">
        <v>205</v>
      </c>
      <c r="D47" s="139" t="s">
        <v>552</v>
      </c>
      <c r="E47" s="142">
        <v>571.9</v>
      </c>
      <c r="F47" s="37"/>
      <c r="G47" s="43">
        <f t="shared" si="0"/>
        <v>0</v>
      </c>
      <c r="H47" s="9"/>
    </row>
    <row r="48" spans="1:9" ht="30" customHeight="1" thickBot="1" x14ac:dyDescent="0.3">
      <c r="A48" s="143" t="s">
        <v>77</v>
      </c>
      <c r="B48" s="126" t="s">
        <v>592</v>
      </c>
      <c r="C48" s="144" t="s">
        <v>206</v>
      </c>
      <c r="D48" s="145" t="s">
        <v>552</v>
      </c>
      <c r="E48" s="146">
        <v>2106</v>
      </c>
      <c r="F48" s="101"/>
      <c r="G48" s="43">
        <f t="shared" si="0"/>
        <v>0</v>
      </c>
      <c r="H48" s="26" t="s">
        <v>69</v>
      </c>
      <c r="I48" s="11">
        <f>ROUND(SUM(G5:G48),2)</f>
        <v>-10336.4</v>
      </c>
    </row>
    <row r="49" spans="1:9" s="2" customFormat="1" ht="30" customHeight="1" x14ac:dyDescent="0.25">
      <c r="A49" s="147" t="s">
        <v>104</v>
      </c>
      <c r="B49" s="125" t="s">
        <v>16</v>
      </c>
      <c r="C49" s="148" t="s">
        <v>207</v>
      </c>
      <c r="D49" s="149" t="s">
        <v>552</v>
      </c>
      <c r="E49" s="150">
        <v>5687</v>
      </c>
      <c r="F49" s="99"/>
      <c r="G49" s="46">
        <f t="shared" si="0"/>
        <v>0</v>
      </c>
      <c r="H49" s="3"/>
    </row>
    <row r="50" spans="1:9" s="2" customFormat="1" ht="30" customHeight="1" x14ac:dyDescent="0.25">
      <c r="A50" s="121" t="s">
        <v>104</v>
      </c>
      <c r="B50" s="45" t="s">
        <v>17</v>
      </c>
      <c r="C50" s="138" t="s">
        <v>208</v>
      </c>
      <c r="D50" s="139" t="s">
        <v>552</v>
      </c>
      <c r="E50" s="142">
        <v>1126</v>
      </c>
      <c r="F50" s="96"/>
      <c r="G50" s="43">
        <f t="shared" si="0"/>
        <v>0</v>
      </c>
      <c r="H50" s="3"/>
    </row>
    <row r="51" spans="1:9" s="2" customFormat="1" ht="30" customHeight="1" x14ac:dyDescent="0.25">
      <c r="A51" s="121" t="s">
        <v>104</v>
      </c>
      <c r="B51" s="45" t="s">
        <v>18</v>
      </c>
      <c r="C51" s="138" t="s">
        <v>126</v>
      </c>
      <c r="D51" s="139" t="s">
        <v>552</v>
      </c>
      <c r="E51" s="142">
        <v>60</v>
      </c>
      <c r="F51" s="96"/>
      <c r="G51" s="43">
        <f t="shared" si="0"/>
        <v>0</v>
      </c>
      <c r="H51" s="3"/>
    </row>
    <row r="52" spans="1:9" s="2" customFormat="1" ht="30" customHeight="1" x14ac:dyDescent="0.25">
      <c r="A52" s="121" t="s">
        <v>104</v>
      </c>
      <c r="B52" s="45" t="s">
        <v>19</v>
      </c>
      <c r="C52" s="138" t="s">
        <v>209</v>
      </c>
      <c r="D52" s="139" t="s">
        <v>552</v>
      </c>
      <c r="E52" s="142">
        <v>1980</v>
      </c>
      <c r="F52" s="96"/>
      <c r="G52" s="43">
        <f t="shared" si="0"/>
        <v>0</v>
      </c>
      <c r="H52" s="3"/>
    </row>
    <row r="53" spans="1:9" s="2" customFormat="1" ht="30" customHeight="1" x14ac:dyDescent="0.25">
      <c r="A53" s="121" t="s">
        <v>104</v>
      </c>
      <c r="B53" s="45" t="s">
        <v>20</v>
      </c>
      <c r="C53" s="138" t="s">
        <v>210</v>
      </c>
      <c r="D53" s="139" t="s">
        <v>552</v>
      </c>
      <c r="E53" s="216">
        <v>6683</v>
      </c>
      <c r="F53" s="96"/>
      <c r="G53" s="43">
        <f t="shared" si="0"/>
        <v>0</v>
      </c>
      <c r="H53" s="3"/>
    </row>
    <row r="54" spans="1:9" s="2" customFormat="1" ht="30" customHeight="1" x14ac:dyDescent="0.25">
      <c r="A54" s="121" t="s">
        <v>104</v>
      </c>
      <c r="B54" s="45" t="s">
        <v>21</v>
      </c>
      <c r="C54" s="138" t="s">
        <v>211</v>
      </c>
      <c r="D54" s="139" t="s">
        <v>552</v>
      </c>
      <c r="E54" s="216">
        <v>3067</v>
      </c>
      <c r="F54" s="96"/>
      <c r="G54" s="43">
        <f t="shared" si="0"/>
        <v>0</v>
      </c>
      <c r="H54" s="3"/>
    </row>
    <row r="55" spans="1:9" s="2" customFormat="1" ht="30" customHeight="1" x14ac:dyDescent="0.25">
      <c r="A55" s="121" t="s">
        <v>104</v>
      </c>
      <c r="B55" s="45" t="s">
        <v>22</v>
      </c>
      <c r="C55" s="138" t="s">
        <v>127</v>
      </c>
      <c r="D55" s="139" t="s">
        <v>551</v>
      </c>
      <c r="E55" s="142">
        <v>19988</v>
      </c>
      <c r="F55" s="96"/>
      <c r="G55" s="43">
        <f t="shared" si="0"/>
        <v>0</v>
      </c>
      <c r="H55" s="3"/>
    </row>
    <row r="56" spans="1:9" s="2" customFormat="1" ht="30" customHeight="1" thickBot="1" x14ac:dyDescent="0.3">
      <c r="A56" s="121" t="s">
        <v>104</v>
      </c>
      <c r="B56" s="45" t="s">
        <v>23</v>
      </c>
      <c r="C56" s="138" t="s">
        <v>128</v>
      </c>
      <c r="D56" s="139" t="s">
        <v>552</v>
      </c>
      <c r="E56" s="142">
        <v>5996</v>
      </c>
      <c r="F56" s="96"/>
      <c r="G56" s="43">
        <f t="shared" si="0"/>
        <v>0</v>
      </c>
      <c r="H56" s="3"/>
    </row>
    <row r="57" spans="1:9" s="2" customFormat="1" ht="30" customHeight="1" thickBot="1" x14ac:dyDescent="0.3">
      <c r="A57" s="143" t="s">
        <v>104</v>
      </c>
      <c r="B57" s="126" t="s">
        <v>185</v>
      </c>
      <c r="C57" s="144" t="s">
        <v>212</v>
      </c>
      <c r="D57" s="145" t="s">
        <v>551</v>
      </c>
      <c r="E57" s="146">
        <v>5697</v>
      </c>
      <c r="F57" s="92"/>
      <c r="G57" s="41">
        <f t="shared" si="0"/>
        <v>0</v>
      </c>
      <c r="H57" s="26" t="s">
        <v>70</v>
      </c>
      <c r="I57" s="11">
        <f>ROUND(SUM(G49:G57),2)</f>
        <v>0</v>
      </c>
    </row>
    <row r="58" spans="1:9" s="2" customFormat="1" ht="30" customHeight="1" x14ac:dyDescent="0.25">
      <c r="A58" s="147" t="s">
        <v>213</v>
      </c>
      <c r="B58" s="125" t="s">
        <v>40</v>
      </c>
      <c r="C58" s="148" t="s">
        <v>207</v>
      </c>
      <c r="D58" s="149" t="s">
        <v>552</v>
      </c>
      <c r="E58" s="150">
        <v>996</v>
      </c>
      <c r="F58" s="47"/>
      <c r="G58" s="46">
        <f t="shared" si="0"/>
        <v>0</v>
      </c>
      <c r="H58" s="3"/>
    </row>
    <row r="59" spans="1:9" s="2" customFormat="1" ht="39.6" customHeight="1" x14ac:dyDescent="0.25">
      <c r="A59" s="151" t="s">
        <v>213</v>
      </c>
      <c r="B59" s="45" t="s">
        <v>41</v>
      </c>
      <c r="C59" s="138" t="s">
        <v>595</v>
      </c>
      <c r="D59" s="139" t="s">
        <v>124</v>
      </c>
      <c r="E59" s="142">
        <v>921</v>
      </c>
      <c r="F59" s="44"/>
      <c r="G59" s="43">
        <f t="shared" si="0"/>
        <v>0</v>
      </c>
      <c r="H59" s="3"/>
    </row>
    <row r="60" spans="1:9" s="2" customFormat="1" ht="30" customHeight="1" x14ac:dyDescent="0.25">
      <c r="A60" s="152" t="s">
        <v>213</v>
      </c>
      <c r="B60" s="48" t="s">
        <v>42</v>
      </c>
      <c r="C60" s="153" t="s">
        <v>553</v>
      </c>
      <c r="D60" s="154" t="s">
        <v>551</v>
      </c>
      <c r="E60" s="155">
        <v>1658</v>
      </c>
      <c r="F60" s="156"/>
      <c r="G60" s="43">
        <f t="shared" si="0"/>
        <v>0</v>
      </c>
      <c r="H60" s="3"/>
    </row>
    <row r="61" spans="1:9" s="2" customFormat="1" ht="30" customHeight="1" thickBot="1" x14ac:dyDescent="0.3">
      <c r="A61" s="121" t="s">
        <v>213</v>
      </c>
      <c r="B61" s="45" t="s">
        <v>43</v>
      </c>
      <c r="C61" s="138" t="s">
        <v>214</v>
      </c>
      <c r="D61" s="139" t="s">
        <v>123</v>
      </c>
      <c r="E61" s="142">
        <v>18</v>
      </c>
      <c r="F61" s="44"/>
      <c r="G61" s="43">
        <f t="shared" si="0"/>
        <v>0</v>
      </c>
      <c r="H61" s="3"/>
    </row>
    <row r="62" spans="1:9" s="2" customFormat="1" ht="30" customHeight="1" thickBot="1" x14ac:dyDescent="0.3">
      <c r="A62" s="143" t="s">
        <v>213</v>
      </c>
      <c r="B62" s="126" t="s">
        <v>44</v>
      </c>
      <c r="C62" s="144" t="s">
        <v>129</v>
      </c>
      <c r="D62" s="145" t="s">
        <v>552</v>
      </c>
      <c r="E62" s="146">
        <v>390</v>
      </c>
      <c r="F62" s="42"/>
      <c r="G62" s="41">
        <f t="shared" si="0"/>
        <v>0</v>
      </c>
      <c r="H62" s="26" t="s">
        <v>71</v>
      </c>
      <c r="I62" s="11">
        <f>ROUND(SUM(G58:G62),2)</f>
        <v>0</v>
      </c>
    </row>
    <row r="63" spans="1:9" s="2" customFormat="1" ht="30" customHeight="1" x14ac:dyDescent="0.25">
      <c r="A63" s="147" t="s">
        <v>132</v>
      </c>
      <c r="B63" s="233" t="s">
        <v>24</v>
      </c>
      <c r="C63" s="148" t="s">
        <v>601</v>
      </c>
      <c r="D63" s="149" t="s">
        <v>124</v>
      </c>
      <c r="E63" s="228">
        <v>109</v>
      </c>
      <c r="F63" s="47"/>
      <c r="G63" s="46">
        <f t="shared" si="0"/>
        <v>0</v>
      </c>
      <c r="H63" s="23"/>
      <c r="I63" s="21"/>
    </row>
    <row r="64" spans="1:9" s="2" customFormat="1" ht="30" customHeight="1" x14ac:dyDescent="0.25">
      <c r="A64" s="212" t="s">
        <v>132</v>
      </c>
      <c r="B64" s="213" t="s">
        <v>25</v>
      </c>
      <c r="C64" s="214" t="s">
        <v>602</v>
      </c>
      <c r="D64" s="215" t="s">
        <v>124</v>
      </c>
      <c r="E64" s="216">
        <v>22</v>
      </c>
      <c r="F64" s="44"/>
      <c r="G64" s="43">
        <f t="shared" ref="G64" si="1">ROUND((E64*F64),2)</f>
        <v>0</v>
      </c>
      <c r="H64" s="24"/>
      <c r="I64" s="12"/>
    </row>
    <row r="65" spans="1:9" s="2" customFormat="1" ht="30" customHeight="1" x14ac:dyDescent="0.25">
      <c r="A65" s="121" t="s">
        <v>132</v>
      </c>
      <c r="B65" s="213" t="s">
        <v>26</v>
      </c>
      <c r="C65" s="138" t="s">
        <v>554</v>
      </c>
      <c r="D65" s="139" t="s">
        <v>124</v>
      </c>
      <c r="E65" s="142">
        <v>46</v>
      </c>
      <c r="F65" s="44"/>
      <c r="G65" s="43">
        <f t="shared" si="0"/>
        <v>0</v>
      </c>
      <c r="H65" s="24"/>
      <c r="I65" s="12"/>
    </row>
    <row r="66" spans="1:9" s="2" customFormat="1" ht="30" customHeight="1" x14ac:dyDescent="0.25">
      <c r="A66" s="121" t="s">
        <v>132</v>
      </c>
      <c r="B66" s="213" t="s">
        <v>27</v>
      </c>
      <c r="C66" s="138" t="s">
        <v>133</v>
      </c>
      <c r="D66" s="139" t="s">
        <v>124</v>
      </c>
      <c r="E66" s="142">
        <v>2936</v>
      </c>
      <c r="F66" s="44"/>
      <c r="G66" s="43">
        <f t="shared" si="0"/>
        <v>0</v>
      </c>
      <c r="H66" s="24"/>
      <c r="I66" s="12"/>
    </row>
    <row r="67" spans="1:9" s="2" customFormat="1" ht="30" customHeight="1" x14ac:dyDescent="0.25">
      <c r="A67" s="121" t="s">
        <v>132</v>
      </c>
      <c r="B67" s="213" t="s">
        <v>45</v>
      </c>
      <c r="C67" s="138" t="s">
        <v>606</v>
      </c>
      <c r="D67" s="139" t="s">
        <v>124</v>
      </c>
      <c r="E67" s="216">
        <v>250</v>
      </c>
      <c r="F67" s="44"/>
      <c r="G67" s="43">
        <f t="shared" si="0"/>
        <v>0</v>
      </c>
      <c r="H67" s="24"/>
      <c r="I67" s="12"/>
    </row>
    <row r="68" spans="1:9" s="2" customFormat="1" ht="30" customHeight="1" x14ac:dyDescent="0.25">
      <c r="A68" s="212" t="s">
        <v>132</v>
      </c>
      <c r="B68" s="213" t="s">
        <v>215</v>
      </c>
      <c r="C68" s="214" t="s">
        <v>607</v>
      </c>
      <c r="D68" s="215" t="s">
        <v>124</v>
      </c>
      <c r="E68" s="216">
        <v>40</v>
      </c>
      <c r="F68" s="44"/>
      <c r="G68" s="43">
        <f t="shared" si="0"/>
        <v>0</v>
      </c>
      <c r="H68" s="24"/>
      <c r="I68" s="12"/>
    </row>
    <row r="69" spans="1:9" s="2" customFormat="1" ht="30" customHeight="1" x14ac:dyDescent="0.25">
      <c r="A69" s="121" t="s">
        <v>132</v>
      </c>
      <c r="B69" s="213" t="s">
        <v>216</v>
      </c>
      <c r="C69" s="138" t="s">
        <v>608</v>
      </c>
      <c r="D69" s="139" t="s">
        <v>124</v>
      </c>
      <c r="E69" s="216">
        <v>891</v>
      </c>
      <c r="F69" s="44"/>
      <c r="G69" s="43">
        <f t="shared" si="0"/>
        <v>0</v>
      </c>
      <c r="H69" s="24"/>
      <c r="I69" s="12"/>
    </row>
    <row r="70" spans="1:9" s="2" customFormat="1" ht="30" customHeight="1" x14ac:dyDescent="0.25">
      <c r="A70" s="212" t="s">
        <v>132</v>
      </c>
      <c r="B70" s="213" t="s">
        <v>603</v>
      </c>
      <c r="C70" s="214" t="s">
        <v>609</v>
      </c>
      <c r="D70" s="215" t="s">
        <v>124</v>
      </c>
      <c r="E70" s="216">
        <v>65</v>
      </c>
      <c r="F70" s="44"/>
      <c r="G70" s="43">
        <f t="shared" si="0"/>
        <v>0</v>
      </c>
      <c r="H70" s="24"/>
      <c r="I70" s="12"/>
    </row>
    <row r="71" spans="1:9" s="2" customFormat="1" ht="30" customHeight="1" thickBot="1" x14ac:dyDescent="0.3">
      <c r="A71" s="121" t="s">
        <v>132</v>
      </c>
      <c r="B71" s="213" t="s">
        <v>604</v>
      </c>
      <c r="C71" s="138" t="s">
        <v>134</v>
      </c>
      <c r="D71" s="139" t="s">
        <v>552</v>
      </c>
      <c r="E71" s="142">
        <v>142.30000000000001</v>
      </c>
      <c r="F71" s="44"/>
      <c r="G71" s="43">
        <f t="shared" si="0"/>
        <v>0</v>
      </c>
      <c r="H71" s="25"/>
      <c r="I71" s="22"/>
    </row>
    <row r="72" spans="1:9" s="2" customFormat="1" ht="30" customHeight="1" thickBot="1" x14ac:dyDescent="0.3">
      <c r="A72" s="143" t="s">
        <v>132</v>
      </c>
      <c r="B72" s="218" t="s">
        <v>605</v>
      </c>
      <c r="C72" s="144" t="s">
        <v>135</v>
      </c>
      <c r="D72" s="145" t="s">
        <v>124</v>
      </c>
      <c r="E72" s="146">
        <v>1380</v>
      </c>
      <c r="F72" s="42"/>
      <c r="G72" s="41">
        <f t="shared" si="0"/>
        <v>0</v>
      </c>
      <c r="H72" s="26" t="s">
        <v>72</v>
      </c>
      <c r="I72" s="11">
        <f>ROUND(SUM(G63:G72),2)</f>
        <v>0</v>
      </c>
    </row>
    <row r="73" spans="1:9" s="2" customFormat="1" ht="50.1" customHeight="1" x14ac:dyDescent="0.25">
      <c r="A73" s="157" t="s">
        <v>329</v>
      </c>
      <c r="B73" s="51" t="s">
        <v>28</v>
      </c>
      <c r="C73" s="158" t="s">
        <v>136</v>
      </c>
      <c r="D73" s="159" t="s">
        <v>552</v>
      </c>
      <c r="E73" s="160">
        <v>1085</v>
      </c>
      <c r="F73" s="161"/>
      <c r="G73" s="162">
        <f t="shared" si="0"/>
        <v>0</v>
      </c>
      <c r="H73" s="304" t="s">
        <v>68</v>
      </c>
    </row>
    <row r="74" spans="1:9" s="2" customFormat="1" ht="39" customHeight="1" x14ac:dyDescent="0.25">
      <c r="A74" s="152" t="s">
        <v>330</v>
      </c>
      <c r="B74" s="48" t="s">
        <v>29</v>
      </c>
      <c r="C74" s="230" t="s">
        <v>616</v>
      </c>
      <c r="D74" s="215" t="s">
        <v>574</v>
      </c>
      <c r="E74" s="216">
        <v>1624</v>
      </c>
      <c r="F74" s="161"/>
      <c r="G74" s="162">
        <f t="shared" si="0"/>
        <v>0</v>
      </c>
      <c r="H74" s="282"/>
    </row>
    <row r="75" spans="1:9" s="2" customFormat="1" ht="50.1" customHeight="1" x14ac:dyDescent="0.25">
      <c r="A75" s="121" t="s">
        <v>329</v>
      </c>
      <c r="B75" s="45" t="s">
        <v>30</v>
      </c>
      <c r="C75" s="158" t="s">
        <v>217</v>
      </c>
      <c r="D75" s="139" t="s">
        <v>551</v>
      </c>
      <c r="E75" s="142">
        <v>1550</v>
      </c>
      <c r="F75" s="44"/>
      <c r="G75" s="162">
        <f t="shared" si="0"/>
        <v>0</v>
      </c>
      <c r="H75" s="282"/>
    </row>
    <row r="76" spans="1:9" s="2" customFormat="1" ht="50.1" customHeight="1" x14ac:dyDescent="0.25">
      <c r="A76" s="121" t="s">
        <v>329</v>
      </c>
      <c r="B76" s="45" t="s">
        <v>31</v>
      </c>
      <c r="C76" s="163" t="s">
        <v>218</v>
      </c>
      <c r="D76" s="139" t="s">
        <v>551</v>
      </c>
      <c r="E76" s="142">
        <v>1550</v>
      </c>
      <c r="F76" s="44"/>
      <c r="G76" s="162">
        <f t="shared" si="0"/>
        <v>0</v>
      </c>
      <c r="H76" s="282"/>
    </row>
    <row r="77" spans="1:9" s="2" customFormat="1" ht="50.1" customHeight="1" x14ac:dyDescent="0.25">
      <c r="A77" s="121" t="s">
        <v>329</v>
      </c>
      <c r="B77" s="45" t="s">
        <v>32</v>
      </c>
      <c r="C77" s="221" t="s">
        <v>586</v>
      </c>
      <c r="D77" s="139" t="s">
        <v>551</v>
      </c>
      <c r="E77" s="142">
        <v>1547</v>
      </c>
      <c r="F77" s="44"/>
      <c r="G77" s="162">
        <f t="shared" si="0"/>
        <v>0</v>
      </c>
      <c r="H77" s="282"/>
    </row>
    <row r="78" spans="1:9" s="2" customFormat="1" ht="50.1" customHeight="1" x14ac:dyDescent="0.25">
      <c r="A78" s="121" t="s">
        <v>330</v>
      </c>
      <c r="B78" s="45" t="s">
        <v>33</v>
      </c>
      <c r="C78" s="163" t="s">
        <v>218</v>
      </c>
      <c r="D78" s="139" t="s">
        <v>551</v>
      </c>
      <c r="E78" s="142">
        <v>1890</v>
      </c>
      <c r="F78" s="44"/>
      <c r="G78" s="162">
        <f t="shared" si="0"/>
        <v>0</v>
      </c>
      <c r="H78" s="282"/>
    </row>
    <row r="79" spans="1:9" s="2" customFormat="1" ht="50.1" customHeight="1" x14ac:dyDescent="0.25">
      <c r="A79" s="121" t="s">
        <v>329</v>
      </c>
      <c r="B79" s="45" t="s">
        <v>219</v>
      </c>
      <c r="C79" s="138" t="s">
        <v>350</v>
      </c>
      <c r="D79" s="139" t="s">
        <v>551</v>
      </c>
      <c r="E79" s="142">
        <v>1890</v>
      </c>
      <c r="F79" s="44"/>
      <c r="G79" s="162">
        <f t="shared" si="0"/>
        <v>0</v>
      </c>
      <c r="H79" s="282"/>
    </row>
    <row r="80" spans="1:9" s="2" customFormat="1" ht="50.1" customHeight="1" thickBot="1" x14ac:dyDescent="0.3">
      <c r="A80" s="143" t="s">
        <v>330</v>
      </c>
      <c r="B80" s="126" t="s">
        <v>220</v>
      </c>
      <c r="C80" s="164" t="s">
        <v>137</v>
      </c>
      <c r="D80" s="165" t="s">
        <v>124</v>
      </c>
      <c r="E80" s="146">
        <v>678</v>
      </c>
      <c r="F80" s="42"/>
      <c r="G80" s="41">
        <f t="shared" si="0"/>
        <v>0</v>
      </c>
      <c r="H80" s="282"/>
      <c r="I80" s="12"/>
    </row>
    <row r="81" spans="1:9" s="2" customFormat="1" ht="50.1" customHeight="1" x14ac:dyDescent="0.25">
      <c r="A81" s="147" t="s">
        <v>337</v>
      </c>
      <c r="B81" s="125" t="s">
        <v>6</v>
      </c>
      <c r="C81" s="148" t="s">
        <v>146</v>
      </c>
      <c r="D81" s="149" t="s">
        <v>552</v>
      </c>
      <c r="E81" s="150">
        <v>927</v>
      </c>
      <c r="F81" s="47"/>
      <c r="G81" s="46">
        <f t="shared" ref="G81:G88" si="2">ROUND((E81*F81),2)</f>
        <v>0</v>
      </c>
      <c r="H81" s="282"/>
    </row>
    <row r="82" spans="1:9" s="2" customFormat="1" ht="30" customHeight="1" x14ac:dyDescent="0.25">
      <c r="A82" s="121" t="s">
        <v>337</v>
      </c>
      <c r="B82" s="45" t="s">
        <v>34</v>
      </c>
      <c r="C82" s="138" t="s">
        <v>617</v>
      </c>
      <c r="D82" s="139" t="s">
        <v>551</v>
      </c>
      <c r="E82" s="142">
        <v>1624</v>
      </c>
      <c r="F82" s="44"/>
      <c r="G82" s="43">
        <f t="shared" si="2"/>
        <v>0</v>
      </c>
      <c r="H82" s="282"/>
    </row>
    <row r="83" spans="1:9" s="2" customFormat="1" ht="50.1" customHeight="1" x14ac:dyDescent="0.25">
      <c r="A83" s="121" t="s">
        <v>337</v>
      </c>
      <c r="B83" s="45" t="s">
        <v>35</v>
      </c>
      <c r="C83" s="138" t="s">
        <v>221</v>
      </c>
      <c r="D83" s="139" t="s">
        <v>551</v>
      </c>
      <c r="E83" s="142">
        <v>1550</v>
      </c>
      <c r="F83" s="44"/>
      <c r="G83" s="43">
        <f t="shared" si="2"/>
        <v>0</v>
      </c>
      <c r="H83" s="282"/>
    </row>
    <row r="84" spans="1:9" s="2" customFormat="1" ht="50.1" customHeight="1" x14ac:dyDescent="0.25">
      <c r="A84" s="121" t="s">
        <v>337</v>
      </c>
      <c r="B84" s="45" t="s">
        <v>36</v>
      </c>
      <c r="C84" s="138" t="s">
        <v>218</v>
      </c>
      <c r="D84" s="139" t="s">
        <v>551</v>
      </c>
      <c r="E84" s="142">
        <v>1550</v>
      </c>
      <c r="F84" s="44"/>
      <c r="G84" s="43">
        <f t="shared" si="2"/>
        <v>0</v>
      </c>
      <c r="H84" s="282"/>
    </row>
    <row r="85" spans="1:9" s="2" customFormat="1" ht="50.1" customHeight="1" x14ac:dyDescent="0.25">
      <c r="A85" s="121" t="s">
        <v>337</v>
      </c>
      <c r="B85" s="45" t="s">
        <v>37</v>
      </c>
      <c r="C85" s="222" t="s">
        <v>587</v>
      </c>
      <c r="D85" s="139" t="s">
        <v>551</v>
      </c>
      <c r="E85" s="142">
        <v>1547</v>
      </c>
      <c r="F85" s="44"/>
      <c r="G85" s="43">
        <f t="shared" si="2"/>
        <v>0</v>
      </c>
      <c r="H85" s="282"/>
      <c r="I85" s="12"/>
    </row>
    <row r="86" spans="1:9" s="2" customFormat="1" ht="50.1" customHeight="1" x14ac:dyDescent="0.25">
      <c r="A86" s="121" t="s">
        <v>337</v>
      </c>
      <c r="B86" s="45" t="s">
        <v>38</v>
      </c>
      <c r="C86" s="138" t="s">
        <v>218</v>
      </c>
      <c r="D86" s="139" t="s">
        <v>551</v>
      </c>
      <c r="E86" s="142">
        <v>1890</v>
      </c>
      <c r="F86" s="44"/>
      <c r="G86" s="43">
        <f t="shared" si="2"/>
        <v>0</v>
      </c>
      <c r="H86" s="282"/>
    </row>
    <row r="87" spans="1:9" s="2" customFormat="1" ht="50.1" customHeight="1" thickBot="1" x14ac:dyDescent="0.3">
      <c r="A87" s="121" t="s">
        <v>337</v>
      </c>
      <c r="B87" s="45" t="s">
        <v>222</v>
      </c>
      <c r="C87" s="138" t="s">
        <v>556</v>
      </c>
      <c r="D87" s="139" t="s">
        <v>551</v>
      </c>
      <c r="E87" s="142">
        <v>1890</v>
      </c>
      <c r="F87" s="44"/>
      <c r="G87" s="43">
        <f t="shared" si="2"/>
        <v>0</v>
      </c>
      <c r="H87" s="283"/>
    </row>
    <row r="88" spans="1:9" s="2" customFormat="1" ht="50.1" customHeight="1" thickBot="1" x14ac:dyDescent="0.3">
      <c r="A88" s="143" t="s">
        <v>337</v>
      </c>
      <c r="B88" s="126" t="s">
        <v>223</v>
      </c>
      <c r="C88" s="144" t="s">
        <v>137</v>
      </c>
      <c r="D88" s="165" t="s">
        <v>124</v>
      </c>
      <c r="E88" s="146">
        <v>678</v>
      </c>
      <c r="F88" s="42"/>
      <c r="G88" s="41">
        <f t="shared" si="2"/>
        <v>0</v>
      </c>
      <c r="H88" s="26" t="s">
        <v>143</v>
      </c>
      <c r="I88" s="11">
        <f>ROUND(SUM(G73:G88),2)</f>
        <v>0</v>
      </c>
    </row>
    <row r="89" spans="1:9" s="2" customFormat="1" ht="50.1" customHeight="1" x14ac:dyDescent="0.25">
      <c r="A89" s="147" t="s">
        <v>331</v>
      </c>
      <c r="B89" s="125" t="s">
        <v>39</v>
      </c>
      <c r="C89" s="148" t="s">
        <v>136</v>
      </c>
      <c r="D89" s="149" t="s">
        <v>552</v>
      </c>
      <c r="E89" s="150">
        <v>1442</v>
      </c>
      <c r="F89" s="47"/>
      <c r="G89" s="46">
        <f t="shared" ref="G89:G95" si="3">ROUND((E89*F89),2)</f>
        <v>0</v>
      </c>
      <c r="H89" s="304" t="s">
        <v>68</v>
      </c>
    </row>
    <row r="90" spans="1:9" s="2" customFormat="1" ht="42.6" customHeight="1" x14ac:dyDescent="0.25">
      <c r="A90" s="121" t="s">
        <v>332</v>
      </c>
      <c r="B90" s="45" t="s">
        <v>46</v>
      </c>
      <c r="C90" s="138" t="s">
        <v>618</v>
      </c>
      <c r="D90" s="139" t="s">
        <v>551</v>
      </c>
      <c r="E90" s="142">
        <v>1718</v>
      </c>
      <c r="F90" s="44"/>
      <c r="G90" s="43">
        <f t="shared" si="3"/>
        <v>0</v>
      </c>
      <c r="H90" s="282"/>
    </row>
    <row r="91" spans="1:9" s="2" customFormat="1" ht="50.1" customHeight="1" x14ac:dyDescent="0.25">
      <c r="A91" s="121" t="s">
        <v>331</v>
      </c>
      <c r="B91" s="45" t="s">
        <v>47</v>
      </c>
      <c r="C91" s="138" t="s">
        <v>224</v>
      </c>
      <c r="D91" s="139" t="s">
        <v>551</v>
      </c>
      <c r="E91" s="142">
        <v>1718</v>
      </c>
      <c r="F91" s="44"/>
      <c r="G91" s="43">
        <f t="shared" si="3"/>
        <v>0</v>
      </c>
      <c r="H91" s="282"/>
    </row>
    <row r="92" spans="1:9" s="2" customFormat="1" ht="50.1" customHeight="1" x14ac:dyDescent="0.25">
      <c r="A92" s="121" t="s">
        <v>332</v>
      </c>
      <c r="B92" s="45" t="s">
        <v>48</v>
      </c>
      <c r="C92" s="138" t="s">
        <v>218</v>
      </c>
      <c r="D92" s="139" t="s">
        <v>551</v>
      </c>
      <c r="E92" s="142">
        <v>1718</v>
      </c>
      <c r="F92" s="44"/>
      <c r="G92" s="43">
        <f t="shared" si="3"/>
        <v>0</v>
      </c>
      <c r="H92" s="282"/>
    </row>
    <row r="93" spans="1:9" s="2" customFormat="1" ht="50.1" customHeight="1" x14ac:dyDescent="0.25">
      <c r="A93" s="121" t="s">
        <v>331</v>
      </c>
      <c r="B93" s="45" t="s">
        <v>49</v>
      </c>
      <c r="C93" s="138" t="s">
        <v>557</v>
      </c>
      <c r="D93" s="139" t="s">
        <v>551</v>
      </c>
      <c r="E93" s="142">
        <v>1718</v>
      </c>
      <c r="F93" s="44"/>
      <c r="G93" s="43">
        <f t="shared" si="3"/>
        <v>0</v>
      </c>
      <c r="H93" s="282"/>
    </row>
    <row r="94" spans="1:9" s="2" customFormat="1" ht="50.1" customHeight="1" x14ac:dyDescent="0.25">
      <c r="A94" s="121" t="s">
        <v>332</v>
      </c>
      <c r="B94" s="45" t="s">
        <v>50</v>
      </c>
      <c r="C94" s="138" t="s">
        <v>218</v>
      </c>
      <c r="D94" s="139" t="s">
        <v>551</v>
      </c>
      <c r="E94" s="142">
        <v>1718</v>
      </c>
      <c r="F94" s="44"/>
      <c r="G94" s="43">
        <f t="shared" si="3"/>
        <v>0</v>
      </c>
      <c r="H94" s="282"/>
    </row>
    <row r="95" spans="1:9" s="2" customFormat="1" ht="50.1" customHeight="1" x14ac:dyDescent="0.25">
      <c r="A95" s="121" t="s">
        <v>331</v>
      </c>
      <c r="B95" s="45" t="s">
        <v>51</v>
      </c>
      <c r="C95" s="138" t="s">
        <v>558</v>
      </c>
      <c r="D95" s="139" t="s">
        <v>551</v>
      </c>
      <c r="E95" s="142">
        <v>1718</v>
      </c>
      <c r="F95" s="44"/>
      <c r="G95" s="43">
        <f t="shared" si="3"/>
        <v>0</v>
      </c>
      <c r="H95" s="282"/>
    </row>
    <row r="96" spans="1:9" s="2" customFormat="1" ht="50.1" customHeight="1" thickBot="1" x14ac:dyDescent="0.3">
      <c r="A96" s="143" t="s">
        <v>331</v>
      </c>
      <c r="B96" s="126" t="s">
        <v>64</v>
      </c>
      <c r="C96" s="144" t="s">
        <v>225</v>
      </c>
      <c r="D96" s="145" t="s">
        <v>124</v>
      </c>
      <c r="E96" s="146">
        <v>161</v>
      </c>
      <c r="F96" s="42"/>
      <c r="G96" s="41">
        <f t="shared" ref="G96" si="4">ROUND((E96*F96),2)</f>
        <v>0</v>
      </c>
      <c r="H96" s="282"/>
      <c r="I96" s="12"/>
    </row>
    <row r="97" spans="1:9" s="2" customFormat="1" ht="50.1" customHeight="1" x14ac:dyDescent="0.25">
      <c r="A97" s="147" t="s">
        <v>333</v>
      </c>
      <c r="B97" s="125" t="s">
        <v>52</v>
      </c>
      <c r="C97" s="148" t="s">
        <v>146</v>
      </c>
      <c r="D97" s="149" t="s">
        <v>552</v>
      </c>
      <c r="E97" s="150">
        <v>1235</v>
      </c>
      <c r="F97" s="47"/>
      <c r="G97" s="46">
        <f t="shared" si="0"/>
        <v>0</v>
      </c>
      <c r="H97" s="282"/>
    </row>
    <row r="98" spans="1:9" s="2" customFormat="1" ht="38.4" customHeight="1" x14ac:dyDescent="0.25">
      <c r="A98" s="121" t="s">
        <v>333</v>
      </c>
      <c r="B98" s="45" t="s">
        <v>53</v>
      </c>
      <c r="C98" s="138" t="s">
        <v>619</v>
      </c>
      <c r="D98" s="139" t="s">
        <v>551</v>
      </c>
      <c r="E98" s="142">
        <v>1718</v>
      </c>
      <c r="F98" s="44"/>
      <c r="G98" s="43">
        <f t="shared" si="0"/>
        <v>0</v>
      </c>
      <c r="H98" s="282"/>
    </row>
    <row r="99" spans="1:9" s="2" customFormat="1" ht="50.1" customHeight="1" x14ac:dyDescent="0.25">
      <c r="A99" s="121" t="s">
        <v>333</v>
      </c>
      <c r="B99" s="45" t="s">
        <v>54</v>
      </c>
      <c r="C99" s="138" t="s">
        <v>224</v>
      </c>
      <c r="D99" s="139" t="s">
        <v>551</v>
      </c>
      <c r="E99" s="142">
        <v>1718</v>
      </c>
      <c r="F99" s="44"/>
      <c r="G99" s="43">
        <f t="shared" si="0"/>
        <v>0</v>
      </c>
      <c r="H99" s="282"/>
    </row>
    <row r="100" spans="1:9" s="2" customFormat="1" ht="50.1" customHeight="1" x14ac:dyDescent="0.25">
      <c r="A100" s="121" t="s">
        <v>334</v>
      </c>
      <c r="B100" s="45" t="s">
        <v>55</v>
      </c>
      <c r="C100" s="138" t="s">
        <v>218</v>
      </c>
      <c r="D100" s="139" t="s">
        <v>551</v>
      </c>
      <c r="E100" s="142">
        <v>1718</v>
      </c>
      <c r="F100" s="44"/>
      <c r="G100" s="43">
        <f t="shared" si="0"/>
        <v>0</v>
      </c>
      <c r="H100" s="282"/>
    </row>
    <row r="101" spans="1:9" s="2" customFormat="1" ht="50.1" customHeight="1" x14ac:dyDescent="0.25">
      <c r="A101" s="121" t="s">
        <v>333</v>
      </c>
      <c r="B101" s="45" t="s">
        <v>56</v>
      </c>
      <c r="C101" s="138" t="s">
        <v>557</v>
      </c>
      <c r="D101" s="139" t="s">
        <v>551</v>
      </c>
      <c r="E101" s="142">
        <v>1718</v>
      </c>
      <c r="F101" s="44"/>
      <c r="G101" s="43">
        <f t="shared" si="0"/>
        <v>0</v>
      </c>
      <c r="H101" s="282"/>
      <c r="I101" s="12"/>
    </row>
    <row r="102" spans="1:9" s="2" customFormat="1" ht="50.1" customHeight="1" x14ac:dyDescent="0.25">
      <c r="A102" s="121" t="s">
        <v>333</v>
      </c>
      <c r="B102" s="45" t="s">
        <v>57</v>
      </c>
      <c r="C102" s="138" t="s">
        <v>218</v>
      </c>
      <c r="D102" s="139" t="s">
        <v>551</v>
      </c>
      <c r="E102" s="142">
        <v>1718</v>
      </c>
      <c r="F102" s="44"/>
      <c r="G102" s="43">
        <f t="shared" si="0"/>
        <v>0</v>
      </c>
      <c r="H102" s="282"/>
    </row>
    <row r="103" spans="1:9" s="2" customFormat="1" ht="50.1" customHeight="1" thickBot="1" x14ac:dyDescent="0.3">
      <c r="A103" s="121" t="s">
        <v>333</v>
      </c>
      <c r="B103" s="45" t="s">
        <v>58</v>
      </c>
      <c r="C103" s="138" t="s">
        <v>558</v>
      </c>
      <c r="D103" s="139" t="s">
        <v>551</v>
      </c>
      <c r="E103" s="142">
        <v>1718</v>
      </c>
      <c r="F103" s="44"/>
      <c r="G103" s="43">
        <f t="shared" si="0"/>
        <v>0</v>
      </c>
      <c r="H103" s="283"/>
    </row>
    <row r="104" spans="1:9" s="2" customFormat="1" ht="50.1" customHeight="1" thickBot="1" x14ac:dyDescent="0.3">
      <c r="A104" s="143" t="s">
        <v>334</v>
      </c>
      <c r="B104" s="126" t="s">
        <v>65</v>
      </c>
      <c r="C104" s="144" t="s">
        <v>226</v>
      </c>
      <c r="D104" s="145" t="s">
        <v>124</v>
      </c>
      <c r="E104" s="146">
        <v>161</v>
      </c>
      <c r="F104" s="42"/>
      <c r="G104" s="41">
        <f t="shared" si="0"/>
        <v>0</v>
      </c>
      <c r="H104" s="26" t="s">
        <v>242</v>
      </c>
      <c r="I104" s="11">
        <f>ROUND(SUM(G89:G104),2)</f>
        <v>0</v>
      </c>
    </row>
    <row r="105" spans="1:9" s="2" customFormat="1" ht="50.1" customHeight="1" x14ac:dyDescent="0.25">
      <c r="A105" s="147" t="s">
        <v>328</v>
      </c>
      <c r="B105" s="125" t="s">
        <v>59</v>
      </c>
      <c r="C105" s="148" t="s">
        <v>136</v>
      </c>
      <c r="D105" s="149" t="s">
        <v>552</v>
      </c>
      <c r="E105" s="150">
        <v>158</v>
      </c>
      <c r="F105" s="47"/>
      <c r="G105" s="46">
        <f t="shared" ref="G105:G131" si="5">ROUND((E105*F105),2)</f>
        <v>0</v>
      </c>
      <c r="H105" s="281" t="s">
        <v>338</v>
      </c>
      <c r="I105" s="12"/>
    </row>
    <row r="106" spans="1:9" s="2" customFormat="1" ht="41.4" customHeight="1" x14ac:dyDescent="0.25">
      <c r="A106" s="121" t="s">
        <v>227</v>
      </c>
      <c r="B106" s="45" t="s">
        <v>148</v>
      </c>
      <c r="C106" s="138" t="s">
        <v>620</v>
      </c>
      <c r="D106" s="139" t="s">
        <v>551</v>
      </c>
      <c r="E106" s="142">
        <v>195</v>
      </c>
      <c r="F106" s="44"/>
      <c r="G106" s="43">
        <f t="shared" si="5"/>
        <v>0</v>
      </c>
      <c r="H106" s="282"/>
      <c r="I106" s="12"/>
    </row>
    <row r="107" spans="1:9" s="2" customFormat="1" ht="50.1" customHeight="1" x14ac:dyDescent="0.25">
      <c r="A107" s="121" t="s">
        <v>227</v>
      </c>
      <c r="B107" s="45" t="s">
        <v>149</v>
      </c>
      <c r="C107" s="138" t="s">
        <v>138</v>
      </c>
      <c r="D107" s="139" t="s">
        <v>551</v>
      </c>
      <c r="E107" s="142">
        <v>176</v>
      </c>
      <c r="F107" s="44"/>
      <c r="G107" s="43">
        <f t="shared" si="5"/>
        <v>0</v>
      </c>
      <c r="H107" s="282"/>
    </row>
    <row r="108" spans="1:9" s="2" customFormat="1" ht="50.1" customHeight="1" x14ac:dyDescent="0.25">
      <c r="A108" s="121" t="s">
        <v>227</v>
      </c>
      <c r="B108" s="45" t="s">
        <v>150</v>
      </c>
      <c r="C108" s="138" t="s">
        <v>234</v>
      </c>
      <c r="D108" s="139" t="s">
        <v>551</v>
      </c>
      <c r="E108" s="142">
        <v>176</v>
      </c>
      <c r="F108" s="44"/>
      <c r="G108" s="43">
        <f t="shared" si="5"/>
        <v>0</v>
      </c>
      <c r="H108" s="282"/>
    </row>
    <row r="109" spans="1:9" s="2" customFormat="1" ht="50.1" customHeight="1" x14ac:dyDescent="0.25">
      <c r="A109" s="121" t="s">
        <v>227</v>
      </c>
      <c r="B109" s="45" t="s">
        <v>152</v>
      </c>
      <c r="C109" s="138" t="s">
        <v>351</v>
      </c>
      <c r="D109" s="139" t="s">
        <v>551</v>
      </c>
      <c r="E109" s="142">
        <v>126</v>
      </c>
      <c r="F109" s="44"/>
      <c r="G109" s="43">
        <f t="shared" si="5"/>
        <v>0</v>
      </c>
      <c r="H109" s="282"/>
    </row>
    <row r="110" spans="1:9" s="2" customFormat="1" ht="50.1" customHeight="1" x14ac:dyDescent="0.25">
      <c r="A110" s="121" t="s">
        <v>227</v>
      </c>
      <c r="B110" s="45" t="s">
        <v>228</v>
      </c>
      <c r="C110" s="214" t="s">
        <v>614</v>
      </c>
      <c r="D110" s="139" t="s">
        <v>551</v>
      </c>
      <c r="E110" s="142">
        <v>50</v>
      </c>
      <c r="F110" s="44"/>
      <c r="G110" s="43">
        <f t="shared" si="5"/>
        <v>0</v>
      </c>
      <c r="H110" s="282"/>
    </row>
    <row r="111" spans="1:9" s="2" customFormat="1" ht="50.1" customHeight="1" x14ac:dyDescent="0.25">
      <c r="A111" s="121" t="s">
        <v>227</v>
      </c>
      <c r="B111" s="45" t="s">
        <v>229</v>
      </c>
      <c r="C111" s="138" t="s">
        <v>139</v>
      </c>
      <c r="D111" s="139" t="s">
        <v>124</v>
      </c>
      <c r="E111" s="142">
        <v>28</v>
      </c>
      <c r="F111" s="44"/>
      <c r="G111" s="43">
        <f t="shared" si="5"/>
        <v>0</v>
      </c>
      <c r="H111" s="282"/>
    </row>
    <row r="112" spans="1:9" s="2" customFormat="1" ht="43.8" customHeight="1" x14ac:dyDescent="0.25">
      <c r="A112" s="121" t="s">
        <v>227</v>
      </c>
      <c r="B112" s="45" t="s">
        <v>230</v>
      </c>
      <c r="C112" s="138" t="s">
        <v>621</v>
      </c>
      <c r="D112" s="139" t="s">
        <v>551</v>
      </c>
      <c r="E112" s="142">
        <v>56</v>
      </c>
      <c r="F112" s="44"/>
      <c r="G112" s="43">
        <f t="shared" si="5"/>
        <v>0</v>
      </c>
      <c r="H112" s="282"/>
    </row>
    <row r="113" spans="1:9" ht="50.1" customHeight="1" x14ac:dyDescent="0.25">
      <c r="A113" s="121" t="s">
        <v>227</v>
      </c>
      <c r="B113" s="45" t="s">
        <v>231</v>
      </c>
      <c r="C113" s="138" t="s">
        <v>140</v>
      </c>
      <c r="D113" s="139" t="s">
        <v>551</v>
      </c>
      <c r="E113" s="142">
        <v>56</v>
      </c>
      <c r="F113" s="44"/>
      <c r="G113" s="43">
        <f t="shared" si="5"/>
        <v>0</v>
      </c>
      <c r="H113" s="282"/>
      <c r="I113" s="2"/>
    </row>
    <row r="114" spans="1:9" ht="50.1" customHeight="1" x14ac:dyDescent="0.25">
      <c r="A114" s="121" t="s">
        <v>227</v>
      </c>
      <c r="B114" s="45" t="s">
        <v>232</v>
      </c>
      <c r="C114" s="138" t="s">
        <v>141</v>
      </c>
      <c r="D114" s="139" t="s">
        <v>551</v>
      </c>
      <c r="E114" s="142">
        <v>56</v>
      </c>
      <c r="F114" s="44"/>
      <c r="G114" s="43">
        <f t="shared" si="5"/>
        <v>0</v>
      </c>
      <c r="H114" s="282"/>
      <c r="I114" s="2"/>
    </row>
    <row r="115" spans="1:9" ht="50.1" customHeight="1" thickBot="1" x14ac:dyDescent="0.3">
      <c r="A115" s="143" t="s">
        <v>227</v>
      </c>
      <c r="B115" s="126" t="s">
        <v>233</v>
      </c>
      <c r="C115" s="144" t="s">
        <v>142</v>
      </c>
      <c r="D115" s="145" t="s">
        <v>551</v>
      </c>
      <c r="E115" s="146">
        <v>30</v>
      </c>
      <c r="F115" s="42"/>
      <c r="G115" s="41">
        <f t="shared" si="5"/>
        <v>0</v>
      </c>
      <c r="H115" s="282"/>
      <c r="I115" s="2"/>
    </row>
    <row r="116" spans="1:9" ht="50.1" customHeight="1" x14ac:dyDescent="0.25">
      <c r="A116" s="147" t="s">
        <v>235</v>
      </c>
      <c r="B116" s="125" t="s">
        <v>66</v>
      </c>
      <c r="C116" s="148" t="s">
        <v>146</v>
      </c>
      <c r="D116" s="149" t="s">
        <v>552</v>
      </c>
      <c r="E116" s="150">
        <v>143</v>
      </c>
      <c r="F116" s="47"/>
      <c r="G116" s="46">
        <f t="shared" si="5"/>
        <v>0</v>
      </c>
      <c r="H116" s="282"/>
      <c r="I116" s="2"/>
    </row>
    <row r="117" spans="1:9" ht="51.6" customHeight="1" x14ac:dyDescent="0.25">
      <c r="A117" s="121" t="s">
        <v>235</v>
      </c>
      <c r="B117" s="45" t="s">
        <v>153</v>
      </c>
      <c r="C117" s="138" t="s">
        <v>622</v>
      </c>
      <c r="D117" s="139" t="s">
        <v>551</v>
      </c>
      <c r="E117" s="142">
        <v>195</v>
      </c>
      <c r="F117" s="44"/>
      <c r="G117" s="43">
        <f t="shared" si="5"/>
        <v>0</v>
      </c>
      <c r="H117" s="282"/>
      <c r="I117" s="12"/>
    </row>
    <row r="118" spans="1:9" ht="50.1" customHeight="1" x14ac:dyDescent="0.25">
      <c r="A118" s="121" t="s">
        <v>235</v>
      </c>
      <c r="B118" s="45" t="s">
        <v>154</v>
      </c>
      <c r="C118" s="138" t="s">
        <v>138</v>
      </c>
      <c r="D118" s="139" t="s">
        <v>551</v>
      </c>
      <c r="E118" s="142">
        <v>176</v>
      </c>
      <c r="F118" s="44"/>
      <c r="G118" s="43">
        <f t="shared" si="5"/>
        <v>0</v>
      </c>
      <c r="H118" s="282"/>
      <c r="I118" s="12"/>
    </row>
    <row r="119" spans="1:9" ht="50.1" customHeight="1" x14ac:dyDescent="0.25">
      <c r="A119" s="121" t="s">
        <v>235</v>
      </c>
      <c r="B119" s="45" t="s">
        <v>151</v>
      </c>
      <c r="C119" s="138" t="s">
        <v>234</v>
      </c>
      <c r="D119" s="139" t="s">
        <v>551</v>
      </c>
      <c r="E119" s="142">
        <v>176</v>
      </c>
      <c r="F119" s="44"/>
      <c r="G119" s="43">
        <f t="shared" si="5"/>
        <v>0</v>
      </c>
      <c r="H119" s="282"/>
      <c r="I119" s="12"/>
    </row>
    <row r="120" spans="1:9" ht="50.1" customHeight="1" x14ac:dyDescent="0.25">
      <c r="A120" s="121" t="s">
        <v>235</v>
      </c>
      <c r="B120" s="45" t="s">
        <v>155</v>
      </c>
      <c r="C120" s="138" t="s">
        <v>351</v>
      </c>
      <c r="D120" s="139" t="s">
        <v>551</v>
      </c>
      <c r="E120" s="142">
        <v>126</v>
      </c>
      <c r="F120" s="44"/>
      <c r="G120" s="43">
        <f t="shared" si="5"/>
        <v>0</v>
      </c>
      <c r="H120" s="282"/>
      <c r="I120" s="12"/>
    </row>
    <row r="121" spans="1:9" ht="50.1" customHeight="1" x14ac:dyDescent="0.25">
      <c r="A121" s="121" t="s">
        <v>235</v>
      </c>
      <c r="B121" s="45" t="s">
        <v>236</v>
      </c>
      <c r="C121" s="214" t="s">
        <v>615</v>
      </c>
      <c r="D121" s="215" t="s">
        <v>574</v>
      </c>
      <c r="E121" s="216">
        <v>50</v>
      </c>
      <c r="F121" s="44"/>
      <c r="G121" s="43">
        <f t="shared" si="5"/>
        <v>0</v>
      </c>
      <c r="H121" s="282"/>
      <c r="I121" s="12"/>
    </row>
    <row r="122" spans="1:9" ht="50.1" customHeight="1" x14ac:dyDescent="0.25">
      <c r="A122" s="121" t="s">
        <v>235</v>
      </c>
      <c r="B122" s="45" t="s">
        <v>237</v>
      </c>
      <c r="C122" s="138" t="s">
        <v>139</v>
      </c>
      <c r="D122" s="139" t="s">
        <v>124</v>
      </c>
      <c r="E122" s="142">
        <v>28</v>
      </c>
      <c r="F122" s="44"/>
      <c r="G122" s="43">
        <f t="shared" si="5"/>
        <v>0</v>
      </c>
      <c r="H122" s="282"/>
      <c r="I122" s="12"/>
    </row>
    <row r="123" spans="1:9" ht="43.8" customHeight="1" x14ac:dyDescent="0.25">
      <c r="A123" s="121" t="s">
        <v>235</v>
      </c>
      <c r="B123" s="45" t="s">
        <v>238</v>
      </c>
      <c r="C123" s="138" t="s">
        <v>623</v>
      </c>
      <c r="D123" s="139" t="s">
        <v>551</v>
      </c>
      <c r="E123" s="142">
        <v>56</v>
      </c>
      <c r="F123" s="44"/>
      <c r="G123" s="43">
        <f t="shared" si="5"/>
        <v>0</v>
      </c>
      <c r="H123" s="282"/>
      <c r="I123" s="12"/>
    </row>
    <row r="124" spans="1:9" ht="50.1" customHeight="1" x14ac:dyDescent="0.25">
      <c r="A124" s="121" t="s">
        <v>235</v>
      </c>
      <c r="B124" s="45" t="s">
        <v>239</v>
      </c>
      <c r="C124" s="138" t="s">
        <v>140</v>
      </c>
      <c r="D124" s="139" t="s">
        <v>551</v>
      </c>
      <c r="E124" s="142">
        <v>56</v>
      </c>
      <c r="F124" s="44"/>
      <c r="G124" s="43">
        <f t="shared" si="5"/>
        <v>0</v>
      </c>
      <c r="H124" s="282"/>
      <c r="I124" s="12"/>
    </row>
    <row r="125" spans="1:9" ht="50.1" customHeight="1" thickBot="1" x14ac:dyDescent="0.3">
      <c r="A125" s="121" t="s">
        <v>235</v>
      </c>
      <c r="B125" s="45" t="s">
        <v>240</v>
      </c>
      <c r="C125" s="138" t="s">
        <v>141</v>
      </c>
      <c r="D125" s="139" t="s">
        <v>551</v>
      </c>
      <c r="E125" s="142">
        <v>56</v>
      </c>
      <c r="F125" s="44"/>
      <c r="G125" s="43">
        <f t="shared" si="5"/>
        <v>0</v>
      </c>
      <c r="H125" s="283"/>
      <c r="I125" s="12"/>
    </row>
    <row r="126" spans="1:9" ht="50.1" customHeight="1" thickBot="1" x14ac:dyDescent="0.3">
      <c r="A126" s="143" t="s">
        <v>235</v>
      </c>
      <c r="B126" s="126" t="s">
        <v>241</v>
      </c>
      <c r="C126" s="144" t="s">
        <v>142</v>
      </c>
      <c r="D126" s="145" t="s">
        <v>551</v>
      </c>
      <c r="E126" s="146">
        <v>30</v>
      </c>
      <c r="F126" s="42"/>
      <c r="G126" s="41">
        <f t="shared" si="5"/>
        <v>0</v>
      </c>
      <c r="H126" s="26" t="s">
        <v>145</v>
      </c>
      <c r="I126" s="11">
        <f>ROUND(SUM(G105:G126),2)</f>
        <v>0</v>
      </c>
    </row>
    <row r="127" spans="1:9" ht="50.1" customHeight="1" x14ac:dyDescent="0.25">
      <c r="A127" s="147" t="s">
        <v>249</v>
      </c>
      <c r="B127" s="125" t="s">
        <v>60</v>
      </c>
      <c r="C127" s="148" t="s">
        <v>146</v>
      </c>
      <c r="D127" s="149" t="s">
        <v>552</v>
      </c>
      <c r="E127" s="150">
        <v>438</v>
      </c>
      <c r="F127" s="47"/>
      <c r="G127" s="46">
        <f t="shared" si="5"/>
        <v>0</v>
      </c>
      <c r="H127" s="284" t="s">
        <v>339</v>
      </c>
      <c r="I127" s="21"/>
    </row>
    <row r="128" spans="1:9" ht="41.4" customHeight="1" x14ac:dyDescent="0.25">
      <c r="A128" s="121" t="s">
        <v>249</v>
      </c>
      <c r="B128" s="45" t="s">
        <v>245</v>
      </c>
      <c r="C128" s="138" t="s">
        <v>624</v>
      </c>
      <c r="D128" s="139" t="s">
        <v>551</v>
      </c>
      <c r="E128" s="142">
        <v>1737</v>
      </c>
      <c r="F128" s="44"/>
      <c r="G128" s="43">
        <f t="shared" si="5"/>
        <v>0</v>
      </c>
      <c r="H128" s="285"/>
      <c r="I128" s="12"/>
    </row>
    <row r="129" spans="1:9" ht="50.1" customHeight="1" x14ac:dyDescent="0.25">
      <c r="A129" s="121" t="s">
        <v>249</v>
      </c>
      <c r="B129" s="45" t="s">
        <v>246</v>
      </c>
      <c r="C129" s="138" t="s">
        <v>140</v>
      </c>
      <c r="D129" s="139" t="s">
        <v>551</v>
      </c>
      <c r="E129" s="142">
        <v>1737</v>
      </c>
      <c r="F129" s="44"/>
      <c r="G129" s="43">
        <f t="shared" si="5"/>
        <v>0</v>
      </c>
      <c r="H129" s="285"/>
      <c r="I129" s="12"/>
    </row>
    <row r="130" spans="1:9" ht="50.1" customHeight="1" x14ac:dyDescent="0.25">
      <c r="A130" s="121" t="s">
        <v>249</v>
      </c>
      <c r="B130" s="45" t="s">
        <v>247</v>
      </c>
      <c r="C130" s="138" t="s">
        <v>243</v>
      </c>
      <c r="D130" s="139" t="s">
        <v>551</v>
      </c>
      <c r="E130" s="142">
        <v>1676</v>
      </c>
      <c r="F130" s="44"/>
      <c r="G130" s="43">
        <f t="shared" si="5"/>
        <v>0</v>
      </c>
      <c r="H130" s="285"/>
      <c r="I130" s="12"/>
    </row>
    <row r="131" spans="1:9" ht="50.1" customHeight="1" thickBot="1" x14ac:dyDescent="0.3">
      <c r="A131" s="143" t="s">
        <v>244</v>
      </c>
      <c r="B131" s="126" t="s">
        <v>248</v>
      </c>
      <c r="C131" s="144" t="s">
        <v>147</v>
      </c>
      <c r="D131" s="145" t="s">
        <v>551</v>
      </c>
      <c r="E131" s="146">
        <v>61</v>
      </c>
      <c r="F131" s="42"/>
      <c r="G131" s="41">
        <f t="shared" si="5"/>
        <v>0</v>
      </c>
      <c r="H131" s="285"/>
      <c r="I131" s="12"/>
    </row>
    <row r="132" spans="1:9" ht="50.1" customHeight="1" x14ac:dyDescent="0.25">
      <c r="A132" s="147" t="s">
        <v>250</v>
      </c>
      <c r="B132" s="125" t="s">
        <v>61</v>
      </c>
      <c r="C132" s="148" t="s">
        <v>146</v>
      </c>
      <c r="D132" s="149" t="s">
        <v>552</v>
      </c>
      <c r="E132" s="150">
        <v>342</v>
      </c>
      <c r="F132" s="47"/>
      <c r="G132" s="46">
        <f>ROUND((E132*F132),2)</f>
        <v>0</v>
      </c>
      <c r="H132" s="285"/>
      <c r="I132" s="12"/>
    </row>
    <row r="133" spans="1:9" ht="50.1" customHeight="1" x14ac:dyDescent="0.25">
      <c r="A133" s="121" t="s">
        <v>250</v>
      </c>
      <c r="B133" s="45" t="s">
        <v>158</v>
      </c>
      <c r="C133" s="138" t="s">
        <v>144</v>
      </c>
      <c r="D133" s="139" t="s">
        <v>551</v>
      </c>
      <c r="E133" s="142">
        <v>1737</v>
      </c>
      <c r="F133" s="44"/>
      <c r="G133" s="43">
        <f t="shared" ref="G133:G135" si="6">ROUND((E133*F133),2)</f>
        <v>0</v>
      </c>
      <c r="H133" s="285"/>
      <c r="I133" s="12"/>
    </row>
    <row r="134" spans="1:9" ht="50.1" customHeight="1" x14ac:dyDescent="0.25">
      <c r="A134" s="121" t="s">
        <v>250</v>
      </c>
      <c r="B134" s="45" t="s">
        <v>159</v>
      </c>
      <c r="C134" s="138" t="s">
        <v>140</v>
      </c>
      <c r="D134" s="139" t="s">
        <v>551</v>
      </c>
      <c r="E134" s="142">
        <v>1737</v>
      </c>
      <c r="F134" s="44"/>
      <c r="G134" s="43">
        <f t="shared" si="6"/>
        <v>0</v>
      </c>
      <c r="H134" s="285"/>
      <c r="I134" s="12"/>
    </row>
    <row r="135" spans="1:9" ht="50.1" customHeight="1" thickBot="1" x14ac:dyDescent="0.3">
      <c r="A135" s="121" t="s">
        <v>250</v>
      </c>
      <c r="B135" s="45" t="s">
        <v>160</v>
      </c>
      <c r="C135" s="138" t="s">
        <v>243</v>
      </c>
      <c r="D135" s="139" t="s">
        <v>551</v>
      </c>
      <c r="E135" s="142">
        <v>1676</v>
      </c>
      <c r="F135" s="44"/>
      <c r="G135" s="43">
        <f t="shared" si="6"/>
        <v>0</v>
      </c>
      <c r="H135" s="286"/>
      <c r="I135" s="12"/>
    </row>
    <row r="136" spans="1:9" ht="50.1" customHeight="1" thickBot="1" x14ac:dyDescent="0.3">
      <c r="A136" s="143" t="s">
        <v>250</v>
      </c>
      <c r="B136" s="126" t="s">
        <v>161</v>
      </c>
      <c r="C136" s="144" t="s">
        <v>147</v>
      </c>
      <c r="D136" s="145" t="s">
        <v>551</v>
      </c>
      <c r="E136" s="146">
        <v>61</v>
      </c>
      <c r="F136" s="42"/>
      <c r="G136" s="41">
        <f>ROUND((E136*F136),2)</f>
        <v>0</v>
      </c>
      <c r="H136" s="26" t="s">
        <v>251</v>
      </c>
      <c r="I136" s="11">
        <f>ROUND(SUM(G127:G136),2)</f>
        <v>0</v>
      </c>
    </row>
    <row r="137" spans="1:9" ht="50.1" customHeight="1" x14ac:dyDescent="0.25">
      <c r="A137" s="147" t="s">
        <v>336</v>
      </c>
      <c r="B137" s="125" t="s">
        <v>171</v>
      </c>
      <c r="C137" s="148" t="s">
        <v>146</v>
      </c>
      <c r="D137" s="149" t="s">
        <v>552</v>
      </c>
      <c r="E137" s="150">
        <v>553</v>
      </c>
      <c r="F137" s="47"/>
      <c r="G137" s="46">
        <f t="shared" si="0"/>
        <v>0</v>
      </c>
      <c r="H137" s="284" t="s">
        <v>339</v>
      </c>
      <c r="I137" s="21"/>
    </row>
    <row r="138" spans="1:9" ht="30" customHeight="1" x14ac:dyDescent="0.25">
      <c r="A138" s="121" t="s">
        <v>336</v>
      </c>
      <c r="B138" s="45" t="s">
        <v>175</v>
      </c>
      <c r="C138" s="138" t="s">
        <v>625</v>
      </c>
      <c r="D138" s="139" t="s">
        <v>551</v>
      </c>
      <c r="E138" s="142">
        <v>2107</v>
      </c>
      <c r="F138" s="44"/>
      <c r="G138" s="43">
        <f t="shared" si="0"/>
        <v>0</v>
      </c>
      <c r="H138" s="285"/>
      <c r="I138" s="12"/>
    </row>
    <row r="139" spans="1:9" ht="50.1" customHeight="1" x14ac:dyDescent="0.25">
      <c r="A139" s="121" t="s">
        <v>336</v>
      </c>
      <c r="B139" s="45" t="s">
        <v>252</v>
      </c>
      <c r="C139" s="166" t="s">
        <v>348</v>
      </c>
      <c r="D139" s="139" t="s">
        <v>551</v>
      </c>
      <c r="E139" s="142">
        <v>2107</v>
      </c>
      <c r="F139" s="44"/>
      <c r="G139" s="43">
        <f t="shared" si="0"/>
        <v>0</v>
      </c>
      <c r="H139" s="285"/>
      <c r="I139" s="12"/>
    </row>
    <row r="140" spans="1:9" ht="50.1" customHeight="1" x14ac:dyDescent="0.25">
      <c r="A140" s="121" t="s">
        <v>336</v>
      </c>
      <c r="B140" s="45" t="s">
        <v>253</v>
      </c>
      <c r="C140" s="166" t="s">
        <v>234</v>
      </c>
      <c r="D140" s="139" t="s">
        <v>551</v>
      </c>
      <c r="E140" s="142">
        <v>2107</v>
      </c>
      <c r="F140" s="44"/>
      <c r="G140" s="43">
        <f t="shared" si="0"/>
        <v>0</v>
      </c>
      <c r="H140" s="285"/>
      <c r="I140" s="12"/>
    </row>
    <row r="141" spans="1:9" ht="50.1" customHeight="1" thickBot="1" x14ac:dyDescent="0.3">
      <c r="A141" s="143" t="s">
        <v>336</v>
      </c>
      <c r="B141" s="126" t="s">
        <v>254</v>
      </c>
      <c r="C141" s="167" t="s">
        <v>349</v>
      </c>
      <c r="D141" s="145" t="s">
        <v>551</v>
      </c>
      <c r="E141" s="146">
        <v>2107</v>
      </c>
      <c r="F141" s="42"/>
      <c r="G141" s="41">
        <f t="shared" si="0"/>
        <v>0</v>
      </c>
      <c r="H141" s="285"/>
      <c r="I141" s="12"/>
    </row>
    <row r="142" spans="1:9" ht="50.1" customHeight="1" x14ac:dyDescent="0.25">
      <c r="A142" s="147" t="s">
        <v>335</v>
      </c>
      <c r="B142" s="125" t="s">
        <v>172</v>
      </c>
      <c r="C142" s="148" t="s">
        <v>146</v>
      </c>
      <c r="D142" s="149" t="s">
        <v>552</v>
      </c>
      <c r="E142" s="150">
        <v>450</v>
      </c>
      <c r="F142" s="47"/>
      <c r="G142" s="129">
        <f>ROUND((E142*F142),2)</f>
        <v>0</v>
      </c>
      <c r="H142" s="285"/>
      <c r="I142" s="12"/>
    </row>
    <row r="143" spans="1:9" ht="50.1" customHeight="1" x14ac:dyDescent="0.25">
      <c r="A143" s="121" t="s">
        <v>335</v>
      </c>
      <c r="B143" s="45" t="s">
        <v>176</v>
      </c>
      <c r="C143" s="138" t="s">
        <v>144</v>
      </c>
      <c r="D143" s="139" t="s">
        <v>551</v>
      </c>
      <c r="E143" s="142">
        <v>2107</v>
      </c>
      <c r="F143" s="44"/>
      <c r="G143" s="128">
        <f t="shared" ref="G143:G145" si="7">ROUND((E143*F143),2)</f>
        <v>0</v>
      </c>
      <c r="H143" s="285"/>
      <c r="I143" s="12"/>
    </row>
    <row r="144" spans="1:9" ht="50.1" customHeight="1" x14ac:dyDescent="0.25">
      <c r="A144" s="121" t="s">
        <v>335</v>
      </c>
      <c r="B144" s="45" t="s">
        <v>180</v>
      </c>
      <c r="C144" s="166" t="s">
        <v>348</v>
      </c>
      <c r="D144" s="139" t="s">
        <v>551</v>
      </c>
      <c r="E144" s="142">
        <v>2107</v>
      </c>
      <c r="F144" s="44"/>
      <c r="G144" s="128">
        <f t="shared" si="7"/>
        <v>0</v>
      </c>
      <c r="H144" s="285"/>
      <c r="I144" s="12"/>
    </row>
    <row r="145" spans="1:9" ht="50.1" customHeight="1" thickBot="1" x14ac:dyDescent="0.3">
      <c r="A145" s="121" t="s">
        <v>335</v>
      </c>
      <c r="B145" s="45" t="s">
        <v>255</v>
      </c>
      <c r="C145" s="166" t="s">
        <v>234</v>
      </c>
      <c r="D145" s="139" t="s">
        <v>551</v>
      </c>
      <c r="E145" s="142">
        <v>2107</v>
      </c>
      <c r="F145" s="44"/>
      <c r="G145" s="128">
        <f t="shared" si="7"/>
        <v>0</v>
      </c>
      <c r="H145" s="286"/>
      <c r="I145" s="12"/>
    </row>
    <row r="146" spans="1:9" ht="50.1" customHeight="1" thickBot="1" x14ac:dyDescent="0.3">
      <c r="A146" s="143" t="s">
        <v>335</v>
      </c>
      <c r="B146" s="126" t="s">
        <v>256</v>
      </c>
      <c r="C146" s="167" t="s">
        <v>349</v>
      </c>
      <c r="D146" s="145" t="s">
        <v>551</v>
      </c>
      <c r="E146" s="146">
        <v>2107</v>
      </c>
      <c r="F146" s="42"/>
      <c r="G146" s="168">
        <f>ROUND((E146*F146),2)</f>
        <v>0</v>
      </c>
      <c r="H146" s="26" t="s">
        <v>257</v>
      </c>
      <c r="I146" s="11">
        <f>ROUND(SUM(G137:G146),2)</f>
        <v>0</v>
      </c>
    </row>
    <row r="147" spans="1:9" ht="50.1" customHeight="1" x14ac:dyDescent="0.25">
      <c r="A147" s="147" t="s">
        <v>258</v>
      </c>
      <c r="B147" s="125" t="s">
        <v>173</v>
      </c>
      <c r="C147" s="148" t="s">
        <v>146</v>
      </c>
      <c r="D147" s="149" t="s">
        <v>552</v>
      </c>
      <c r="E147" s="150">
        <v>507</v>
      </c>
      <c r="F147" s="47"/>
      <c r="G147" s="46">
        <f>ROUND((E147*F147),2)</f>
        <v>0</v>
      </c>
      <c r="H147" s="24"/>
      <c r="I147" s="12"/>
    </row>
    <row r="148" spans="1:9" ht="50.1" customHeight="1" x14ac:dyDescent="0.25">
      <c r="A148" s="121" t="s">
        <v>258</v>
      </c>
      <c r="B148" s="45" t="s">
        <v>259</v>
      </c>
      <c r="C148" s="138" t="s">
        <v>263</v>
      </c>
      <c r="D148" s="139" t="s">
        <v>551</v>
      </c>
      <c r="E148" s="142">
        <v>304</v>
      </c>
      <c r="F148" s="44"/>
      <c r="G148" s="43">
        <f t="shared" ref="G148:G150" si="8">ROUND((E148*F148),2)</f>
        <v>0</v>
      </c>
      <c r="H148" s="24"/>
      <c r="I148" s="12"/>
    </row>
    <row r="149" spans="1:9" ht="50.1" customHeight="1" x14ac:dyDescent="0.25">
      <c r="A149" s="121" t="s">
        <v>258</v>
      </c>
      <c r="B149" s="45" t="s">
        <v>260</v>
      </c>
      <c r="C149" s="138" t="s">
        <v>264</v>
      </c>
      <c r="D149" s="139" t="s">
        <v>551</v>
      </c>
      <c r="E149" s="142">
        <v>304</v>
      </c>
      <c r="F149" s="44"/>
      <c r="G149" s="43">
        <f t="shared" si="8"/>
        <v>0</v>
      </c>
      <c r="H149" s="24"/>
      <c r="I149" s="12"/>
    </row>
    <row r="150" spans="1:9" ht="50.1" customHeight="1" x14ac:dyDescent="0.25">
      <c r="A150" s="121" t="s">
        <v>258</v>
      </c>
      <c r="B150" s="45" t="s">
        <v>261</v>
      </c>
      <c r="C150" s="138" t="s">
        <v>265</v>
      </c>
      <c r="D150" s="139" t="s">
        <v>551</v>
      </c>
      <c r="E150" s="142">
        <v>304</v>
      </c>
      <c r="F150" s="44"/>
      <c r="G150" s="43">
        <f t="shared" si="8"/>
        <v>0</v>
      </c>
      <c r="H150" s="24"/>
      <c r="I150" s="12"/>
    </row>
    <row r="151" spans="1:9" ht="15" customHeight="1" thickBot="1" x14ac:dyDescent="0.3">
      <c r="A151" s="295" t="s">
        <v>258</v>
      </c>
      <c r="B151" s="292" t="s">
        <v>262</v>
      </c>
      <c r="C151" s="138" t="s">
        <v>130</v>
      </c>
      <c r="D151" s="318" t="s">
        <v>124</v>
      </c>
      <c r="E151" s="321">
        <v>47</v>
      </c>
      <c r="F151" s="315"/>
      <c r="G151" s="290">
        <f>ROUND((E151*F151),2)</f>
        <v>0</v>
      </c>
      <c r="H151" s="24"/>
      <c r="I151" s="12"/>
    </row>
    <row r="152" spans="1:9" ht="15" customHeight="1" x14ac:dyDescent="0.25">
      <c r="A152" s="295"/>
      <c r="B152" s="292"/>
      <c r="C152" s="169" t="s">
        <v>559</v>
      </c>
      <c r="D152" s="319"/>
      <c r="E152" s="322"/>
      <c r="F152" s="316"/>
      <c r="G152" s="313"/>
      <c r="H152" s="287" t="s">
        <v>266</v>
      </c>
      <c r="I152" s="275">
        <f>ROUND(SUM(G147:G154),2)</f>
        <v>0</v>
      </c>
    </row>
    <row r="153" spans="1:9" ht="15" customHeight="1" x14ac:dyDescent="0.25">
      <c r="A153" s="295"/>
      <c r="B153" s="292"/>
      <c r="C153" s="169" t="s">
        <v>560</v>
      </c>
      <c r="D153" s="319"/>
      <c r="E153" s="322"/>
      <c r="F153" s="316"/>
      <c r="G153" s="313"/>
      <c r="H153" s="288"/>
      <c r="I153" s="276"/>
    </row>
    <row r="154" spans="1:9" ht="15" customHeight="1" thickBot="1" x14ac:dyDescent="0.3">
      <c r="A154" s="305"/>
      <c r="B154" s="303"/>
      <c r="C154" s="170" t="s">
        <v>561</v>
      </c>
      <c r="D154" s="320"/>
      <c r="E154" s="323"/>
      <c r="F154" s="317"/>
      <c r="G154" s="314"/>
      <c r="H154" s="289"/>
      <c r="I154" s="277"/>
    </row>
    <row r="155" spans="1:9" ht="30" customHeight="1" x14ac:dyDescent="0.25">
      <c r="A155" s="147" t="s">
        <v>267</v>
      </c>
      <c r="B155" s="125" t="s">
        <v>174</v>
      </c>
      <c r="C155" s="148" t="s">
        <v>626</v>
      </c>
      <c r="D155" s="149" t="s">
        <v>551</v>
      </c>
      <c r="E155" s="150">
        <v>297</v>
      </c>
      <c r="F155" s="47"/>
      <c r="G155" s="46">
        <f>ROUND((E155*F155),2)</f>
        <v>0</v>
      </c>
      <c r="H155" s="24"/>
      <c r="I155" s="12"/>
    </row>
    <row r="156" spans="1:9" ht="30" customHeight="1" x14ac:dyDescent="0.25">
      <c r="A156" s="121" t="s">
        <v>267</v>
      </c>
      <c r="B156" s="45" t="s">
        <v>177</v>
      </c>
      <c r="C156" s="214" t="s">
        <v>268</v>
      </c>
      <c r="D156" s="215" t="s">
        <v>574</v>
      </c>
      <c r="E156" s="216">
        <f>E158</f>
        <v>289</v>
      </c>
      <c r="F156" s="44"/>
      <c r="G156" s="43">
        <f t="shared" ref="G156:G158" si="9">ROUND((E156*F156),2)</f>
        <v>0</v>
      </c>
      <c r="H156" s="24"/>
      <c r="I156" s="12"/>
    </row>
    <row r="157" spans="1:9" ht="30" customHeight="1" x14ac:dyDescent="0.25">
      <c r="A157" s="121" t="s">
        <v>267</v>
      </c>
      <c r="B157" s="45" t="s">
        <v>182</v>
      </c>
      <c r="C157" s="214" t="s">
        <v>584</v>
      </c>
      <c r="D157" s="215" t="s">
        <v>574</v>
      </c>
      <c r="E157" s="216">
        <f>E159</f>
        <v>8</v>
      </c>
      <c r="F157" s="44"/>
      <c r="G157" s="43">
        <f t="shared" si="9"/>
        <v>0</v>
      </c>
      <c r="H157" s="24"/>
      <c r="I157" s="12"/>
    </row>
    <row r="158" spans="1:9" ht="30" customHeight="1" thickBot="1" x14ac:dyDescent="0.3">
      <c r="A158" s="121" t="s">
        <v>267</v>
      </c>
      <c r="B158" s="126" t="s">
        <v>183</v>
      </c>
      <c r="C158" s="138" t="s">
        <v>269</v>
      </c>
      <c r="D158" s="139" t="s">
        <v>551</v>
      </c>
      <c r="E158" s="142">
        <v>289</v>
      </c>
      <c r="F158" s="44"/>
      <c r="G158" s="43">
        <f t="shared" si="9"/>
        <v>0</v>
      </c>
      <c r="H158" s="24"/>
      <c r="I158" s="12"/>
    </row>
    <row r="159" spans="1:9" ht="30" customHeight="1" thickBot="1" x14ac:dyDescent="0.3">
      <c r="A159" s="143" t="s">
        <v>267</v>
      </c>
      <c r="B159" s="126" t="s">
        <v>585</v>
      </c>
      <c r="C159" s="144" t="s">
        <v>147</v>
      </c>
      <c r="D159" s="145" t="s">
        <v>551</v>
      </c>
      <c r="E159" s="146">
        <v>8</v>
      </c>
      <c r="F159" s="42"/>
      <c r="G159" s="41">
        <f t="shared" ref="G159" si="10">ROUND((E159*F159),2)</f>
        <v>0</v>
      </c>
      <c r="H159" s="26" t="s">
        <v>270</v>
      </c>
      <c r="I159" s="11">
        <f>ROUND(SUM(G155:G159),2)</f>
        <v>0</v>
      </c>
    </row>
    <row r="160" spans="1:9" ht="37.799999999999997" customHeight="1" x14ac:dyDescent="0.25">
      <c r="A160" s="147" t="s">
        <v>271</v>
      </c>
      <c r="B160" s="125" t="s">
        <v>179</v>
      </c>
      <c r="C160" s="148" t="s">
        <v>627</v>
      </c>
      <c r="D160" s="149" t="s">
        <v>551</v>
      </c>
      <c r="E160" s="150">
        <v>297</v>
      </c>
      <c r="F160" s="47"/>
      <c r="G160" s="46">
        <f>ROUND((E160*F160),2)</f>
        <v>0</v>
      </c>
      <c r="H160" s="24"/>
      <c r="I160" s="12"/>
    </row>
    <row r="161" spans="1:9" ht="30" customHeight="1" x14ac:dyDescent="0.25">
      <c r="A161" s="121" t="s">
        <v>271</v>
      </c>
      <c r="B161" s="213" t="s">
        <v>178</v>
      </c>
      <c r="C161" s="214" t="s">
        <v>268</v>
      </c>
      <c r="D161" s="215" t="s">
        <v>574</v>
      </c>
      <c r="E161" s="216">
        <f>E163</f>
        <v>289</v>
      </c>
      <c r="F161" s="44"/>
      <c r="G161" s="43">
        <f>ROUND((E161*F161),2)</f>
        <v>0</v>
      </c>
      <c r="H161" s="24"/>
      <c r="I161" s="12"/>
    </row>
    <row r="162" spans="1:9" ht="30" customHeight="1" x14ac:dyDescent="0.25">
      <c r="A162" s="121" t="s">
        <v>271</v>
      </c>
      <c r="B162" s="213" t="s">
        <v>181</v>
      </c>
      <c r="C162" s="214" t="s">
        <v>584</v>
      </c>
      <c r="D162" s="215" t="s">
        <v>574</v>
      </c>
      <c r="E162" s="216">
        <f>E164</f>
        <v>8</v>
      </c>
      <c r="F162" s="44"/>
      <c r="G162" s="43">
        <f t="shared" si="0"/>
        <v>0</v>
      </c>
      <c r="H162" s="24"/>
      <c r="I162" s="12"/>
    </row>
    <row r="163" spans="1:9" ht="30" customHeight="1" thickBot="1" x14ac:dyDescent="0.3">
      <c r="A163" s="121" t="s">
        <v>271</v>
      </c>
      <c r="B163" s="213" t="s">
        <v>184</v>
      </c>
      <c r="C163" s="138" t="s">
        <v>269</v>
      </c>
      <c r="D163" s="139" t="s">
        <v>551</v>
      </c>
      <c r="E163" s="142">
        <v>289</v>
      </c>
      <c r="F163" s="44"/>
      <c r="G163" s="43">
        <f t="shared" si="0"/>
        <v>0</v>
      </c>
      <c r="H163" s="24"/>
      <c r="I163" s="12"/>
    </row>
    <row r="164" spans="1:9" ht="30" customHeight="1" thickBot="1" x14ac:dyDescent="0.3">
      <c r="A164" s="143" t="s">
        <v>271</v>
      </c>
      <c r="B164" s="218" t="s">
        <v>583</v>
      </c>
      <c r="C164" s="144" t="s">
        <v>147</v>
      </c>
      <c r="D164" s="145" t="s">
        <v>551</v>
      </c>
      <c r="E164" s="146">
        <v>8</v>
      </c>
      <c r="F164" s="42"/>
      <c r="G164" s="41">
        <f t="shared" si="0"/>
        <v>0</v>
      </c>
      <c r="H164" s="26" t="s">
        <v>340</v>
      </c>
      <c r="I164" s="11">
        <f>ROUND(SUM(G160:G164),2)</f>
        <v>0</v>
      </c>
    </row>
    <row r="165" spans="1:9" ht="30" customHeight="1" thickBot="1" x14ac:dyDescent="0.3">
      <c r="A165" s="311" t="s">
        <v>272</v>
      </c>
      <c r="B165" s="309" t="s">
        <v>168</v>
      </c>
      <c r="C165" s="148" t="s">
        <v>157</v>
      </c>
      <c r="D165" s="149" t="s">
        <v>551</v>
      </c>
      <c r="E165" s="150">
        <v>146</v>
      </c>
      <c r="F165" s="47"/>
      <c r="G165" s="46">
        <f t="shared" ref="G165:G199" si="11">ROUND((E165*F165),2)</f>
        <v>0</v>
      </c>
      <c r="H165" s="24"/>
      <c r="I165" s="12"/>
    </row>
    <row r="166" spans="1:9" ht="30" customHeight="1" thickBot="1" x14ac:dyDescent="0.3">
      <c r="A166" s="312"/>
      <c r="B166" s="310"/>
      <c r="C166" s="170" t="s">
        <v>562</v>
      </c>
      <c r="D166" s="145" t="s">
        <v>552</v>
      </c>
      <c r="E166" s="146">
        <v>2.2000000000000002</v>
      </c>
      <c r="F166" s="42"/>
      <c r="G166" s="41">
        <f t="shared" si="11"/>
        <v>0</v>
      </c>
      <c r="H166" s="26" t="s">
        <v>341</v>
      </c>
      <c r="I166" s="11">
        <f>ROUND(SUM(G165:G166),2)</f>
        <v>0</v>
      </c>
    </row>
    <row r="167" spans="1:9" ht="30" customHeight="1" thickBot="1" x14ac:dyDescent="0.3">
      <c r="A167" s="147" t="s">
        <v>273</v>
      </c>
      <c r="B167" s="125" t="s">
        <v>169</v>
      </c>
      <c r="C167" s="148" t="s">
        <v>274</v>
      </c>
      <c r="D167" s="149" t="s">
        <v>552</v>
      </c>
      <c r="E167" s="150">
        <v>569.70000000000005</v>
      </c>
      <c r="F167" s="47"/>
      <c r="G167" s="46">
        <f t="shared" si="11"/>
        <v>0</v>
      </c>
      <c r="H167" s="35"/>
      <c r="I167" s="36"/>
    </row>
    <row r="168" spans="1:9" ht="30" customHeight="1" thickBot="1" x14ac:dyDescent="0.3">
      <c r="A168" s="143" t="s">
        <v>273</v>
      </c>
      <c r="B168" s="126" t="s">
        <v>170</v>
      </c>
      <c r="C168" s="144" t="s">
        <v>162</v>
      </c>
      <c r="D168" s="145" t="s">
        <v>551</v>
      </c>
      <c r="E168" s="146">
        <v>5697</v>
      </c>
      <c r="F168" s="42"/>
      <c r="G168" s="41">
        <f t="shared" si="11"/>
        <v>0</v>
      </c>
      <c r="H168" s="26" t="s">
        <v>342</v>
      </c>
      <c r="I168" s="11">
        <f>ROUND(SUM(G167:G168),2)</f>
        <v>0</v>
      </c>
    </row>
    <row r="169" spans="1:9" ht="30" customHeight="1" thickBot="1" x14ac:dyDescent="0.3">
      <c r="A169" s="147" t="s">
        <v>279</v>
      </c>
      <c r="B169" s="125" t="s">
        <v>277</v>
      </c>
      <c r="C169" s="148" t="s">
        <v>275</v>
      </c>
      <c r="D169" s="149" t="s">
        <v>123</v>
      </c>
      <c r="E169" s="150">
        <v>240</v>
      </c>
      <c r="F169" s="47"/>
      <c r="G169" s="46">
        <f t="shared" ref="G169:G174" si="12">ROUND((E169*F169),2)</f>
        <v>0</v>
      </c>
      <c r="H169" s="234"/>
      <c r="I169" s="2"/>
    </row>
    <row r="170" spans="1:9" ht="30" customHeight="1" thickBot="1" x14ac:dyDescent="0.3">
      <c r="A170" s="143" t="s">
        <v>279</v>
      </c>
      <c r="B170" s="126" t="s">
        <v>278</v>
      </c>
      <c r="C170" s="144" t="s">
        <v>276</v>
      </c>
      <c r="D170" s="145" t="s">
        <v>124</v>
      </c>
      <c r="E170" s="146">
        <v>910</v>
      </c>
      <c r="F170" s="42"/>
      <c r="G170" s="41">
        <f t="shared" si="12"/>
        <v>0</v>
      </c>
      <c r="H170" s="26" t="s">
        <v>343</v>
      </c>
      <c r="I170" s="11">
        <f>ROUND(SUM(G169:G170),2)</f>
        <v>0</v>
      </c>
    </row>
    <row r="171" spans="1:9" ht="30" customHeight="1" thickBot="1" x14ac:dyDescent="0.3">
      <c r="A171" s="147" t="s">
        <v>280</v>
      </c>
      <c r="B171" s="125" t="s">
        <v>281</v>
      </c>
      <c r="C171" s="229" t="s">
        <v>163</v>
      </c>
      <c r="D171" s="271" t="s">
        <v>574</v>
      </c>
      <c r="E171" s="272">
        <v>332</v>
      </c>
      <c r="F171" s="273"/>
      <c r="G171" s="274">
        <f t="shared" si="12"/>
        <v>0</v>
      </c>
      <c r="H171" s="35"/>
      <c r="I171" s="2"/>
    </row>
    <row r="172" spans="1:9" ht="30" customHeight="1" x14ac:dyDescent="0.25">
      <c r="A172" s="147" t="s">
        <v>280</v>
      </c>
      <c r="B172" s="51" t="s">
        <v>597</v>
      </c>
      <c r="C172" s="230" t="s">
        <v>598</v>
      </c>
      <c r="D172" s="215" t="s">
        <v>574</v>
      </c>
      <c r="E172" s="216">
        <v>6</v>
      </c>
      <c r="F172" s="44"/>
      <c r="G172" s="43">
        <f t="shared" si="12"/>
        <v>0</v>
      </c>
      <c r="H172" s="235"/>
      <c r="I172" s="2"/>
    </row>
    <row r="173" spans="1:9" ht="30" customHeight="1" thickBot="1" x14ac:dyDescent="0.3">
      <c r="A173" s="121" t="s">
        <v>280</v>
      </c>
      <c r="B173" s="45" t="s">
        <v>282</v>
      </c>
      <c r="C173" s="138" t="s">
        <v>284</v>
      </c>
      <c r="D173" s="139" t="s">
        <v>551</v>
      </c>
      <c r="E173" s="142">
        <v>2.2999999999999998</v>
      </c>
      <c r="F173" s="44"/>
      <c r="G173" s="43">
        <f t="shared" si="12"/>
        <v>0</v>
      </c>
      <c r="H173" s="236"/>
      <c r="I173" s="2"/>
    </row>
    <row r="174" spans="1:9" ht="30" customHeight="1" thickBot="1" x14ac:dyDescent="0.3">
      <c r="A174" s="143" t="s">
        <v>280</v>
      </c>
      <c r="B174" s="126" t="s">
        <v>283</v>
      </c>
      <c r="C174" s="144" t="s">
        <v>285</v>
      </c>
      <c r="D174" s="145" t="s">
        <v>123</v>
      </c>
      <c r="E174" s="165">
        <v>2</v>
      </c>
      <c r="F174" s="42"/>
      <c r="G174" s="41">
        <f t="shared" si="12"/>
        <v>0</v>
      </c>
      <c r="H174" s="26" t="s">
        <v>344</v>
      </c>
      <c r="I174" s="11">
        <f>ROUND(SUM(G171:G174),2)</f>
        <v>0</v>
      </c>
    </row>
    <row r="175" spans="1:9" ht="30" customHeight="1" x14ac:dyDescent="0.25">
      <c r="A175" s="90" t="s">
        <v>286</v>
      </c>
      <c r="B175" s="125" t="s">
        <v>287</v>
      </c>
      <c r="C175" s="214" t="s">
        <v>582</v>
      </c>
      <c r="D175" s="219" t="s">
        <v>123</v>
      </c>
      <c r="E175" s="220">
        <v>17</v>
      </c>
      <c r="F175" s="47"/>
      <c r="G175" s="46">
        <f t="shared" ref="G175:G177" si="13">ROUND((E175*F175),2)</f>
        <v>0</v>
      </c>
      <c r="H175" s="35"/>
      <c r="I175" s="2"/>
    </row>
    <row r="176" spans="1:9" ht="30" customHeight="1" thickBot="1" x14ac:dyDescent="0.3">
      <c r="A176" s="121" t="s">
        <v>286</v>
      </c>
      <c r="B176" s="45" t="s">
        <v>288</v>
      </c>
      <c r="C176" s="138" t="s">
        <v>164</v>
      </c>
      <c r="D176" s="140" t="s">
        <v>123</v>
      </c>
      <c r="E176" s="140">
        <v>15</v>
      </c>
      <c r="F176" s="44"/>
      <c r="G176" s="43">
        <f t="shared" si="13"/>
        <v>0</v>
      </c>
      <c r="H176" s="236"/>
      <c r="I176" s="2"/>
    </row>
    <row r="177" spans="1:9" ht="30" customHeight="1" thickBot="1" x14ac:dyDescent="0.3">
      <c r="A177" s="143" t="s">
        <v>286</v>
      </c>
      <c r="B177" s="126" t="s">
        <v>289</v>
      </c>
      <c r="C177" s="164" t="s">
        <v>581</v>
      </c>
      <c r="D177" s="165" t="s">
        <v>123</v>
      </c>
      <c r="E177" s="165">
        <v>10</v>
      </c>
      <c r="F177" s="42"/>
      <c r="G177" s="41">
        <f t="shared" si="13"/>
        <v>0</v>
      </c>
      <c r="H177" s="26" t="s">
        <v>345</v>
      </c>
      <c r="I177" s="11">
        <f>ROUND(SUM(G175:G177),2)</f>
        <v>0</v>
      </c>
    </row>
    <row r="178" spans="1:9" ht="30" customHeight="1" x14ac:dyDescent="0.25">
      <c r="A178" s="147" t="s">
        <v>290</v>
      </c>
      <c r="B178" s="125" t="s">
        <v>291</v>
      </c>
      <c r="C178" s="148" t="s">
        <v>165</v>
      </c>
      <c r="D178" s="149" t="s">
        <v>123</v>
      </c>
      <c r="E178" s="150">
        <v>1</v>
      </c>
      <c r="F178" s="47"/>
      <c r="G178" s="46">
        <f t="shared" ref="G178:G181" si="14">ROUND((E178*F178),2)</f>
        <v>0</v>
      </c>
      <c r="H178" s="35"/>
      <c r="I178" s="2"/>
    </row>
    <row r="179" spans="1:9" ht="30" customHeight="1" x14ac:dyDescent="0.25">
      <c r="A179" s="121" t="s">
        <v>290</v>
      </c>
      <c r="B179" s="45" t="s">
        <v>292</v>
      </c>
      <c r="C179" s="138" t="s">
        <v>166</v>
      </c>
      <c r="D179" s="139" t="s">
        <v>123</v>
      </c>
      <c r="E179" s="142">
        <v>3</v>
      </c>
      <c r="F179" s="44"/>
      <c r="G179" s="43">
        <f t="shared" si="14"/>
        <v>0</v>
      </c>
      <c r="H179" s="235"/>
      <c r="I179" s="2"/>
    </row>
    <row r="180" spans="1:9" ht="30" customHeight="1" x14ac:dyDescent="0.25">
      <c r="A180" s="121" t="s">
        <v>290</v>
      </c>
      <c r="B180" s="45" t="s">
        <v>293</v>
      </c>
      <c r="C180" s="138" t="s">
        <v>295</v>
      </c>
      <c r="D180" s="139" t="s">
        <v>123</v>
      </c>
      <c r="E180" s="142">
        <v>2</v>
      </c>
      <c r="F180" s="44"/>
      <c r="G180" s="43">
        <f t="shared" si="14"/>
        <v>0</v>
      </c>
      <c r="H180" s="235"/>
      <c r="I180" s="2"/>
    </row>
    <row r="181" spans="1:9" ht="30" customHeight="1" thickBot="1" x14ac:dyDescent="0.3">
      <c r="A181" s="121" t="s">
        <v>290</v>
      </c>
      <c r="B181" s="45" t="s">
        <v>294</v>
      </c>
      <c r="C181" s="138" t="s">
        <v>167</v>
      </c>
      <c r="D181" s="139" t="s">
        <v>123</v>
      </c>
      <c r="E181" s="216">
        <v>5</v>
      </c>
      <c r="F181" s="44"/>
      <c r="G181" s="43">
        <f t="shared" si="14"/>
        <v>0</v>
      </c>
      <c r="H181" s="235"/>
      <c r="I181" s="2"/>
    </row>
    <row r="182" spans="1:9" ht="51.75" customHeight="1" thickBot="1" x14ac:dyDescent="0.3">
      <c r="A182" s="237" t="s">
        <v>290</v>
      </c>
      <c r="B182" s="218" t="s">
        <v>579</v>
      </c>
      <c r="C182" s="238" t="s">
        <v>578</v>
      </c>
      <c r="D182" s="239" t="s">
        <v>5</v>
      </c>
      <c r="E182" s="240">
        <v>1</v>
      </c>
      <c r="F182" s="241"/>
      <c r="G182" s="41">
        <f t="shared" ref="G182" si="15">ROUND((E182*F182),2)</f>
        <v>0</v>
      </c>
      <c r="H182" s="26" t="s">
        <v>346</v>
      </c>
      <c r="I182" s="11">
        <f>ROUND(SUM(G178:G182),2)</f>
        <v>0</v>
      </c>
    </row>
    <row r="183" spans="1:9" ht="30" customHeight="1" x14ac:dyDescent="0.25">
      <c r="A183" s="147" t="s">
        <v>296</v>
      </c>
      <c r="B183" s="125" t="s">
        <v>298</v>
      </c>
      <c r="C183" s="148" t="s">
        <v>133</v>
      </c>
      <c r="D183" s="149" t="s">
        <v>124</v>
      </c>
      <c r="E183" s="150">
        <v>22</v>
      </c>
      <c r="F183" s="47"/>
      <c r="G183" s="46">
        <f t="shared" si="11"/>
        <v>0</v>
      </c>
      <c r="H183" s="278" t="s">
        <v>156</v>
      </c>
      <c r="I183" s="2"/>
    </row>
    <row r="184" spans="1:9" ht="30" customHeight="1" x14ac:dyDescent="0.25">
      <c r="A184" s="121" t="s">
        <v>296</v>
      </c>
      <c r="B184" s="45" t="s">
        <v>299</v>
      </c>
      <c r="C184" s="138" t="s">
        <v>555</v>
      </c>
      <c r="D184" s="139" t="s">
        <v>124</v>
      </c>
      <c r="E184" s="142">
        <v>22</v>
      </c>
      <c r="F184" s="44"/>
      <c r="G184" s="43">
        <f t="shared" si="11"/>
        <v>0</v>
      </c>
      <c r="H184" s="279"/>
      <c r="I184" s="12"/>
    </row>
    <row r="185" spans="1:9" ht="30" customHeight="1" x14ac:dyDescent="0.25">
      <c r="A185" s="121" t="s">
        <v>296</v>
      </c>
      <c r="B185" s="45" t="s">
        <v>300</v>
      </c>
      <c r="C185" s="138" t="s">
        <v>134</v>
      </c>
      <c r="D185" s="139" t="s">
        <v>552</v>
      </c>
      <c r="E185" s="142">
        <v>2.2000000000000002</v>
      </c>
      <c r="F185" s="44"/>
      <c r="G185" s="43">
        <f t="shared" si="11"/>
        <v>0</v>
      </c>
      <c r="H185" s="279"/>
      <c r="I185" s="12"/>
    </row>
    <row r="186" spans="1:9" ht="30" customHeight="1" x14ac:dyDescent="0.25">
      <c r="A186" s="121" t="s">
        <v>296</v>
      </c>
      <c r="B186" s="45" t="s">
        <v>301</v>
      </c>
      <c r="C186" s="138" t="s">
        <v>135</v>
      </c>
      <c r="D186" s="139" t="s">
        <v>124</v>
      </c>
      <c r="E186" s="142">
        <v>22</v>
      </c>
      <c r="F186" s="44"/>
      <c r="G186" s="43">
        <f t="shared" si="11"/>
        <v>0</v>
      </c>
      <c r="H186" s="279"/>
    </row>
    <row r="187" spans="1:9" ht="30" customHeight="1" x14ac:dyDescent="0.25">
      <c r="A187" s="121" t="s">
        <v>296</v>
      </c>
      <c r="B187" s="45" t="s">
        <v>302</v>
      </c>
      <c r="C187" s="138" t="s">
        <v>136</v>
      </c>
      <c r="D187" s="139" t="s">
        <v>552</v>
      </c>
      <c r="E187" s="142">
        <v>61</v>
      </c>
      <c r="F187" s="44"/>
      <c r="G187" s="43">
        <f t="shared" si="11"/>
        <v>0</v>
      </c>
      <c r="H187" s="279"/>
    </row>
    <row r="188" spans="1:9" ht="30" customHeight="1" x14ac:dyDescent="0.25">
      <c r="A188" s="121" t="s">
        <v>296</v>
      </c>
      <c r="B188" s="45" t="s">
        <v>303</v>
      </c>
      <c r="C188" s="138" t="s">
        <v>628</v>
      </c>
      <c r="D188" s="139" t="s">
        <v>551</v>
      </c>
      <c r="E188" s="171">
        <v>79</v>
      </c>
      <c r="F188" s="44"/>
      <c r="G188" s="43">
        <f t="shared" si="11"/>
        <v>0</v>
      </c>
      <c r="H188" s="279"/>
    </row>
    <row r="189" spans="1:9" ht="30" customHeight="1" x14ac:dyDescent="0.25">
      <c r="A189" s="121" t="s">
        <v>296</v>
      </c>
      <c r="B189" s="45" t="s">
        <v>304</v>
      </c>
      <c r="C189" s="138" t="s">
        <v>224</v>
      </c>
      <c r="D189" s="139" t="s">
        <v>551</v>
      </c>
      <c r="E189" s="142">
        <v>79</v>
      </c>
      <c r="F189" s="44"/>
      <c r="G189" s="43">
        <f t="shared" si="11"/>
        <v>0</v>
      </c>
      <c r="H189" s="279"/>
    </row>
    <row r="190" spans="1:9" ht="30" customHeight="1" x14ac:dyDescent="0.25">
      <c r="A190" s="121" t="s">
        <v>296</v>
      </c>
      <c r="B190" s="45" t="s">
        <v>305</v>
      </c>
      <c r="C190" s="138" t="s">
        <v>218</v>
      </c>
      <c r="D190" s="139" t="s">
        <v>551</v>
      </c>
      <c r="E190" s="142">
        <v>79</v>
      </c>
      <c r="F190" s="44"/>
      <c r="G190" s="43">
        <f t="shared" si="11"/>
        <v>0</v>
      </c>
      <c r="H190" s="279"/>
    </row>
    <row r="191" spans="1:9" ht="30" customHeight="1" x14ac:dyDescent="0.25">
      <c r="A191" s="121" t="s">
        <v>296</v>
      </c>
      <c r="B191" s="45" t="s">
        <v>306</v>
      </c>
      <c r="C191" s="138" t="s">
        <v>557</v>
      </c>
      <c r="D191" s="139" t="s">
        <v>551</v>
      </c>
      <c r="E191" s="142">
        <v>79</v>
      </c>
      <c r="F191" s="44"/>
      <c r="G191" s="43">
        <f t="shared" si="11"/>
        <v>0</v>
      </c>
      <c r="H191" s="279"/>
    </row>
    <row r="192" spans="1:9" ht="30" customHeight="1" x14ac:dyDescent="0.25">
      <c r="A192" s="121" t="s">
        <v>296</v>
      </c>
      <c r="B192" s="45" t="s">
        <v>307</v>
      </c>
      <c r="C192" s="138" t="s">
        <v>218</v>
      </c>
      <c r="D192" s="139" t="s">
        <v>551</v>
      </c>
      <c r="E192" s="142">
        <v>79</v>
      </c>
      <c r="F192" s="44"/>
      <c r="G192" s="43">
        <f t="shared" si="11"/>
        <v>0</v>
      </c>
      <c r="H192" s="279"/>
    </row>
    <row r="193" spans="1:8" ht="30" customHeight="1" x14ac:dyDescent="0.25">
      <c r="A193" s="121" t="s">
        <v>296</v>
      </c>
      <c r="B193" s="45" t="s">
        <v>308</v>
      </c>
      <c r="C193" s="138" t="s">
        <v>558</v>
      </c>
      <c r="D193" s="139" t="s">
        <v>551</v>
      </c>
      <c r="E193" s="142">
        <v>79</v>
      </c>
      <c r="F193" s="44"/>
      <c r="G193" s="43">
        <f t="shared" si="11"/>
        <v>0</v>
      </c>
      <c r="H193" s="279"/>
    </row>
    <row r="194" spans="1:8" ht="30" customHeight="1" x14ac:dyDescent="0.25">
      <c r="A194" s="121" t="s">
        <v>296</v>
      </c>
      <c r="B194" s="45" t="s">
        <v>309</v>
      </c>
      <c r="C194" s="138" t="s">
        <v>225</v>
      </c>
      <c r="D194" s="139" t="s">
        <v>124</v>
      </c>
      <c r="E194" s="142">
        <v>18</v>
      </c>
      <c r="F194" s="44"/>
      <c r="G194" s="43">
        <f t="shared" si="11"/>
        <v>0</v>
      </c>
      <c r="H194" s="279"/>
    </row>
    <row r="195" spans="1:8" ht="30" customHeight="1" x14ac:dyDescent="0.25">
      <c r="A195" s="121" t="s">
        <v>296</v>
      </c>
      <c r="B195" s="45" t="s">
        <v>310</v>
      </c>
      <c r="C195" s="138" t="s">
        <v>146</v>
      </c>
      <c r="D195" s="139" t="s">
        <v>552</v>
      </c>
      <c r="E195" s="142">
        <v>15</v>
      </c>
      <c r="F195" s="44"/>
      <c r="G195" s="43">
        <f t="shared" si="11"/>
        <v>0</v>
      </c>
      <c r="H195" s="279"/>
    </row>
    <row r="196" spans="1:8" ht="15" customHeight="1" x14ac:dyDescent="0.25">
      <c r="A196" s="295" t="s">
        <v>296</v>
      </c>
      <c r="B196" s="292" t="s">
        <v>311</v>
      </c>
      <c r="C196" s="293" t="s">
        <v>621</v>
      </c>
      <c r="D196" s="296" t="s">
        <v>551</v>
      </c>
      <c r="E196" s="297">
        <v>60</v>
      </c>
      <c r="F196" s="298"/>
      <c r="G196" s="290">
        <f t="shared" si="11"/>
        <v>0</v>
      </c>
      <c r="H196" s="279"/>
    </row>
    <row r="197" spans="1:8" ht="15" customHeight="1" x14ac:dyDescent="0.25">
      <c r="A197" s="295"/>
      <c r="B197" s="292"/>
      <c r="C197" s="294"/>
      <c r="D197" s="296"/>
      <c r="E197" s="297"/>
      <c r="F197" s="298"/>
      <c r="G197" s="291"/>
      <c r="H197" s="279"/>
    </row>
    <row r="198" spans="1:8" ht="30" customHeight="1" x14ac:dyDescent="0.25">
      <c r="A198" s="121" t="s">
        <v>296</v>
      </c>
      <c r="B198" s="45" t="s">
        <v>312</v>
      </c>
      <c r="C198" s="138" t="s">
        <v>140</v>
      </c>
      <c r="D198" s="139" t="s">
        <v>551</v>
      </c>
      <c r="E198" s="142">
        <v>60</v>
      </c>
      <c r="F198" s="44"/>
      <c r="G198" s="43">
        <f t="shared" si="11"/>
        <v>0</v>
      </c>
      <c r="H198" s="279"/>
    </row>
    <row r="199" spans="1:8" ht="30" customHeight="1" thickBot="1" x14ac:dyDescent="0.3">
      <c r="A199" s="143" t="s">
        <v>296</v>
      </c>
      <c r="B199" s="126" t="s">
        <v>313</v>
      </c>
      <c r="C199" s="144" t="s">
        <v>243</v>
      </c>
      <c r="D199" s="145" t="s">
        <v>551</v>
      </c>
      <c r="E199" s="146">
        <v>60</v>
      </c>
      <c r="F199" s="42"/>
      <c r="G199" s="41">
        <f t="shared" si="11"/>
        <v>0</v>
      </c>
      <c r="H199" s="279"/>
    </row>
    <row r="200" spans="1:8" ht="30" customHeight="1" x14ac:dyDescent="0.25">
      <c r="A200" s="147" t="s">
        <v>297</v>
      </c>
      <c r="B200" s="125" t="s">
        <v>314</v>
      </c>
      <c r="C200" s="148" t="s">
        <v>133</v>
      </c>
      <c r="D200" s="149" t="s">
        <v>124</v>
      </c>
      <c r="E200" s="150">
        <v>22</v>
      </c>
      <c r="F200" s="47"/>
      <c r="G200" s="46">
        <f t="shared" ref="G200:G214" si="16">ROUND((E200*F200),2)</f>
        <v>0</v>
      </c>
      <c r="H200" s="279"/>
    </row>
    <row r="201" spans="1:8" ht="30" customHeight="1" x14ac:dyDescent="0.25">
      <c r="A201" s="121" t="s">
        <v>297</v>
      </c>
      <c r="B201" s="45" t="s">
        <v>315</v>
      </c>
      <c r="C201" s="138" t="s">
        <v>555</v>
      </c>
      <c r="D201" s="139" t="s">
        <v>124</v>
      </c>
      <c r="E201" s="142">
        <v>22</v>
      </c>
      <c r="F201" s="44"/>
      <c r="G201" s="43">
        <f t="shared" si="16"/>
        <v>0</v>
      </c>
      <c r="H201" s="279"/>
    </row>
    <row r="202" spans="1:8" ht="30" customHeight="1" x14ac:dyDescent="0.25">
      <c r="A202" s="121" t="s">
        <v>297</v>
      </c>
      <c r="B202" s="45" t="s">
        <v>316</v>
      </c>
      <c r="C202" s="138" t="s">
        <v>134</v>
      </c>
      <c r="D202" s="139" t="s">
        <v>552</v>
      </c>
      <c r="E202" s="142">
        <v>2.2000000000000002</v>
      </c>
      <c r="F202" s="44"/>
      <c r="G202" s="43">
        <f t="shared" si="16"/>
        <v>0</v>
      </c>
      <c r="H202" s="279"/>
    </row>
    <row r="203" spans="1:8" ht="30" customHeight="1" x14ac:dyDescent="0.25">
      <c r="A203" s="121" t="s">
        <v>297</v>
      </c>
      <c r="B203" s="45" t="s">
        <v>317</v>
      </c>
      <c r="C203" s="138" t="s">
        <v>135</v>
      </c>
      <c r="D203" s="139" t="s">
        <v>124</v>
      </c>
      <c r="E203" s="142">
        <v>22</v>
      </c>
      <c r="F203" s="44"/>
      <c r="G203" s="43">
        <f t="shared" si="16"/>
        <v>0</v>
      </c>
      <c r="H203" s="279"/>
    </row>
    <row r="204" spans="1:8" ht="30" customHeight="1" x14ac:dyDescent="0.25">
      <c r="A204" s="121" t="s">
        <v>297</v>
      </c>
      <c r="B204" s="45" t="s">
        <v>318</v>
      </c>
      <c r="C204" s="138" t="s">
        <v>146</v>
      </c>
      <c r="D204" s="139" t="s">
        <v>552</v>
      </c>
      <c r="E204" s="142">
        <v>53</v>
      </c>
      <c r="F204" s="44"/>
      <c r="G204" s="43">
        <f t="shared" si="16"/>
        <v>0</v>
      </c>
      <c r="H204" s="279"/>
    </row>
    <row r="205" spans="1:8" ht="30" customHeight="1" x14ac:dyDescent="0.25">
      <c r="A205" s="121" t="s">
        <v>297</v>
      </c>
      <c r="B205" s="45" t="s">
        <v>319</v>
      </c>
      <c r="C205" s="138" t="s">
        <v>629</v>
      </c>
      <c r="D205" s="139" t="s">
        <v>551</v>
      </c>
      <c r="E205" s="142">
        <v>79</v>
      </c>
      <c r="F205" s="44"/>
      <c r="G205" s="43">
        <f t="shared" si="16"/>
        <v>0</v>
      </c>
      <c r="H205" s="279"/>
    </row>
    <row r="206" spans="1:8" ht="30" customHeight="1" x14ac:dyDescent="0.25">
      <c r="A206" s="121" t="s">
        <v>297</v>
      </c>
      <c r="B206" s="45" t="s">
        <v>320</v>
      </c>
      <c r="C206" s="163" t="s">
        <v>224</v>
      </c>
      <c r="D206" s="139" t="s">
        <v>551</v>
      </c>
      <c r="E206" s="142">
        <v>79</v>
      </c>
      <c r="F206" s="44"/>
      <c r="G206" s="43">
        <f t="shared" si="16"/>
        <v>0</v>
      </c>
      <c r="H206" s="279"/>
    </row>
    <row r="207" spans="1:8" ht="30" customHeight="1" x14ac:dyDescent="0.25">
      <c r="A207" s="121" t="s">
        <v>297</v>
      </c>
      <c r="B207" s="45" t="s">
        <v>321</v>
      </c>
      <c r="C207" s="163" t="s">
        <v>218</v>
      </c>
      <c r="D207" s="139" t="s">
        <v>551</v>
      </c>
      <c r="E207" s="142">
        <v>79</v>
      </c>
      <c r="F207" s="44"/>
      <c r="G207" s="43">
        <f t="shared" si="16"/>
        <v>0</v>
      </c>
      <c r="H207" s="279"/>
    </row>
    <row r="208" spans="1:8" ht="30" customHeight="1" x14ac:dyDescent="0.25">
      <c r="A208" s="212" t="s">
        <v>575</v>
      </c>
      <c r="B208" s="213" t="s">
        <v>322</v>
      </c>
      <c r="C208" s="214" t="s">
        <v>573</v>
      </c>
      <c r="D208" s="215" t="s">
        <v>574</v>
      </c>
      <c r="E208" s="216">
        <v>79</v>
      </c>
      <c r="F208" s="217"/>
      <c r="G208" s="43">
        <f t="shared" si="16"/>
        <v>0</v>
      </c>
      <c r="H208" s="279"/>
    </row>
    <row r="209" spans="1:9" ht="30" customHeight="1" x14ac:dyDescent="0.25">
      <c r="A209" s="212" t="s">
        <v>575</v>
      </c>
      <c r="B209" s="213" t="s">
        <v>323</v>
      </c>
      <c r="C209" s="214" t="s">
        <v>218</v>
      </c>
      <c r="D209" s="215" t="s">
        <v>574</v>
      </c>
      <c r="E209" s="216">
        <v>79</v>
      </c>
      <c r="F209" s="217"/>
      <c r="G209" s="43">
        <f t="shared" si="16"/>
        <v>0</v>
      </c>
      <c r="H209" s="279"/>
    </row>
    <row r="210" spans="1:9" ht="30" customHeight="1" x14ac:dyDescent="0.25">
      <c r="A210" s="121" t="s">
        <v>297</v>
      </c>
      <c r="B210" s="213" t="s">
        <v>324</v>
      </c>
      <c r="C210" s="138" t="s">
        <v>556</v>
      </c>
      <c r="D210" s="139" t="s">
        <v>551</v>
      </c>
      <c r="E210" s="142">
        <v>79</v>
      </c>
      <c r="F210" s="44"/>
      <c r="G210" s="43">
        <f t="shared" si="16"/>
        <v>0</v>
      </c>
      <c r="H210" s="279"/>
    </row>
    <row r="211" spans="1:9" ht="30" customHeight="1" x14ac:dyDescent="0.25">
      <c r="A211" s="121" t="s">
        <v>297</v>
      </c>
      <c r="B211" s="213" t="s">
        <v>325</v>
      </c>
      <c r="C211" s="138" t="s">
        <v>225</v>
      </c>
      <c r="D211" s="139" t="s">
        <v>124</v>
      </c>
      <c r="E211" s="142">
        <v>18</v>
      </c>
      <c r="F211" s="44"/>
      <c r="G211" s="43">
        <f t="shared" si="16"/>
        <v>0</v>
      </c>
      <c r="H211" s="279"/>
    </row>
    <row r="212" spans="1:9" ht="30" customHeight="1" x14ac:dyDescent="0.25">
      <c r="A212" s="121" t="s">
        <v>297</v>
      </c>
      <c r="B212" s="213" t="s">
        <v>326</v>
      </c>
      <c r="C212" s="138" t="s">
        <v>146</v>
      </c>
      <c r="D212" s="139" t="s">
        <v>552</v>
      </c>
      <c r="E212" s="142">
        <v>12</v>
      </c>
      <c r="F212" s="44"/>
      <c r="G212" s="43">
        <f t="shared" si="16"/>
        <v>0</v>
      </c>
      <c r="H212" s="279"/>
    </row>
    <row r="213" spans="1:9" ht="30" customHeight="1" x14ac:dyDescent="0.25">
      <c r="A213" s="121" t="s">
        <v>297</v>
      </c>
      <c r="B213" s="213" t="s">
        <v>327</v>
      </c>
      <c r="C213" s="138" t="s">
        <v>144</v>
      </c>
      <c r="D213" s="139" t="s">
        <v>551</v>
      </c>
      <c r="E213" s="142">
        <v>60</v>
      </c>
      <c r="F213" s="44"/>
      <c r="G213" s="43">
        <f t="shared" si="16"/>
        <v>0</v>
      </c>
      <c r="H213" s="279"/>
    </row>
    <row r="214" spans="1:9" ht="30" customHeight="1" thickBot="1" x14ac:dyDescent="0.3">
      <c r="A214" s="121" t="s">
        <v>297</v>
      </c>
      <c r="B214" s="213" t="s">
        <v>576</v>
      </c>
      <c r="C214" s="138" t="s">
        <v>140</v>
      </c>
      <c r="D214" s="139" t="s">
        <v>551</v>
      </c>
      <c r="E214" s="142">
        <v>60</v>
      </c>
      <c r="F214" s="44"/>
      <c r="G214" s="43">
        <f t="shared" si="16"/>
        <v>0</v>
      </c>
      <c r="H214" s="280"/>
    </row>
    <row r="215" spans="1:9" ht="30" customHeight="1" thickBot="1" x14ac:dyDescent="0.3">
      <c r="A215" s="143" t="s">
        <v>297</v>
      </c>
      <c r="B215" s="218" t="s">
        <v>577</v>
      </c>
      <c r="C215" s="164" t="s">
        <v>243</v>
      </c>
      <c r="D215" s="145" t="s">
        <v>551</v>
      </c>
      <c r="E215" s="146">
        <v>60</v>
      </c>
      <c r="F215" s="42"/>
      <c r="G215" s="41">
        <f t="shared" ref="G215" si="17">ROUND((E215*F215),2)</f>
        <v>0</v>
      </c>
      <c r="H215" s="10" t="s">
        <v>347</v>
      </c>
      <c r="I215" s="11">
        <f>ROUND(SUM(G183:G215),2)</f>
        <v>0</v>
      </c>
    </row>
    <row r="216" spans="1:9" ht="41.4" x14ac:dyDescent="0.25">
      <c r="A216" s="14"/>
      <c r="B216" s="14"/>
      <c r="C216" s="14"/>
      <c r="D216" s="13"/>
      <c r="E216" s="18"/>
      <c r="F216" s="27" t="s">
        <v>67</v>
      </c>
      <c r="G216" s="28">
        <f>SUM(G5:G215)</f>
        <v>-10336.400000000001</v>
      </c>
    </row>
    <row r="217" spans="1:9" x14ac:dyDescent="0.25">
      <c r="A217" s="17"/>
      <c r="B217" s="17"/>
      <c r="C217" s="16"/>
      <c r="D217" s="16"/>
      <c r="E217" s="19"/>
      <c r="F217" s="16"/>
      <c r="G217" s="15"/>
    </row>
  </sheetData>
  <sheetProtection algorithmName="SHA-512" hashValue="oj/TarJiLUbTWM/RT0Wx2epiC0o4WG1+RcJHAd2YtIrDogyWZzWe6tXaLK5jfwWBSm4YH6Bbzyxofqx2B0s3wQ==" saltValue="Vr9MuXlECDxBppUAn8JEUQ==" spinCount="100000" sheet="1" objects="1" scenarios="1"/>
  <mergeCells count="26">
    <mergeCell ref="B165:B166"/>
    <mergeCell ref="A165:A166"/>
    <mergeCell ref="G151:G154"/>
    <mergeCell ref="F151:F154"/>
    <mergeCell ref="D151:D154"/>
    <mergeCell ref="E151:E154"/>
    <mergeCell ref="A1:G1"/>
    <mergeCell ref="A3:G3"/>
    <mergeCell ref="B151:B154"/>
    <mergeCell ref="H89:H103"/>
    <mergeCell ref="A151:A154"/>
    <mergeCell ref="H32:H35"/>
    <mergeCell ref="H73:H87"/>
    <mergeCell ref="G196:G197"/>
    <mergeCell ref="B196:B197"/>
    <mergeCell ref="C196:C197"/>
    <mergeCell ref="A196:A197"/>
    <mergeCell ref="D196:D197"/>
    <mergeCell ref="E196:E197"/>
    <mergeCell ref="F196:F197"/>
    <mergeCell ref="I152:I154"/>
    <mergeCell ref="H183:H214"/>
    <mergeCell ref="H105:H125"/>
    <mergeCell ref="H127:H135"/>
    <mergeCell ref="H137:H145"/>
    <mergeCell ref="H152:H154"/>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A3C3F-E632-4BD8-99C8-E6FF1DC8BFA0}">
  <dimension ref="A1:I59"/>
  <sheetViews>
    <sheetView topLeftCell="A40" zoomScale="87" zoomScaleNormal="87" workbookViewId="0">
      <selection activeCell="A4" sqref="A4:E57"/>
    </sheetView>
  </sheetViews>
  <sheetFormatPr defaultColWidth="9.33203125" defaultRowHeight="13.8" x14ac:dyDescent="0.25"/>
  <cols>
    <col min="1" max="1" width="39.6640625" style="8" customWidth="1"/>
    <col min="2" max="2" width="7" style="72" customWidth="1"/>
    <col min="3" max="3" width="74.6640625" style="5" customWidth="1"/>
    <col min="4" max="4" width="9.33203125" style="4"/>
    <col min="5" max="5" width="16.33203125" style="4" customWidth="1"/>
    <col min="6" max="6" width="20.6640625" style="6" customWidth="1"/>
    <col min="7" max="7" width="14.6640625" style="4" customWidth="1"/>
    <col min="8" max="8" width="21.5546875" style="7" customWidth="1"/>
    <col min="9" max="9" width="16.33203125" style="1" customWidth="1"/>
    <col min="10" max="16384" width="9.33203125" style="1"/>
  </cols>
  <sheetData>
    <row r="1" spans="1:9" ht="33.450000000000003" customHeight="1" x14ac:dyDescent="0.25">
      <c r="A1" s="299" t="s">
        <v>186</v>
      </c>
      <c r="B1" s="299"/>
      <c r="C1" s="299"/>
      <c r="D1" s="299"/>
      <c r="E1" s="299"/>
      <c r="F1" s="299"/>
      <c r="G1" s="299"/>
    </row>
    <row r="2" spans="1:9" ht="15" thickBot="1" x14ac:dyDescent="0.3">
      <c r="A2" s="33"/>
      <c r="B2" s="111"/>
      <c r="C2" s="33"/>
      <c r="D2" s="33"/>
      <c r="E2" s="110"/>
      <c r="F2" s="33"/>
      <c r="G2" s="33"/>
    </row>
    <row r="3" spans="1:9" x14ac:dyDescent="0.25">
      <c r="A3" s="324" t="s">
        <v>479</v>
      </c>
      <c r="B3" s="324"/>
      <c r="C3" s="324"/>
      <c r="D3" s="324"/>
      <c r="E3" s="324"/>
      <c r="F3" s="324"/>
      <c r="G3" s="325"/>
    </row>
    <row r="4" spans="1:9" ht="29.4" thickBot="1" x14ac:dyDescent="0.3">
      <c r="A4" s="109" t="s">
        <v>63</v>
      </c>
      <c r="B4" s="108" t="s">
        <v>0</v>
      </c>
      <c r="C4" s="107" t="s">
        <v>1</v>
      </c>
      <c r="D4" s="107" t="s">
        <v>2</v>
      </c>
      <c r="E4" s="106" t="s">
        <v>3</v>
      </c>
      <c r="F4" s="105" t="s">
        <v>465</v>
      </c>
      <c r="G4" s="104" t="s">
        <v>4</v>
      </c>
    </row>
    <row r="5" spans="1:9" x14ac:dyDescent="0.25">
      <c r="A5" s="85" t="s">
        <v>460</v>
      </c>
      <c r="B5" s="102" t="s">
        <v>7</v>
      </c>
      <c r="C5" s="97" t="s">
        <v>464</v>
      </c>
      <c r="D5" s="82" t="s">
        <v>462</v>
      </c>
      <c r="E5" s="103">
        <f>130+180</f>
        <v>310</v>
      </c>
      <c r="F5" s="63"/>
      <c r="G5" s="43">
        <f>ROUND((E5*F5),2)</f>
        <v>0</v>
      </c>
    </row>
    <row r="6" spans="1:9" x14ac:dyDescent="0.25">
      <c r="A6" s="85" t="s">
        <v>460</v>
      </c>
      <c r="B6" s="102" t="s">
        <v>8</v>
      </c>
      <c r="C6" s="97" t="s">
        <v>463</v>
      </c>
      <c r="D6" s="82" t="s">
        <v>462</v>
      </c>
      <c r="E6" s="81">
        <f>130+260</f>
        <v>390</v>
      </c>
      <c r="F6" s="63"/>
      <c r="G6" s="43">
        <f>ROUND((E6*F6),2)</f>
        <v>0</v>
      </c>
    </row>
    <row r="7" spans="1:9" ht="14.4" thickBot="1" x14ac:dyDescent="0.3">
      <c r="A7" s="85" t="s">
        <v>460</v>
      </c>
      <c r="B7" s="102" t="s">
        <v>9</v>
      </c>
      <c r="C7" s="97" t="s">
        <v>461</v>
      </c>
      <c r="D7" s="82" t="s">
        <v>383</v>
      </c>
      <c r="E7" s="81">
        <f>18+12</f>
        <v>30</v>
      </c>
      <c r="F7" s="63"/>
      <c r="G7" s="43">
        <f>ROUND((E7*F7),2)</f>
        <v>0</v>
      </c>
    </row>
    <row r="8" spans="1:9" ht="28.2" thickBot="1" x14ac:dyDescent="0.3">
      <c r="A8" s="85" t="s">
        <v>460</v>
      </c>
      <c r="B8" s="102" t="s">
        <v>10</v>
      </c>
      <c r="C8" s="97" t="s">
        <v>459</v>
      </c>
      <c r="D8" s="82" t="s">
        <v>458</v>
      </c>
      <c r="E8" s="76">
        <f>280+160</f>
        <v>440</v>
      </c>
      <c r="F8" s="101"/>
      <c r="G8" s="43">
        <f>ROUND((E8*F8),2)</f>
        <v>0</v>
      </c>
      <c r="H8" s="10" t="s">
        <v>457</v>
      </c>
      <c r="I8" s="11">
        <f>ROUND(SUM(G5:G8),2)</f>
        <v>0</v>
      </c>
    </row>
    <row r="9" spans="1:9" s="2" customFormat="1" x14ac:dyDescent="0.25">
      <c r="A9" s="90" t="s">
        <v>451</v>
      </c>
      <c r="B9" s="89" t="s">
        <v>16</v>
      </c>
      <c r="C9" s="100" t="s">
        <v>456</v>
      </c>
      <c r="D9" s="87" t="s">
        <v>383</v>
      </c>
      <c r="E9" s="86">
        <f>280+260</f>
        <v>540</v>
      </c>
      <c r="F9" s="99"/>
      <c r="G9" s="46">
        <f t="shared" ref="G9:G51" si="0">ROUND((E9*F9),2)</f>
        <v>0</v>
      </c>
      <c r="H9" s="3"/>
    </row>
    <row r="10" spans="1:9" s="2" customFormat="1" x14ac:dyDescent="0.25">
      <c r="A10" s="85" t="s">
        <v>453</v>
      </c>
      <c r="B10" s="98" t="s">
        <v>17</v>
      </c>
      <c r="C10" s="97" t="s">
        <v>455</v>
      </c>
      <c r="D10" s="82" t="s">
        <v>124</v>
      </c>
      <c r="E10" s="81">
        <f>38+40</f>
        <v>78</v>
      </c>
      <c r="F10" s="96"/>
      <c r="G10" s="43">
        <f t="shared" si="0"/>
        <v>0</v>
      </c>
      <c r="H10" s="3"/>
    </row>
    <row r="11" spans="1:9" s="2" customFormat="1" x14ac:dyDescent="0.25">
      <c r="A11" s="85" t="s">
        <v>453</v>
      </c>
      <c r="B11" s="98" t="s">
        <v>18</v>
      </c>
      <c r="C11" s="97" t="s">
        <v>454</v>
      </c>
      <c r="D11" s="82" t="s">
        <v>462</v>
      </c>
      <c r="E11" s="81">
        <v>28</v>
      </c>
      <c r="F11" s="96"/>
      <c r="G11" s="43">
        <f t="shared" si="0"/>
        <v>0</v>
      </c>
      <c r="H11" s="3"/>
    </row>
    <row r="12" spans="1:9" s="2" customFormat="1" ht="14.4" thickBot="1" x14ac:dyDescent="0.3">
      <c r="A12" s="85" t="s">
        <v>453</v>
      </c>
      <c r="B12" s="98" t="s">
        <v>19</v>
      </c>
      <c r="C12" s="97" t="s">
        <v>452</v>
      </c>
      <c r="D12" s="82" t="s">
        <v>383</v>
      </c>
      <c r="E12" s="81">
        <v>7</v>
      </c>
      <c r="F12" s="96"/>
      <c r="G12" s="43">
        <f t="shared" si="0"/>
        <v>0</v>
      </c>
      <c r="H12" s="3"/>
    </row>
    <row r="13" spans="1:9" s="2" customFormat="1" ht="28.2" thickBot="1" x14ac:dyDescent="0.3">
      <c r="A13" s="80" t="s">
        <v>451</v>
      </c>
      <c r="B13" s="95" t="s">
        <v>20</v>
      </c>
      <c r="C13" s="94" t="s">
        <v>547</v>
      </c>
      <c r="D13" s="93" t="s">
        <v>125</v>
      </c>
      <c r="E13" s="76">
        <v>17.5</v>
      </c>
      <c r="F13" s="92"/>
      <c r="G13" s="41">
        <f t="shared" si="0"/>
        <v>0</v>
      </c>
      <c r="H13" s="10" t="s">
        <v>450</v>
      </c>
      <c r="I13" s="11">
        <f>ROUND(SUM(G9:G13),2)</f>
        <v>0</v>
      </c>
    </row>
    <row r="14" spans="1:9" s="2" customFormat="1" x14ac:dyDescent="0.25">
      <c r="A14" s="90" t="s">
        <v>392</v>
      </c>
      <c r="B14" s="89" t="s">
        <v>40</v>
      </c>
      <c r="C14" s="88" t="s">
        <v>449</v>
      </c>
      <c r="D14" s="87" t="s">
        <v>462</v>
      </c>
      <c r="E14" s="86">
        <f>28+90</f>
        <v>118</v>
      </c>
      <c r="F14" s="50"/>
      <c r="G14" s="46">
        <f t="shared" si="0"/>
        <v>0</v>
      </c>
      <c r="H14" s="3"/>
    </row>
    <row r="15" spans="1:9" s="2" customFormat="1" x14ac:dyDescent="0.25">
      <c r="A15" s="85" t="s">
        <v>392</v>
      </c>
      <c r="B15" s="45" t="s">
        <v>41</v>
      </c>
      <c r="C15" s="83" t="s">
        <v>448</v>
      </c>
      <c r="D15" s="82" t="s">
        <v>383</v>
      </c>
      <c r="E15" s="223">
        <v>17.899999999999999</v>
      </c>
      <c r="F15" s="49"/>
      <c r="G15" s="43">
        <f t="shared" si="0"/>
        <v>0</v>
      </c>
      <c r="H15" s="3"/>
    </row>
    <row r="16" spans="1:9" s="2" customFormat="1" x14ac:dyDescent="0.25">
      <c r="A16" s="85" t="s">
        <v>392</v>
      </c>
      <c r="B16" s="91" t="s">
        <v>42</v>
      </c>
      <c r="C16" s="83" t="s">
        <v>447</v>
      </c>
      <c r="D16" s="82" t="s">
        <v>462</v>
      </c>
      <c r="E16" s="81">
        <v>298</v>
      </c>
      <c r="F16" s="49"/>
      <c r="G16" s="43">
        <f t="shared" si="0"/>
        <v>0</v>
      </c>
      <c r="H16" s="3"/>
    </row>
    <row r="17" spans="1:8" s="2" customFormat="1" x14ac:dyDescent="0.25">
      <c r="A17" s="85" t="s">
        <v>392</v>
      </c>
      <c r="B17" s="45" t="s">
        <v>43</v>
      </c>
      <c r="C17" s="83" t="s">
        <v>446</v>
      </c>
      <c r="D17" s="82" t="s">
        <v>462</v>
      </c>
      <c r="E17" s="81">
        <v>4</v>
      </c>
      <c r="F17" s="49"/>
      <c r="G17" s="43">
        <f t="shared" si="0"/>
        <v>0</v>
      </c>
      <c r="H17" s="3"/>
    </row>
    <row r="18" spans="1:8" s="2" customFormat="1" x14ac:dyDescent="0.25">
      <c r="A18" s="85" t="s">
        <v>392</v>
      </c>
      <c r="B18" s="45" t="s">
        <v>44</v>
      </c>
      <c r="C18" s="83" t="s">
        <v>445</v>
      </c>
      <c r="D18" s="82" t="s">
        <v>462</v>
      </c>
      <c r="E18" s="81">
        <v>1</v>
      </c>
      <c r="F18" s="49"/>
      <c r="G18" s="43">
        <f t="shared" si="0"/>
        <v>0</v>
      </c>
      <c r="H18" s="3"/>
    </row>
    <row r="19" spans="1:8" s="2" customFormat="1" ht="26.4" x14ac:dyDescent="0.25">
      <c r="A19" s="85" t="s">
        <v>392</v>
      </c>
      <c r="B19" s="91" t="s">
        <v>444</v>
      </c>
      <c r="C19" s="83" t="s">
        <v>443</v>
      </c>
      <c r="D19" s="82" t="s">
        <v>383</v>
      </c>
      <c r="E19" s="81">
        <v>1</v>
      </c>
      <c r="F19" s="49"/>
      <c r="G19" s="43">
        <f t="shared" si="0"/>
        <v>0</v>
      </c>
      <c r="H19" s="3"/>
    </row>
    <row r="20" spans="1:8" s="2" customFormat="1" x14ac:dyDescent="0.25">
      <c r="A20" s="85" t="s">
        <v>392</v>
      </c>
      <c r="B20" s="45" t="s">
        <v>442</v>
      </c>
      <c r="C20" s="83" t="s">
        <v>441</v>
      </c>
      <c r="D20" s="82" t="s">
        <v>125</v>
      </c>
      <c r="E20" s="81">
        <v>26.25</v>
      </c>
      <c r="F20" s="49"/>
      <c r="G20" s="43">
        <f t="shared" si="0"/>
        <v>0</v>
      </c>
      <c r="H20" s="3"/>
    </row>
    <row r="21" spans="1:8" s="2" customFormat="1" x14ac:dyDescent="0.25">
      <c r="A21" s="85" t="s">
        <v>392</v>
      </c>
      <c r="B21" s="45" t="s">
        <v>440</v>
      </c>
      <c r="C21" s="83" t="s">
        <v>410</v>
      </c>
      <c r="D21" s="82" t="s">
        <v>383</v>
      </c>
      <c r="E21" s="81">
        <v>24</v>
      </c>
      <c r="F21" s="49"/>
      <c r="G21" s="43">
        <f t="shared" si="0"/>
        <v>0</v>
      </c>
      <c r="H21" s="3"/>
    </row>
    <row r="22" spans="1:8" s="2" customFormat="1" ht="41.4" x14ac:dyDescent="0.25">
      <c r="A22" s="85" t="s">
        <v>392</v>
      </c>
      <c r="B22" s="91" t="s">
        <v>439</v>
      </c>
      <c r="C22" s="124" t="s">
        <v>600</v>
      </c>
      <c r="D22" s="231" t="s">
        <v>123</v>
      </c>
      <c r="E22" s="232">
        <f>2+2</f>
        <v>4</v>
      </c>
      <c r="F22" s="49"/>
      <c r="G22" s="43">
        <f t="shared" si="0"/>
        <v>0</v>
      </c>
      <c r="H22" s="3"/>
    </row>
    <row r="23" spans="1:8" s="2" customFormat="1" x14ac:dyDescent="0.25">
      <c r="A23" s="85" t="s">
        <v>392</v>
      </c>
      <c r="B23" s="45" t="s">
        <v>438</v>
      </c>
      <c r="C23" s="83" t="s">
        <v>437</v>
      </c>
      <c r="D23" s="82" t="s">
        <v>123</v>
      </c>
      <c r="E23" s="81">
        <v>146</v>
      </c>
      <c r="F23" s="49"/>
      <c r="G23" s="43">
        <f t="shared" si="0"/>
        <v>0</v>
      </c>
      <c r="H23" s="3"/>
    </row>
    <row r="24" spans="1:8" s="2" customFormat="1" ht="39.6" x14ac:dyDescent="0.25">
      <c r="A24" s="85" t="s">
        <v>392</v>
      </c>
      <c r="B24" s="45" t="s">
        <v>436</v>
      </c>
      <c r="C24" s="226" t="s">
        <v>596</v>
      </c>
      <c r="D24" s="82" t="s">
        <v>123</v>
      </c>
      <c r="E24" s="223">
        <v>1</v>
      </c>
      <c r="F24" s="49"/>
      <c r="G24" s="43">
        <f t="shared" si="0"/>
        <v>0</v>
      </c>
      <c r="H24" s="3"/>
    </row>
    <row r="25" spans="1:8" s="2" customFormat="1" x14ac:dyDescent="0.25">
      <c r="A25" s="85" t="s">
        <v>392</v>
      </c>
      <c r="B25" s="91" t="s">
        <v>435</v>
      </c>
      <c r="C25" s="83" t="s">
        <v>434</v>
      </c>
      <c r="D25" s="82" t="s">
        <v>462</v>
      </c>
      <c r="E25" s="81">
        <v>80</v>
      </c>
      <c r="F25" s="49"/>
      <c r="G25" s="43">
        <f t="shared" si="0"/>
        <v>0</v>
      </c>
      <c r="H25" s="3"/>
    </row>
    <row r="26" spans="1:8" s="2" customFormat="1" x14ac:dyDescent="0.25">
      <c r="A26" s="85" t="s">
        <v>392</v>
      </c>
      <c r="B26" s="45" t="s">
        <v>433</v>
      </c>
      <c r="C26" s="83" t="s">
        <v>432</v>
      </c>
      <c r="D26" s="82" t="s">
        <v>462</v>
      </c>
      <c r="E26" s="81">
        <v>80</v>
      </c>
      <c r="F26" s="49"/>
      <c r="G26" s="43">
        <f t="shared" si="0"/>
        <v>0</v>
      </c>
      <c r="H26" s="3"/>
    </row>
    <row r="27" spans="1:8" s="2" customFormat="1" ht="26.4" x14ac:dyDescent="0.25">
      <c r="A27" s="85" t="s">
        <v>392</v>
      </c>
      <c r="B27" s="45" t="s">
        <v>431</v>
      </c>
      <c r="C27" s="83" t="s">
        <v>430</v>
      </c>
      <c r="D27" s="82" t="s">
        <v>462</v>
      </c>
      <c r="E27" s="81">
        <v>90</v>
      </c>
      <c r="F27" s="49"/>
      <c r="G27" s="43">
        <f t="shared" si="0"/>
        <v>0</v>
      </c>
      <c r="H27" s="3"/>
    </row>
    <row r="28" spans="1:8" s="2" customFormat="1" ht="26.4" x14ac:dyDescent="0.25">
      <c r="A28" s="85" t="s">
        <v>392</v>
      </c>
      <c r="B28" s="91" t="s">
        <v>429</v>
      </c>
      <c r="C28" s="83" t="s">
        <v>428</v>
      </c>
      <c r="D28" s="82" t="s">
        <v>462</v>
      </c>
      <c r="E28" s="81">
        <v>90</v>
      </c>
      <c r="F28" s="49"/>
      <c r="G28" s="43">
        <f t="shared" si="0"/>
        <v>0</v>
      </c>
      <c r="H28" s="3"/>
    </row>
    <row r="29" spans="1:8" s="2" customFormat="1" x14ac:dyDescent="0.25">
      <c r="A29" s="85" t="s">
        <v>392</v>
      </c>
      <c r="B29" s="45" t="s">
        <v>427</v>
      </c>
      <c r="C29" s="83" t="s">
        <v>497</v>
      </c>
      <c r="D29" s="82"/>
      <c r="E29" s="81"/>
      <c r="F29" s="49"/>
      <c r="G29" s="43">
        <f t="shared" si="0"/>
        <v>0</v>
      </c>
      <c r="H29" s="3"/>
    </row>
    <row r="30" spans="1:8" s="2" customFormat="1" x14ac:dyDescent="0.25">
      <c r="A30" s="85" t="s">
        <v>392</v>
      </c>
      <c r="B30" s="45" t="s">
        <v>498</v>
      </c>
      <c r="C30" s="83" t="s">
        <v>399</v>
      </c>
      <c r="D30" s="82" t="s">
        <v>383</v>
      </c>
      <c r="E30" s="81">
        <v>280</v>
      </c>
      <c r="F30" s="49"/>
      <c r="G30" s="43">
        <f t="shared" si="0"/>
        <v>0</v>
      </c>
      <c r="H30" s="3"/>
    </row>
    <row r="31" spans="1:8" s="2" customFormat="1" x14ac:dyDescent="0.25">
      <c r="A31" s="85" t="s">
        <v>392</v>
      </c>
      <c r="B31" s="45" t="s">
        <v>499</v>
      </c>
      <c r="C31" s="83" t="s">
        <v>397</v>
      </c>
      <c r="D31" s="82" t="s">
        <v>383</v>
      </c>
      <c r="E31" s="81">
        <v>50</v>
      </c>
      <c r="F31" s="49"/>
      <c r="G31" s="43">
        <f t="shared" si="0"/>
        <v>0</v>
      </c>
      <c r="H31" s="3"/>
    </row>
    <row r="32" spans="1:8" s="2" customFormat="1" ht="66" x14ac:dyDescent="0.25">
      <c r="A32" s="85" t="s">
        <v>392</v>
      </c>
      <c r="B32" s="45" t="s">
        <v>424</v>
      </c>
      <c r="C32" s="226" t="s">
        <v>599</v>
      </c>
      <c r="D32" s="82" t="s">
        <v>123</v>
      </c>
      <c r="E32" s="223">
        <v>5</v>
      </c>
      <c r="F32" s="49"/>
      <c r="G32" s="43">
        <f t="shared" si="0"/>
        <v>0</v>
      </c>
      <c r="H32" s="3"/>
    </row>
    <row r="33" spans="1:8" s="2" customFormat="1" x14ac:dyDescent="0.25">
      <c r="A33" s="85" t="s">
        <v>392</v>
      </c>
      <c r="B33" s="91" t="s">
        <v>423</v>
      </c>
      <c r="C33" s="83" t="s">
        <v>422</v>
      </c>
      <c r="D33" s="82" t="s">
        <v>383</v>
      </c>
      <c r="E33" s="81">
        <v>4.5999999999999996</v>
      </c>
      <c r="F33" s="49"/>
      <c r="G33" s="43">
        <f t="shared" si="0"/>
        <v>0</v>
      </c>
      <c r="H33" s="3"/>
    </row>
    <row r="34" spans="1:8" s="2" customFormat="1" x14ac:dyDescent="0.25">
      <c r="A34" s="85" t="s">
        <v>392</v>
      </c>
      <c r="B34" s="91" t="s">
        <v>421</v>
      </c>
      <c r="C34" s="83" t="s">
        <v>420</v>
      </c>
      <c r="D34" s="82" t="s">
        <v>125</v>
      </c>
      <c r="E34" s="81">
        <v>31</v>
      </c>
      <c r="F34" s="49"/>
      <c r="G34" s="43">
        <f t="shared" si="0"/>
        <v>0</v>
      </c>
      <c r="H34" s="3"/>
    </row>
    <row r="35" spans="1:8" s="2" customFormat="1" x14ac:dyDescent="0.25">
      <c r="A35" s="85" t="s">
        <v>392</v>
      </c>
      <c r="B35" s="91" t="s">
        <v>419</v>
      </c>
      <c r="C35" s="83" t="s">
        <v>418</v>
      </c>
      <c r="D35" s="82" t="s">
        <v>125</v>
      </c>
      <c r="E35" s="81">
        <v>10</v>
      </c>
      <c r="F35" s="49"/>
      <c r="G35" s="43">
        <f t="shared" si="0"/>
        <v>0</v>
      </c>
      <c r="H35" s="3"/>
    </row>
    <row r="36" spans="1:8" s="2" customFormat="1" x14ac:dyDescent="0.25">
      <c r="A36" s="224" t="s">
        <v>392</v>
      </c>
      <c r="B36" s="225" t="s">
        <v>588</v>
      </c>
      <c r="C36" s="226" t="s">
        <v>426</v>
      </c>
      <c r="D36" s="227" t="s">
        <v>123</v>
      </c>
      <c r="E36" s="223">
        <v>24</v>
      </c>
      <c r="F36" s="49"/>
      <c r="G36" s="43">
        <f t="shared" si="0"/>
        <v>0</v>
      </c>
      <c r="H36" s="3"/>
    </row>
    <row r="37" spans="1:8" s="2" customFormat="1" x14ac:dyDescent="0.25">
      <c r="A37" s="224" t="s">
        <v>392</v>
      </c>
      <c r="B37" s="225" t="s">
        <v>589</v>
      </c>
      <c r="C37" s="226" t="s">
        <v>425</v>
      </c>
      <c r="D37" s="227" t="s">
        <v>131</v>
      </c>
      <c r="E37" s="223">
        <v>1.8</v>
      </c>
      <c r="F37" s="49"/>
      <c r="G37" s="43">
        <f t="shared" si="0"/>
        <v>0</v>
      </c>
      <c r="H37" s="3"/>
    </row>
    <row r="38" spans="1:8" s="2" customFormat="1" x14ac:dyDescent="0.25">
      <c r="A38" s="85" t="s">
        <v>392</v>
      </c>
      <c r="B38" s="91" t="s">
        <v>417</v>
      </c>
      <c r="C38" s="83" t="s">
        <v>416</v>
      </c>
      <c r="D38" s="82" t="s">
        <v>125</v>
      </c>
      <c r="E38" s="81">
        <v>10</v>
      </c>
      <c r="F38" s="49"/>
      <c r="G38" s="43">
        <f t="shared" si="0"/>
        <v>0</v>
      </c>
      <c r="H38" s="3"/>
    </row>
    <row r="39" spans="1:8" s="2" customFormat="1" x14ac:dyDescent="0.25">
      <c r="A39" s="85" t="s">
        <v>392</v>
      </c>
      <c r="B39" s="91" t="s">
        <v>415</v>
      </c>
      <c r="C39" s="83" t="s">
        <v>414</v>
      </c>
      <c r="D39" s="82" t="s">
        <v>401</v>
      </c>
      <c r="E39" s="81">
        <v>154</v>
      </c>
      <c r="F39" s="49"/>
      <c r="G39" s="43">
        <f t="shared" si="0"/>
        <v>0</v>
      </c>
      <c r="H39" s="3"/>
    </row>
    <row r="40" spans="1:8" s="2" customFormat="1" x14ac:dyDescent="0.25">
      <c r="A40" s="85" t="s">
        <v>392</v>
      </c>
      <c r="B40" s="91" t="s">
        <v>413</v>
      </c>
      <c r="C40" s="83" t="s">
        <v>412</v>
      </c>
      <c r="D40" s="82" t="s">
        <v>401</v>
      </c>
      <c r="E40" s="81">
        <v>94</v>
      </c>
      <c r="F40" s="49"/>
      <c r="G40" s="43">
        <f t="shared" si="0"/>
        <v>0</v>
      </c>
      <c r="H40" s="3"/>
    </row>
    <row r="41" spans="1:8" s="2" customFormat="1" x14ac:dyDescent="0.25">
      <c r="A41" s="85" t="s">
        <v>392</v>
      </c>
      <c r="B41" s="91" t="s">
        <v>411</v>
      </c>
      <c r="C41" s="83" t="s">
        <v>410</v>
      </c>
      <c r="D41" s="82" t="s">
        <v>383</v>
      </c>
      <c r="E41" s="81">
        <v>35</v>
      </c>
      <c r="F41" s="49"/>
      <c r="G41" s="43">
        <f t="shared" si="0"/>
        <v>0</v>
      </c>
      <c r="H41" s="3"/>
    </row>
    <row r="42" spans="1:8" s="2" customFormat="1" x14ac:dyDescent="0.25">
      <c r="A42" s="85" t="s">
        <v>392</v>
      </c>
      <c r="B42" s="91" t="s">
        <v>409</v>
      </c>
      <c r="C42" s="83" t="s">
        <v>408</v>
      </c>
      <c r="D42" s="82" t="s">
        <v>401</v>
      </c>
      <c r="E42" s="81">
        <v>70</v>
      </c>
      <c r="F42" s="49"/>
      <c r="G42" s="43">
        <f t="shared" si="0"/>
        <v>0</v>
      </c>
      <c r="H42" s="3"/>
    </row>
    <row r="43" spans="1:8" s="2" customFormat="1" x14ac:dyDescent="0.25">
      <c r="A43" s="85" t="s">
        <v>392</v>
      </c>
      <c r="B43" s="91" t="s">
        <v>407</v>
      </c>
      <c r="C43" s="83" t="s">
        <v>406</v>
      </c>
      <c r="D43" s="82" t="s">
        <v>124</v>
      </c>
      <c r="E43" s="81">
        <v>24.85</v>
      </c>
      <c r="F43" s="49"/>
      <c r="G43" s="43">
        <f t="shared" si="0"/>
        <v>0</v>
      </c>
      <c r="H43" s="3"/>
    </row>
    <row r="44" spans="1:8" s="2" customFormat="1" x14ac:dyDescent="0.25">
      <c r="A44" s="85" t="s">
        <v>392</v>
      </c>
      <c r="B44" s="91" t="s">
        <v>405</v>
      </c>
      <c r="C44" s="83" t="s">
        <v>404</v>
      </c>
      <c r="D44" s="82" t="s">
        <v>401</v>
      </c>
      <c r="E44" s="81">
        <v>32</v>
      </c>
      <c r="F44" s="49"/>
      <c r="G44" s="43">
        <f t="shared" si="0"/>
        <v>0</v>
      </c>
      <c r="H44" s="3"/>
    </row>
    <row r="45" spans="1:8" s="2" customFormat="1" x14ac:dyDescent="0.25">
      <c r="A45" s="85" t="s">
        <v>392</v>
      </c>
      <c r="B45" s="91" t="s">
        <v>403</v>
      </c>
      <c r="C45" s="83" t="s">
        <v>402</v>
      </c>
      <c r="D45" s="82" t="s">
        <v>401</v>
      </c>
      <c r="E45" s="81">
        <v>32</v>
      </c>
      <c r="F45" s="49"/>
      <c r="G45" s="43">
        <f t="shared" si="0"/>
        <v>0</v>
      </c>
      <c r="H45" s="3"/>
    </row>
    <row r="46" spans="1:8" s="2" customFormat="1" x14ac:dyDescent="0.25">
      <c r="A46" s="85" t="s">
        <v>392</v>
      </c>
      <c r="B46" s="91" t="s">
        <v>398</v>
      </c>
      <c r="C46" s="120" t="s">
        <v>400</v>
      </c>
      <c r="D46" s="82"/>
      <c r="E46" s="81"/>
      <c r="F46" s="49"/>
      <c r="G46" s="43">
        <f t="shared" si="0"/>
        <v>0</v>
      </c>
      <c r="H46" s="3"/>
    </row>
    <row r="47" spans="1:8" s="2" customFormat="1" x14ac:dyDescent="0.25">
      <c r="A47" s="85" t="s">
        <v>392</v>
      </c>
      <c r="B47" s="91" t="s">
        <v>500</v>
      </c>
      <c r="C47" s="83" t="s">
        <v>399</v>
      </c>
      <c r="D47" s="82" t="s">
        <v>383</v>
      </c>
      <c r="E47" s="81">
        <v>220</v>
      </c>
      <c r="F47" s="49"/>
      <c r="G47" s="43">
        <f t="shared" si="0"/>
        <v>0</v>
      </c>
      <c r="H47" s="3"/>
    </row>
    <row r="48" spans="1:8" s="2" customFormat="1" x14ac:dyDescent="0.25">
      <c r="A48" s="85" t="s">
        <v>392</v>
      </c>
      <c r="B48" s="91" t="s">
        <v>501</v>
      </c>
      <c r="C48" s="83" t="s">
        <v>397</v>
      </c>
      <c r="D48" s="82" t="s">
        <v>383</v>
      </c>
      <c r="E48" s="81">
        <v>110</v>
      </c>
      <c r="F48" s="49"/>
      <c r="G48" s="43">
        <f t="shared" si="0"/>
        <v>0</v>
      </c>
      <c r="H48" s="3"/>
    </row>
    <row r="49" spans="1:9" s="2" customFormat="1" x14ac:dyDescent="0.25">
      <c r="A49" s="85" t="s">
        <v>392</v>
      </c>
      <c r="B49" s="91" t="s">
        <v>396</v>
      </c>
      <c r="C49" s="83" t="s">
        <v>395</v>
      </c>
      <c r="D49" s="82" t="s">
        <v>383</v>
      </c>
      <c r="E49" s="81">
        <v>0.4</v>
      </c>
      <c r="F49" s="49"/>
      <c r="G49" s="43">
        <f t="shared" si="0"/>
        <v>0</v>
      </c>
      <c r="H49" s="3"/>
    </row>
    <row r="50" spans="1:9" s="2" customFormat="1" x14ac:dyDescent="0.25">
      <c r="A50" s="85" t="s">
        <v>392</v>
      </c>
      <c r="B50" s="91" t="s">
        <v>391</v>
      </c>
      <c r="C50" s="83" t="s">
        <v>394</v>
      </c>
      <c r="D50" s="82" t="s">
        <v>123</v>
      </c>
      <c r="E50" s="81">
        <v>2</v>
      </c>
      <c r="F50" s="49"/>
      <c r="G50" s="43">
        <f t="shared" si="0"/>
        <v>0</v>
      </c>
      <c r="H50" s="3"/>
    </row>
    <row r="51" spans="1:9" s="2" customFormat="1" ht="14.4" thickBot="1" x14ac:dyDescent="0.3">
      <c r="A51" s="85" t="s">
        <v>392</v>
      </c>
      <c r="B51" s="91" t="s">
        <v>391</v>
      </c>
      <c r="C51" s="83" t="s">
        <v>393</v>
      </c>
      <c r="D51" s="82" t="s">
        <v>383</v>
      </c>
      <c r="E51" s="81">
        <v>0.28000000000000003</v>
      </c>
      <c r="F51" s="49"/>
      <c r="G51" s="43">
        <f t="shared" si="0"/>
        <v>0</v>
      </c>
      <c r="H51" s="3"/>
    </row>
    <row r="52" spans="1:9" s="2" customFormat="1" ht="28.2" thickBot="1" x14ac:dyDescent="0.3">
      <c r="A52" s="85" t="s">
        <v>392</v>
      </c>
      <c r="B52" s="91" t="s">
        <v>391</v>
      </c>
      <c r="C52" s="83" t="s">
        <v>390</v>
      </c>
      <c r="D52" s="82" t="s">
        <v>131</v>
      </c>
      <c r="E52" s="81">
        <v>15</v>
      </c>
      <c r="F52" s="49"/>
      <c r="G52" s="43">
        <f t="shared" ref="G52:G57" si="1">ROUND((E52*F52),2)</f>
        <v>0</v>
      </c>
      <c r="H52" s="10" t="s">
        <v>389</v>
      </c>
      <c r="I52" s="11">
        <f>ROUND(SUM(G14:G52),2)</f>
        <v>0</v>
      </c>
    </row>
    <row r="53" spans="1:9" s="2" customFormat="1" x14ac:dyDescent="0.25">
      <c r="A53" s="90" t="s">
        <v>385</v>
      </c>
      <c r="B53" s="89" t="s">
        <v>24</v>
      </c>
      <c r="C53" s="88" t="s">
        <v>388</v>
      </c>
      <c r="D53" s="87" t="s">
        <v>383</v>
      </c>
      <c r="E53" s="86">
        <f>18+12</f>
        <v>30</v>
      </c>
      <c r="F53" s="47"/>
      <c r="G53" s="46">
        <f t="shared" si="1"/>
        <v>0</v>
      </c>
      <c r="H53" s="3"/>
    </row>
    <row r="54" spans="1:9" s="2" customFormat="1" ht="39.6" x14ac:dyDescent="0.25">
      <c r="A54" s="85" t="s">
        <v>385</v>
      </c>
      <c r="B54" s="84" t="s">
        <v>25</v>
      </c>
      <c r="C54" s="83" t="s">
        <v>502</v>
      </c>
      <c r="D54" s="82" t="s">
        <v>462</v>
      </c>
      <c r="E54" s="81">
        <v>28</v>
      </c>
      <c r="F54" s="44"/>
      <c r="G54" s="43">
        <f t="shared" si="1"/>
        <v>0</v>
      </c>
      <c r="H54" s="3"/>
    </row>
    <row r="55" spans="1:9" s="2" customFormat="1" x14ac:dyDescent="0.25">
      <c r="A55" s="85" t="s">
        <v>385</v>
      </c>
      <c r="B55" s="45" t="s">
        <v>26</v>
      </c>
      <c r="C55" s="83" t="s">
        <v>387</v>
      </c>
      <c r="D55" s="82" t="s">
        <v>462</v>
      </c>
      <c r="E55" s="81">
        <f>75+120</f>
        <v>195</v>
      </c>
      <c r="F55" s="44"/>
      <c r="G55" s="43">
        <f t="shared" si="1"/>
        <v>0</v>
      </c>
      <c r="H55" s="3"/>
    </row>
    <row r="56" spans="1:9" s="2" customFormat="1" ht="27" thickBot="1" x14ac:dyDescent="0.3">
      <c r="A56" s="85" t="s">
        <v>385</v>
      </c>
      <c r="B56" s="84" t="s">
        <v>27</v>
      </c>
      <c r="C56" s="83" t="s">
        <v>386</v>
      </c>
      <c r="D56" s="82" t="s">
        <v>462</v>
      </c>
      <c r="E56" s="81">
        <f>75+120</f>
        <v>195</v>
      </c>
      <c r="F56" s="44"/>
      <c r="G56" s="43">
        <f t="shared" si="1"/>
        <v>0</v>
      </c>
      <c r="H56" s="3"/>
    </row>
    <row r="57" spans="1:9" s="2" customFormat="1" ht="28.2" thickBot="1" x14ac:dyDescent="0.3">
      <c r="A57" s="80" t="s">
        <v>385</v>
      </c>
      <c r="B57" s="79" t="s">
        <v>45</v>
      </c>
      <c r="C57" s="78" t="s">
        <v>384</v>
      </c>
      <c r="D57" s="77" t="s">
        <v>383</v>
      </c>
      <c r="E57" s="76">
        <f>5.5+14</f>
        <v>19.5</v>
      </c>
      <c r="F57" s="42"/>
      <c r="G57" s="41">
        <f t="shared" si="1"/>
        <v>0</v>
      </c>
      <c r="H57" s="10" t="s">
        <v>382</v>
      </c>
      <c r="I57" s="11">
        <f>ROUND(SUM(G53:G57),2)</f>
        <v>0</v>
      </c>
    </row>
    <row r="58" spans="1:9" ht="42" thickBot="1" x14ac:dyDescent="0.3">
      <c r="A58" s="14"/>
      <c r="B58" s="75"/>
      <c r="C58" s="14"/>
      <c r="D58" s="13"/>
      <c r="E58" s="13"/>
      <c r="F58" s="27" t="s">
        <v>67</v>
      </c>
      <c r="G58" s="28">
        <f>SUM(G5:G57)</f>
        <v>0</v>
      </c>
      <c r="H58" s="9"/>
      <c r="I58" s="12"/>
    </row>
    <row r="59" spans="1:9" ht="14.4" x14ac:dyDescent="0.25">
      <c r="A59" s="17"/>
      <c r="B59" s="74"/>
      <c r="C59" s="16"/>
      <c r="D59" s="16"/>
      <c r="E59" s="73"/>
      <c r="F59" s="16"/>
      <c r="G59" s="15"/>
    </row>
  </sheetData>
  <sheetProtection algorithmName="SHA-512" hashValue="v6LpJfv3yeyqSwqs9KFUMl0/xBslF8391yWGe0LgoIoBY+BzE+uuUlmLw1kAv3Al2B7O9hoYiac4P5uKco65CA==" saltValue="w3DgrAeETS8JswXmMaYnmA==" spinCount="100000" sheet="1" objects="1" scenarios="1"/>
  <mergeCells count="2">
    <mergeCell ref="A1:G1"/>
    <mergeCell ref="A3:G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E7FDB-A76C-486C-A557-456DD2B150FD}">
  <dimension ref="A1:I34"/>
  <sheetViews>
    <sheetView topLeftCell="A17" zoomScale="89" zoomScaleNormal="89" workbookViewId="0">
      <selection activeCell="A4" sqref="A4:E32"/>
    </sheetView>
  </sheetViews>
  <sheetFormatPr defaultColWidth="9.33203125" defaultRowHeight="13.8" x14ac:dyDescent="0.25"/>
  <cols>
    <col min="1" max="1" width="31.6640625" style="8" bestFit="1" customWidth="1"/>
    <col min="2" max="2" width="8.33203125" style="8" bestFit="1" customWidth="1"/>
    <col min="3" max="3" width="77.33203125" style="5" customWidth="1"/>
    <col min="4" max="4" width="9.33203125" style="4"/>
    <col min="5" max="5" width="16.33203125" style="20" customWidth="1"/>
    <col min="6" max="6" width="20.6640625" style="6" customWidth="1"/>
    <col min="7" max="7" width="14.6640625" style="4" customWidth="1"/>
    <col min="8" max="8" width="21.5546875" style="7" customWidth="1"/>
    <col min="9" max="9" width="16.33203125" style="1" customWidth="1"/>
    <col min="10" max="16384" width="9.33203125" style="1"/>
  </cols>
  <sheetData>
    <row r="1" spans="1:9" ht="40.200000000000003" customHeight="1" x14ac:dyDescent="0.25">
      <c r="A1" s="299" t="s">
        <v>186</v>
      </c>
      <c r="B1" s="299"/>
      <c r="C1" s="299"/>
      <c r="D1" s="299"/>
      <c r="E1" s="299"/>
      <c r="F1" s="299"/>
      <c r="G1" s="299"/>
    </row>
    <row r="2" spans="1:9" ht="21.75" customHeight="1" thickBot="1" x14ac:dyDescent="0.3">
      <c r="A2" s="33"/>
      <c r="B2" s="33"/>
      <c r="C2" s="33"/>
      <c r="D2" s="33"/>
      <c r="E2" s="34"/>
      <c r="F2" s="33"/>
      <c r="G2" s="33"/>
    </row>
    <row r="3" spans="1:9" ht="21.75" customHeight="1" x14ac:dyDescent="0.25">
      <c r="A3" s="324" t="s">
        <v>480</v>
      </c>
      <c r="B3" s="324"/>
      <c r="C3" s="324"/>
      <c r="D3" s="324"/>
      <c r="E3" s="324"/>
      <c r="F3" s="324"/>
      <c r="G3" s="325"/>
    </row>
    <row r="4" spans="1:9" ht="28.2" thickBot="1" x14ac:dyDescent="0.3">
      <c r="A4" s="71" t="s">
        <v>63</v>
      </c>
      <c r="B4" s="71" t="s">
        <v>0</v>
      </c>
      <c r="C4" s="71" t="s">
        <v>1</v>
      </c>
      <c r="D4" s="71" t="s">
        <v>2</v>
      </c>
      <c r="E4" s="70" t="s">
        <v>3</v>
      </c>
      <c r="F4" s="69" t="s">
        <v>381</v>
      </c>
      <c r="G4" s="68" t="s">
        <v>4</v>
      </c>
    </row>
    <row r="5" spans="1:9" ht="18.600000000000001" x14ac:dyDescent="0.3">
      <c r="A5" s="67" t="s">
        <v>354</v>
      </c>
      <c r="B5" s="66" t="s">
        <v>7</v>
      </c>
      <c r="C5" s="172" t="s">
        <v>380</v>
      </c>
      <c r="D5" s="173" t="s">
        <v>563</v>
      </c>
      <c r="E5" s="174">
        <v>1</v>
      </c>
      <c r="F5" s="65"/>
      <c r="G5" s="64">
        <f t="shared" ref="G5:G31" si="0">ROUND((E5*F5),2)</f>
        <v>0</v>
      </c>
    </row>
    <row r="6" spans="1:9" ht="15.6" x14ac:dyDescent="0.3">
      <c r="A6" s="57" t="s">
        <v>354</v>
      </c>
      <c r="B6" s="45" t="s">
        <v>8</v>
      </c>
      <c r="C6" s="175" t="s">
        <v>379</v>
      </c>
      <c r="D6" s="176" t="s">
        <v>123</v>
      </c>
      <c r="E6" s="177">
        <v>1</v>
      </c>
      <c r="F6" s="63"/>
      <c r="G6" s="61">
        <f t="shared" si="0"/>
        <v>0</v>
      </c>
    </row>
    <row r="7" spans="1:9" ht="15.6" x14ac:dyDescent="0.3">
      <c r="A7" s="57" t="s">
        <v>354</v>
      </c>
      <c r="B7" s="45" t="s">
        <v>9</v>
      </c>
      <c r="C7" s="175" t="s">
        <v>378</v>
      </c>
      <c r="D7" s="176" t="s">
        <v>5</v>
      </c>
      <c r="E7" s="177">
        <v>1</v>
      </c>
      <c r="F7" s="63"/>
      <c r="G7" s="61">
        <f t="shared" si="0"/>
        <v>0</v>
      </c>
    </row>
    <row r="8" spans="1:9" ht="15.6" x14ac:dyDescent="0.3">
      <c r="A8" s="57" t="s">
        <v>354</v>
      </c>
      <c r="B8" s="45" t="s">
        <v>10</v>
      </c>
      <c r="C8" s="175" t="s">
        <v>377</v>
      </c>
      <c r="D8" s="176" t="s">
        <v>5</v>
      </c>
      <c r="E8" s="177">
        <v>1</v>
      </c>
      <c r="F8" s="63"/>
      <c r="G8" s="61">
        <f t="shared" si="0"/>
        <v>0</v>
      </c>
    </row>
    <row r="9" spans="1:9" ht="31.2" x14ac:dyDescent="0.3">
      <c r="A9" s="57" t="s">
        <v>354</v>
      </c>
      <c r="B9" s="45" t="s">
        <v>11</v>
      </c>
      <c r="C9" s="178" t="s">
        <v>376</v>
      </c>
      <c r="D9" s="179" t="s">
        <v>124</v>
      </c>
      <c r="E9" s="180">
        <v>900</v>
      </c>
      <c r="F9" s="63"/>
      <c r="G9" s="61">
        <f t="shared" si="0"/>
        <v>0</v>
      </c>
    </row>
    <row r="10" spans="1:9" ht="31.2" x14ac:dyDescent="0.3">
      <c r="A10" s="57" t="s">
        <v>354</v>
      </c>
      <c r="B10" s="48" t="s">
        <v>12</v>
      </c>
      <c r="C10" s="178" t="s">
        <v>375</v>
      </c>
      <c r="D10" s="179" t="s">
        <v>124</v>
      </c>
      <c r="E10" s="180">
        <v>92</v>
      </c>
      <c r="F10" s="62"/>
      <c r="G10" s="61">
        <f t="shared" si="0"/>
        <v>0</v>
      </c>
    </row>
    <row r="11" spans="1:9" ht="15.6" x14ac:dyDescent="0.3">
      <c r="A11" s="57" t="s">
        <v>354</v>
      </c>
      <c r="B11" s="58" t="s">
        <v>13</v>
      </c>
      <c r="C11" s="178" t="s">
        <v>374</v>
      </c>
      <c r="D11" s="179" t="s">
        <v>124</v>
      </c>
      <c r="E11" s="180">
        <v>992</v>
      </c>
      <c r="F11" s="60"/>
      <c r="G11" s="61">
        <f t="shared" si="0"/>
        <v>0</v>
      </c>
    </row>
    <row r="12" spans="1:9" ht="15.6" x14ac:dyDescent="0.3">
      <c r="A12" s="57" t="s">
        <v>354</v>
      </c>
      <c r="B12" s="58" t="s">
        <v>14</v>
      </c>
      <c r="C12" s="178" t="s">
        <v>373</v>
      </c>
      <c r="D12" s="179" t="s">
        <v>124</v>
      </c>
      <c r="E12" s="180">
        <v>992</v>
      </c>
      <c r="F12" s="60"/>
      <c r="G12" s="61">
        <f t="shared" si="0"/>
        <v>0</v>
      </c>
      <c r="H12" s="9"/>
    </row>
    <row r="13" spans="1:9" ht="18.600000000000001" x14ac:dyDescent="0.3">
      <c r="A13" s="57" t="s">
        <v>354</v>
      </c>
      <c r="B13" s="58" t="s">
        <v>15</v>
      </c>
      <c r="C13" s="178" t="s">
        <v>372</v>
      </c>
      <c r="D13" s="181" t="s">
        <v>564</v>
      </c>
      <c r="E13" s="180">
        <v>66</v>
      </c>
      <c r="F13" s="60"/>
      <c r="G13" s="61">
        <f t="shared" si="0"/>
        <v>0</v>
      </c>
      <c r="H13" s="24"/>
      <c r="I13" s="12"/>
    </row>
    <row r="14" spans="1:9" s="2" customFormat="1" ht="31.2" x14ac:dyDescent="0.3">
      <c r="A14" s="57" t="s">
        <v>354</v>
      </c>
      <c r="B14" s="58" t="s">
        <v>73</v>
      </c>
      <c r="C14" s="178" t="s">
        <v>371</v>
      </c>
      <c r="D14" s="179" t="s">
        <v>124</v>
      </c>
      <c r="E14" s="180">
        <v>157</v>
      </c>
      <c r="F14" s="59"/>
      <c r="G14" s="61">
        <f t="shared" si="0"/>
        <v>0</v>
      </c>
      <c r="H14" s="3"/>
    </row>
    <row r="15" spans="1:9" s="2" customFormat="1" ht="18.600000000000001" x14ac:dyDescent="0.3">
      <c r="A15" s="57" t="s">
        <v>354</v>
      </c>
      <c r="B15" s="58" t="s">
        <v>74</v>
      </c>
      <c r="C15" s="178" t="s">
        <v>370</v>
      </c>
      <c r="D15" s="179" t="s">
        <v>563</v>
      </c>
      <c r="E15" s="180">
        <v>562</v>
      </c>
      <c r="F15" s="59"/>
      <c r="G15" s="61">
        <f t="shared" si="0"/>
        <v>0</v>
      </c>
      <c r="H15" s="3"/>
    </row>
    <row r="16" spans="1:9" s="2" customFormat="1" ht="18.600000000000001" x14ac:dyDescent="0.3">
      <c r="A16" s="57" t="s">
        <v>354</v>
      </c>
      <c r="B16" s="58" t="s">
        <v>75</v>
      </c>
      <c r="C16" s="178" t="s">
        <v>369</v>
      </c>
      <c r="D16" s="179" t="s">
        <v>565</v>
      </c>
      <c r="E16" s="180">
        <v>562</v>
      </c>
      <c r="F16" s="59"/>
      <c r="G16" s="61">
        <f t="shared" si="0"/>
        <v>0</v>
      </c>
      <c r="H16" s="3"/>
    </row>
    <row r="17" spans="1:9" s="2" customFormat="1" ht="15.6" x14ac:dyDescent="0.3">
      <c r="A17" s="57" t="s">
        <v>354</v>
      </c>
      <c r="B17" s="58" t="s">
        <v>76</v>
      </c>
      <c r="C17" s="178" t="s">
        <v>368</v>
      </c>
      <c r="D17" s="179" t="s">
        <v>124</v>
      </c>
      <c r="E17" s="180">
        <v>1149</v>
      </c>
      <c r="F17" s="59"/>
      <c r="G17" s="61">
        <f t="shared" si="0"/>
        <v>0</v>
      </c>
      <c r="H17" s="3"/>
    </row>
    <row r="18" spans="1:9" s="2" customFormat="1" ht="15.6" x14ac:dyDescent="0.3">
      <c r="A18" s="57" t="s">
        <v>354</v>
      </c>
      <c r="B18" s="58" t="s">
        <v>78</v>
      </c>
      <c r="C18" s="178" t="s">
        <v>367</v>
      </c>
      <c r="D18" s="179" t="s">
        <v>124</v>
      </c>
      <c r="E18" s="180">
        <v>460</v>
      </c>
      <c r="F18" s="59"/>
      <c r="G18" s="61">
        <f t="shared" si="0"/>
        <v>0</v>
      </c>
      <c r="H18" s="3"/>
    </row>
    <row r="19" spans="1:9" s="2" customFormat="1" ht="15.6" x14ac:dyDescent="0.3">
      <c r="A19" s="57" t="s">
        <v>354</v>
      </c>
      <c r="B19" s="58" t="s">
        <v>79</v>
      </c>
      <c r="C19" s="178" t="s">
        <v>366</v>
      </c>
      <c r="D19" s="179" t="s">
        <v>123</v>
      </c>
      <c r="E19" s="180">
        <v>84</v>
      </c>
      <c r="F19" s="59"/>
      <c r="G19" s="61">
        <f t="shared" si="0"/>
        <v>0</v>
      </c>
      <c r="H19" s="3"/>
    </row>
    <row r="20" spans="1:9" s="2" customFormat="1" ht="18.600000000000001" x14ac:dyDescent="0.3">
      <c r="A20" s="57" t="s">
        <v>354</v>
      </c>
      <c r="B20" s="58" t="s">
        <v>80</v>
      </c>
      <c r="C20" s="178" t="s">
        <v>566</v>
      </c>
      <c r="D20" s="179" t="s">
        <v>123</v>
      </c>
      <c r="E20" s="180">
        <v>246</v>
      </c>
      <c r="F20" s="59"/>
      <c r="G20" s="61">
        <f t="shared" si="0"/>
        <v>0</v>
      </c>
      <c r="H20" s="3"/>
    </row>
    <row r="21" spans="1:9" s="2" customFormat="1" ht="31.2" x14ac:dyDescent="0.3">
      <c r="A21" s="57" t="s">
        <v>354</v>
      </c>
      <c r="B21" s="58" t="s">
        <v>81</v>
      </c>
      <c r="C21" s="178" t="s">
        <v>365</v>
      </c>
      <c r="D21" s="179" t="s">
        <v>123</v>
      </c>
      <c r="E21" s="180">
        <v>41</v>
      </c>
      <c r="F21" s="59"/>
      <c r="G21" s="61">
        <f t="shared" si="0"/>
        <v>0</v>
      </c>
      <c r="H21" s="3"/>
    </row>
    <row r="22" spans="1:9" s="2" customFormat="1" ht="15.6" x14ac:dyDescent="0.3">
      <c r="A22" s="57" t="s">
        <v>354</v>
      </c>
      <c r="B22" s="58" t="s">
        <v>82</v>
      </c>
      <c r="C22" s="178" t="s">
        <v>364</v>
      </c>
      <c r="D22" s="179" t="s">
        <v>123</v>
      </c>
      <c r="E22" s="180">
        <v>4</v>
      </c>
      <c r="F22" s="59"/>
      <c r="G22" s="61">
        <f t="shared" si="0"/>
        <v>0</v>
      </c>
      <c r="H22" s="3"/>
    </row>
    <row r="23" spans="1:9" s="2" customFormat="1" ht="15.6" x14ac:dyDescent="0.3">
      <c r="A23" s="57" t="s">
        <v>354</v>
      </c>
      <c r="B23" s="58" t="s">
        <v>83</v>
      </c>
      <c r="C23" s="178" t="s">
        <v>363</v>
      </c>
      <c r="D23" s="179" t="s">
        <v>123</v>
      </c>
      <c r="E23" s="180">
        <v>41</v>
      </c>
      <c r="F23" s="59"/>
      <c r="G23" s="61">
        <f t="shared" si="0"/>
        <v>0</v>
      </c>
      <c r="H23" s="9"/>
    </row>
    <row r="24" spans="1:9" s="2" customFormat="1" ht="28.2" customHeight="1" x14ac:dyDescent="0.3">
      <c r="A24" s="57" t="s">
        <v>354</v>
      </c>
      <c r="B24" s="58" t="s">
        <v>84</v>
      </c>
      <c r="C24" s="178" t="s">
        <v>362</v>
      </c>
      <c r="D24" s="179" t="s">
        <v>123</v>
      </c>
      <c r="E24" s="180">
        <v>41</v>
      </c>
      <c r="F24" s="59"/>
      <c r="G24" s="61">
        <f t="shared" si="0"/>
        <v>0</v>
      </c>
      <c r="H24" s="24"/>
      <c r="I24" s="12"/>
    </row>
    <row r="25" spans="1:9" s="2" customFormat="1" ht="15.6" x14ac:dyDescent="0.3">
      <c r="A25" s="57" t="s">
        <v>354</v>
      </c>
      <c r="B25" s="58" t="s">
        <v>85</v>
      </c>
      <c r="C25" s="178" t="s">
        <v>361</v>
      </c>
      <c r="D25" s="179" t="s">
        <v>352</v>
      </c>
      <c r="E25" s="180">
        <v>42</v>
      </c>
      <c r="F25" s="56"/>
      <c r="G25" s="61">
        <f t="shared" si="0"/>
        <v>0</v>
      </c>
      <c r="H25" s="3"/>
    </row>
    <row r="26" spans="1:9" s="2" customFormat="1" ht="15.6" x14ac:dyDescent="0.3">
      <c r="A26" s="57" t="s">
        <v>354</v>
      </c>
      <c r="B26" s="58" t="s">
        <v>86</v>
      </c>
      <c r="C26" s="178" t="s">
        <v>360</v>
      </c>
      <c r="D26" s="179" t="s">
        <v>123</v>
      </c>
      <c r="E26" s="180">
        <v>42</v>
      </c>
      <c r="F26" s="56"/>
      <c r="G26" s="61">
        <f t="shared" si="0"/>
        <v>0</v>
      </c>
      <c r="H26" s="3"/>
    </row>
    <row r="27" spans="1:9" s="2" customFormat="1" ht="15.6" x14ac:dyDescent="0.3">
      <c r="A27" s="57" t="s">
        <v>354</v>
      </c>
      <c r="B27" s="58" t="s">
        <v>87</v>
      </c>
      <c r="C27" s="178" t="s">
        <v>359</v>
      </c>
      <c r="D27" s="179" t="s">
        <v>123</v>
      </c>
      <c r="E27" s="180">
        <v>42</v>
      </c>
      <c r="F27" s="56"/>
      <c r="G27" s="61">
        <f t="shared" si="0"/>
        <v>0</v>
      </c>
      <c r="H27" s="3"/>
    </row>
    <row r="28" spans="1:9" s="2" customFormat="1" ht="15.6" x14ac:dyDescent="0.3">
      <c r="A28" s="57" t="s">
        <v>354</v>
      </c>
      <c r="B28" s="51" t="s">
        <v>88</v>
      </c>
      <c r="C28" s="178" t="s">
        <v>358</v>
      </c>
      <c r="D28" s="179" t="s">
        <v>123</v>
      </c>
      <c r="E28" s="180">
        <v>42</v>
      </c>
      <c r="F28" s="56"/>
      <c r="G28" s="61">
        <f t="shared" si="0"/>
        <v>0</v>
      </c>
      <c r="H28" s="3"/>
    </row>
    <row r="29" spans="1:9" s="2" customFormat="1" ht="15.6" x14ac:dyDescent="0.3">
      <c r="A29" s="57" t="s">
        <v>354</v>
      </c>
      <c r="B29" s="45" t="s">
        <v>89</v>
      </c>
      <c r="C29" s="178" t="s">
        <v>357</v>
      </c>
      <c r="D29" s="179" t="s">
        <v>352</v>
      </c>
      <c r="E29" s="180">
        <v>1</v>
      </c>
      <c r="F29" s="56"/>
      <c r="G29" s="61">
        <f t="shared" si="0"/>
        <v>0</v>
      </c>
      <c r="H29" s="3"/>
    </row>
    <row r="30" spans="1:9" s="2" customFormat="1" ht="15.6" x14ac:dyDescent="0.3">
      <c r="A30" s="57" t="s">
        <v>354</v>
      </c>
      <c r="B30" s="45" t="s">
        <v>90</v>
      </c>
      <c r="C30" s="178" t="s">
        <v>356</v>
      </c>
      <c r="D30" s="179" t="s">
        <v>352</v>
      </c>
      <c r="E30" s="180">
        <v>1</v>
      </c>
      <c r="F30" s="56"/>
      <c r="G30" s="61">
        <f t="shared" si="0"/>
        <v>0</v>
      </c>
      <c r="H30" s="3"/>
    </row>
    <row r="31" spans="1:9" s="2" customFormat="1" ht="16.2" thickBot="1" x14ac:dyDescent="0.35">
      <c r="A31" s="57" t="s">
        <v>354</v>
      </c>
      <c r="B31" s="45" t="s">
        <v>91</v>
      </c>
      <c r="C31" s="178" t="s">
        <v>355</v>
      </c>
      <c r="D31" s="179" t="s">
        <v>352</v>
      </c>
      <c r="E31" s="180">
        <v>1</v>
      </c>
      <c r="F31" s="56"/>
      <c r="G31" s="61">
        <f t="shared" si="0"/>
        <v>0</v>
      </c>
      <c r="H31" s="9"/>
    </row>
    <row r="32" spans="1:9" s="2" customFormat="1" ht="31.8" thickBot="1" x14ac:dyDescent="0.35">
      <c r="A32" s="55" t="s">
        <v>354</v>
      </c>
      <c r="B32" s="54" t="s">
        <v>92</v>
      </c>
      <c r="C32" s="182" t="s">
        <v>353</v>
      </c>
      <c r="D32" s="183" t="s">
        <v>352</v>
      </c>
      <c r="E32" s="184">
        <v>1</v>
      </c>
      <c r="F32" s="53"/>
      <c r="G32" s="52">
        <f>ROUND((E32*F32),2)</f>
        <v>0</v>
      </c>
      <c r="H32" s="26" t="s">
        <v>69</v>
      </c>
      <c r="I32" s="11">
        <f>ROUND(SUM(G5:G32),2)</f>
        <v>0</v>
      </c>
    </row>
    <row r="33" spans="1:9" ht="44.25" customHeight="1" thickBot="1" x14ac:dyDescent="0.3">
      <c r="A33" s="14"/>
      <c r="B33" s="14"/>
      <c r="C33" s="14"/>
      <c r="D33" s="13"/>
      <c r="E33" s="18"/>
      <c r="F33" s="40" t="s">
        <v>67</v>
      </c>
      <c r="G33" s="39">
        <f>SUM(G5:G32)</f>
        <v>0</v>
      </c>
      <c r="H33" s="9"/>
      <c r="I33" s="12"/>
    </row>
    <row r="34" spans="1:9" ht="20.25" customHeight="1" x14ac:dyDescent="0.25">
      <c r="A34" s="17"/>
      <c r="B34" s="17"/>
      <c r="C34" s="16"/>
      <c r="D34" s="16"/>
      <c r="E34" s="19"/>
      <c r="F34" s="16"/>
      <c r="G34" s="15"/>
    </row>
  </sheetData>
  <sheetProtection algorithmName="SHA-512" hashValue="v4NXWXXeJL28sU2pIINLe9mzWbD2LgUGOBjHrMpYKEff1JkxUH5yrXpVZ3MO8IBWXlh3ZDQ5/ggZlp/tQevV6w==" saltValue="UqG/A0tK7GYwmLyLca/Y4A==" spinCount="100000" sheet="1" objects="1" scenarios="1"/>
  <mergeCells count="2">
    <mergeCell ref="A1:G1"/>
    <mergeCell ref="A3:G3"/>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42CF-7CD6-4188-A6FD-8C2473B68B5E}">
  <dimension ref="A1:I23"/>
  <sheetViews>
    <sheetView topLeftCell="A7" zoomScale="93" zoomScaleNormal="93" workbookViewId="0">
      <selection activeCell="A4" sqref="A4:E21"/>
    </sheetView>
  </sheetViews>
  <sheetFormatPr defaultColWidth="9.33203125" defaultRowHeight="13.8" x14ac:dyDescent="0.25"/>
  <cols>
    <col min="1" max="1" width="31.6640625" style="8" bestFit="1" customWidth="1"/>
    <col min="2" max="2" width="8.33203125" style="8" bestFit="1" customWidth="1"/>
    <col min="3" max="3" width="77.33203125" style="5" customWidth="1"/>
    <col min="4" max="4" width="9.33203125" style="4"/>
    <col min="5" max="5" width="16.33203125" style="20" customWidth="1"/>
    <col min="6" max="6" width="20.6640625" style="6" customWidth="1"/>
    <col min="7" max="7" width="14.6640625" style="4" customWidth="1"/>
    <col min="8" max="8" width="21.5546875" style="7" customWidth="1"/>
    <col min="9" max="9" width="16.33203125" style="1" customWidth="1"/>
    <col min="10" max="16384" width="9.33203125" style="1"/>
  </cols>
  <sheetData>
    <row r="1" spans="1:9" ht="40.200000000000003" customHeight="1" x14ac:dyDescent="0.25">
      <c r="A1" s="299" t="s">
        <v>186</v>
      </c>
      <c r="B1" s="299"/>
      <c r="C1" s="299"/>
      <c r="D1" s="299"/>
      <c r="E1" s="299"/>
      <c r="F1" s="299"/>
      <c r="G1" s="299"/>
    </row>
    <row r="2" spans="1:9" ht="21.75" customHeight="1" thickBot="1" x14ac:dyDescent="0.3">
      <c r="A2" s="33"/>
      <c r="B2" s="33"/>
      <c r="C2" s="33"/>
      <c r="D2" s="33"/>
      <c r="E2" s="34"/>
      <c r="F2" s="33"/>
      <c r="G2" s="33"/>
    </row>
    <row r="3" spans="1:9" ht="21.75" customHeight="1" x14ac:dyDescent="0.25">
      <c r="A3" s="324" t="s">
        <v>481</v>
      </c>
      <c r="B3" s="324"/>
      <c r="C3" s="324"/>
      <c r="D3" s="324"/>
      <c r="E3" s="324"/>
      <c r="F3" s="324"/>
      <c r="G3" s="325"/>
    </row>
    <row r="4" spans="1:9" ht="28.2" thickBot="1" x14ac:dyDescent="0.3">
      <c r="A4" s="71" t="s">
        <v>63</v>
      </c>
      <c r="B4" s="71" t="s">
        <v>0</v>
      </c>
      <c r="C4" s="71" t="s">
        <v>1</v>
      </c>
      <c r="D4" s="71" t="s">
        <v>2</v>
      </c>
      <c r="E4" s="70" t="s">
        <v>3</v>
      </c>
      <c r="F4" s="69" t="s">
        <v>381</v>
      </c>
      <c r="G4" s="68" t="s">
        <v>4</v>
      </c>
    </row>
    <row r="5" spans="1:9" ht="15.6" x14ac:dyDescent="0.3">
      <c r="A5" s="90" t="s">
        <v>482</v>
      </c>
      <c r="B5" s="125" t="s">
        <v>7</v>
      </c>
      <c r="C5" s="185" t="s">
        <v>484</v>
      </c>
      <c r="D5" s="186" t="s">
        <v>5</v>
      </c>
      <c r="E5" s="187">
        <v>1</v>
      </c>
      <c r="F5" s="127"/>
      <c r="G5" s="46">
        <f t="shared" ref="G5:G21" si="0">ROUND((E5*F5),2)</f>
        <v>0</v>
      </c>
    </row>
    <row r="6" spans="1:9" ht="15.6" x14ac:dyDescent="0.3">
      <c r="A6" s="85" t="s">
        <v>483</v>
      </c>
      <c r="B6" s="45" t="s">
        <v>8</v>
      </c>
      <c r="C6" s="175" t="s">
        <v>377</v>
      </c>
      <c r="D6" s="176" t="s">
        <v>123</v>
      </c>
      <c r="E6" s="177">
        <v>10</v>
      </c>
      <c r="F6" s="63"/>
      <c r="G6" s="43">
        <f t="shared" si="0"/>
        <v>0</v>
      </c>
    </row>
    <row r="7" spans="1:9" ht="15.6" x14ac:dyDescent="0.3">
      <c r="A7" s="85" t="s">
        <v>483</v>
      </c>
      <c r="B7" s="45" t="s">
        <v>9</v>
      </c>
      <c r="C7" s="175" t="s">
        <v>485</v>
      </c>
      <c r="D7" s="176" t="s">
        <v>124</v>
      </c>
      <c r="E7" s="177">
        <v>40</v>
      </c>
      <c r="F7" s="63"/>
      <c r="G7" s="43">
        <f t="shared" si="0"/>
        <v>0</v>
      </c>
    </row>
    <row r="8" spans="1:9" ht="15.6" x14ac:dyDescent="0.3">
      <c r="A8" s="85" t="s">
        <v>483</v>
      </c>
      <c r="B8" s="45" t="s">
        <v>10</v>
      </c>
      <c r="C8" s="175" t="s">
        <v>486</v>
      </c>
      <c r="D8" s="176" t="s">
        <v>124</v>
      </c>
      <c r="E8" s="177">
        <v>26</v>
      </c>
      <c r="F8" s="63"/>
      <c r="G8" s="43">
        <f t="shared" si="0"/>
        <v>0</v>
      </c>
    </row>
    <row r="9" spans="1:9" ht="15.6" x14ac:dyDescent="0.3">
      <c r="A9" s="85" t="s">
        <v>483</v>
      </c>
      <c r="B9" s="45" t="s">
        <v>11</v>
      </c>
      <c r="C9" s="178" t="s">
        <v>503</v>
      </c>
      <c r="D9" s="179" t="s">
        <v>124</v>
      </c>
      <c r="E9" s="180">
        <v>146</v>
      </c>
      <c r="F9" s="63"/>
      <c r="G9" s="43">
        <f t="shared" si="0"/>
        <v>0</v>
      </c>
    </row>
    <row r="10" spans="1:9" ht="15.6" x14ac:dyDescent="0.3">
      <c r="A10" s="85" t="s">
        <v>483</v>
      </c>
      <c r="B10" s="48" t="s">
        <v>12</v>
      </c>
      <c r="C10" s="178" t="s">
        <v>487</v>
      </c>
      <c r="D10" s="179" t="s">
        <v>123</v>
      </c>
      <c r="E10" s="180">
        <v>3</v>
      </c>
      <c r="F10" s="62"/>
      <c r="G10" s="43">
        <f t="shared" si="0"/>
        <v>0</v>
      </c>
    </row>
    <row r="11" spans="1:9" ht="15.6" x14ac:dyDescent="0.3">
      <c r="A11" s="85" t="s">
        <v>483</v>
      </c>
      <c r="B11" s="58" t="s">
        <v>13</v>
      </c>
      <c r="C11" s="178" t="s">
        <v>488</v>
      </c>
      <c r="D11" s="179" t="s">
        <v>124</v>
      </c>
      <c r="E11" s="180">
        <v>14</v>
      </c>
      <c r="F11" s="60"/>
      <c r="G11" s="43">
        <f t="shared" si="0"/>
        <v>0</v>
      </c>
    </row>
    <row r="12" spans="1:9" ht="15.6" x14ac:dyDescent="0.3">
      <c r="A12" s="85" t="s">
        <v>483</v>
      </c>
      <c r="B12" s="58" t="s">
        <v>14</v>
      </c>
      <c r="C12" s="178" t="s">
        <v>489</v>
      </c>
      <c r="D12" s="179" t="s">
        <v>124</v>
      </c>
      <c r="E12" s="180">
        <v>26</v>
      </c>
      <c r="F12" s="60"/>
      <c r="G12" s="43">
        <f t="shared" si="0"/>
        <v>0</v>
      </c>
      <c r="H12" s="9"/>
    </row>
    <row r="13" spans="1:9" ht="15.6" x14ac:dyDescent="0.3">
      <c r="A13" s="85" t="s">
        <v>483</v>
      </c>
      <c r="B13" s="58" t="s">
        <v>15</v>
      </c>
      <c r="C13" s="178" t="s">
        <v>490</v>
      </c>
      <c r="D13" s="181" t="s">
        <v>123</v>
      </c>
      <c r="E13" s="180">
        <v>2</v>
      </c>
      <c r="F13" s="60"/>
      <c r="G13" s="43">
        <f t="shared" si="0"/>
        <v>0</v>
      </c>
      <c r="H13" s="24"/>
      <c r="I13" s="12"/>
    </row>
    <row r="14" spans="1:9" s="2" customFormat="1" ht="16.2" thickBot="1" x14ac:dyDescent="0.35">
      <c r="A14" s="85" t="s">
        <v>483</v>
      </c>
      <c r="B14" s="58" t="s">
        <v>73</v>
      </c>
      <c r="C14" s="178" t="s">
        <v>491</v>
      </c>
      <c r="D14" s="179" t="s">
        <v>493</v>
      </c>
      <c r="E14" s="180">
        <v>20</v>
      </c>
      <c r="F14" s="59"/>
      <c r="G14" s="43">
        <f t="shared" si="0"/>
        <v>0</v>
      </c>
      <c r="H14" s="3"/>
    </row>
    <row r="15" spans="1:9" s="2" customFormat="1" ht="28.2" thickBot="1" x14ac:dyDescent="0.35">
      <c r="A15" s="130" t="s">
        <v>483</v>
      </c>
      <c r="B15" s="131" t="s">
        <v>74</v>
      </c>
      <c r="C15" s="188" t="s">
        <v>492</v>
      </c>
      <c r="D15" s="189" t="s">
        <v>123</v>
      </c>
      <c r="E15" s="190">
        <v>1</v>
      </c>
      <c r="F15" s="132"/>
      <c r="G15" s="41">
        <f t="shared" ref="G15:G20" si="1">ROUND((E15*F15),2)</f>
        <v>0</v>
      </c>
      <c r="H15" s="26" t="s">
        <v>69</v>
      </c>
      <c r="I15" s="11">
        <f>ROUND(SUM(G5:G15),2)</f>
        <v>0</v>
      </c>
    </row>
    <row r="16" spans="1:9" s="2" customFormat="1" ht="31.2" x14ac:dyDescent="0.3">
      <c r="A16" s="90" t="s">
        <v>504</v>
      </c>
      <c r="B16" s="125" t="s">
        <v>16</v>
      </c>
      <c r="C16" s="191" t="s">
        <v>505</v>
      </c>
      <c r="D16" s="192" t="s">
        <v>124</v>
      </c>
      <c r="E16" s="193">
        <v>146</v>
      </c>
      <c r="F16" s="99"/>
      <c r="G16" s="46">
        <f t="shared" si="1"/>
        <v>0</v>
      </c>
      <c r="H16" s="3"/>
    </row>
    <row r="17" spans="1:9" s="2" customFormat="1" ht="15.6" x14ac:dyDescent="0.3">
      <c r="A17" s="85" t="s">
        <v>504</v>
      </c>
      <c r="B17" s="45" t="s">
        <v>17</v>
      </c>
      <c r="C17" s="194" t="s">
        <v>506</v>
      </c>
      <c r="D17" s="195" t="s">
        <v>124</v>
      </c>
      <c r="E17" s="196">
        <v>26</v>
      </c>
      <c r="F17" s="96"/>
      <c r="G17" s="43">
        <f t="shared" si="1"/>
        <v>0</v>
      </c>
      <c r="H17" s="3"/>
    </row>
    <row r="18" spans="1:9" s="2" customFormat="1" ht="15.6" x14ac:dyDescent="0.25">
      <c r="A18" s="85" t="s">
        <v>504</v>
      </c>
      <c r="B18" s="45" t="s">
        <v>18</v>
      </c>
      <c r="C18" s="197" t="s">
        <v>507</v>
      </c>
      <c r="D18" s="195" t="s">
        <v>124</v>
      </c>
      <c r="E18" s="196">
        <v>40</v>
      </c>
      <c r="F18" s="96"/>
      <c r="G18" s="43">
        <f t="shared" si="1"/>
        <v>0</v>
      </c>
      <c r="H18" s="3"/>
    </row>
    <row r="19" spans="1:9" s="2" customFormat="1" ht="15.6" x14ac:dyDescent="0.3">
      <c r="A19" s="85" t="s">
        <v>504</v>
      </c>
      <c r="B19" s="45" t="s">
        <v>19</v>
      </c>
      <c r="C19" s="194" t="s">
        <v>508</v>
      </c>
      <c r="D19" s="195" t="s">
        <v>123</v>
      </c>
      <c r="E19" s="196">
        <v>2</v>
      </c>
      <c r="F19" s="96"/>
      <c r="G19" s="43">
        <f t="shared" si="1"/>
        <v>0</v>
      </c>
      <c r="H19" s="3"/>
    </row>
    <row r="20" spans="1:9" s="2" customFormat="1" ht="16.2" thickBot="1" x14ac:dyDescent="0.35">
      <c r="A20" s="85" t="s">
        <v>504</v>
      </c>
      <c r="B20" s="45" t="s">
        <v>20</v>
      </c>
      <c r="C20" s="194" t="s">
        <v>509</v>
      </c>
      <c r="D20" s="195" t="s">
        <v>123</v>
      </c>
      <c r="E20" s="196">
        <v>4</v>
      </c>
      <c r="F20" s="96"/>
      <c r="G20" s="43">
        <f t="shared" si="1"/>
        <v>0</v>
      </c>
      <c r="H20" s="3"/>
    </row>
    <row r="21" spans="1:9" s="2" customFormat="1" ht="28.2" thickBot="1" x14ac:dyDescent="0.3">
      <c r="A21" s="80" t="s">
        <v>504</v>
      </c>
      <c r="B21" s="126" t="s">
        <v>21</v>
      </c>
      <c r="C21" s="198" t="s">
        <v>510</v>
      </c>
      <c r="D21" s="199" t="s">
        <v>123</v>
      </c>
      <c r="E21" s="200">
        <v>3</v>
      </c>
      <c r="F21" s="42"/>
      <c r="G21" s="41">
        <f t="shared" si="0"/>
        <v>0</v>
      </c>
      <c r="H21" s="26" t="s">
        <v>70</v>
      </c>
      <c r="I21" s="11">
        <f>ROUND(SUM(G16:G21),2)</f>
        <v>0</v>
      </c>
    </row>
    <row r="22" spans="1:9" ht="44.25" customHeight="1" thickBot="1" x14ac:dyDescent="0.3">
      <c r="A22" s="14"/>
      <c r="B22" s="14"/>
      <c r="C22" s="14"/>
      <c r="D22" s="13"/>
      <c r="E22" s="18"/>
      <c r="F22" s="27" t="s">
        <v>67</v>
      </c>
      <c r="G22" s="28">
        <f>SUM(G5:G21)</f>
        <v>0</v>
      </c>
      <c r="H22" s="9"/>
      <c r="I22" s="12"/>
    </row>
    <row r="23" spans="1:9" ht="20.25" customHeight="1" x14ac:dyDescent="0.25">
      <c r="A23" s="17"/>
      <c r="B23" s="17"/>
      <c r="C23" s="16"/>
      <c r="D23" s="16"/>
      <c r="E23" s="19"/>
      <c r="F23" s="16"/>
      <c r="G23" s="15"/>
    </row>
  </sheetData>
  <sheetProtection algorithmName="SHA-512" hashValue="akwNsdZNJDqM4JtK4cLljDz+MQ2OxglN+xU+TFCO8pRnzDfd9oDihjC1n7RvLHVALMYp3O9kfoqXHZHV2hoJqg==" saltValue="BphREJY1diRJqxdKsX1IeA==" spinCount="100000" sheet="1" objects="1" scenarios="1"/>
  <mergeCells count="2">
    <mergeCell ref="A1:G1"/>
    <mergeCell ref="A3:G3"/>
  </mergeCells>
  <phoneticPr fontId="7"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0167-0C88-47E6-8962-8D4AF7E5AFF6}">
  <dimension ref="A1:I39"/>
  <sheetViews>
    <sheetView topLeftCell="A17" zoomScale="70" zoomScaleNormal="70" workbookViewId="0">
      <selection activeCell="A5" sqref="A5:E38"/>
    </sheetView>
  </sheetViews>
  <sheetFormatPr defaultColWidth="9.33203125" defaultRowHeight="13.8" x14ac:dyDescent="0.25"/>
  <cols>
    <col min="1" max="1" width="31.6640625" style="8" bestFit="1" customWidth="1"/>
    <col min="2" max="2" width="8.33203125" style="8" bestFit="1" customWidth="1"/>
    <col min="3" max="3" width="77.33203125" style="5" customWidth="1"/>
    <col min="4" max="4" width="9.33203125" style="4"/>
    <col min="5" max="5" width="16.33203125" style="20" customWidth="1"/>
    <col min="6" max="6" width="20.6640625" style="6" customWidth="1"/>
    <col min="7" max="7" width="14.6640625" style="4" customWidth="1"/>
    <col min="8" max="8" width="21.5546875" style="7" customWidth="1"/>
    <col min="9" max="9" width="16.33203125" style="1" customWidth="1"/>
    <col min="10" max="16384" width="9.33203125" style="1"/>
  </cols>
  <sheetData>
    <row r="1" spans="1:9" ht="40.200000000000003" customHeight="1" x14ac:dyDescent="0.25">
      <c r="A1" s="326" t="s">
        <v>543</v>
      </c>
      <c r="B1" s="326"/>
      <c r="C1" s="326"/>
      <c r="D1" s="326"/>
      <c r="E1" s="326"/>
      <c r="F1" s="326"/>
      <c r="G1" s="326"/>
    </row>
    <row r="2" spans="1:9" ht="21.6" customHeight="1" x14ac:dyDescent="0.25">
      <c r="A2" s="201"/>
      <c r="B2" s="201"/>
      <c r="C2" s="201"/>
      <c r="D2" s="201"/>
      <c r="E2" s="202"/>
      <c r="F2" s="201"/>
      <c r="G2" s="201"/>
    </row>
    <row r="3" spans="1:9" ht="20.25" customHeight="1" thickBot="1" x14ac:dyDescent="0.3">
      <c r="A3" s="203"/>
      <c r="B3" s="203"/>
      <c r="C3" s="204"/>
      <c r="D3" s="204"/>
      <c r="E3" s="205"/>
      <c r="F3" s="204"/>
      <c r="G3" s="206"/>
    </row>
    <row r="4" spans="1:9" ht="14.7" customHeight="1" x14ac:dyDescent="0.25">
      <c r="A4" s="327" t="s">
        <v>572</v>
      </c>
      <c r="B4" s="327"/>
      <c r="C4" s="327"/>
      <c r="D4" s="327"/>
      <c r="E4" s="327"/>
      <c r="F4" s="327"/>
      <c r="G4" s="328"/>
    </row>
    <row r="5" spans="1:9" s="7" customFormat="1" ht="42" thickBot="1" x14ac:dyDescent="0.3">
      <c r="A5" s="246" t="s">
        <v>63</v>
      </c>
      <c r="B5" s="246" t="s">
        <v>0</v>
      </c>
      <c r="C5" s="246" t="s">
        <v>1</v>
      </c>
      <c r="D5" s="246" t="s">
        <v>2</v>
      </c>
      <c r="E5" s="247" t="s">
        <v>3</v>
      </c>
      <c r="F5" s="255" t="s">
        <v>567</v>
      </c>
      <c r="G5" s="256" t="s">
        <v>4</v>
      </c>
      <c r="I5" s="1"/>
    </row>
    <row r="6" spans="1:9" s="7" customFormat="1" ht="15.6" x14ac:dyDescent="0.25">
      <c r="A6" s="259" t="s">
        <v>515</v>
      </c>
      <c r="B6" s="260" t="s">
        <v>7</v>
      </c>
      <c r="C6" s="261" t="s">
        <v>542</v>
      </c>
      <c r="D6" s="262" t="s">
        <v>124</v>
      </c>
      <c r="E6" s="262">
        <v>60</v>
      </c>
      <c r="F6" s="263"/>
      <c r="G6" s="264">
        <f t="shared" ref="G6:G38" si="0">ROUND((E6*F6),2)</f>
        <v>0</v>
      </c>
      <c r="I6" s="1"/>
    </row>
    <row r="7" spans="1:9" s="7" customFormat="1" ht="15.6" x14ac:dyDescent="0.25">
      <c r="A7" s="265" t="s">
        <v>515</v>
      </c>
      <c r="B7" s="32" t="s">
        <v>8</v>
      </c>
      <c r="C7" s="251" t="s">
        <v>541</v>
      </c>
      <c r="D7" s="252" t="s">
        <v>124</v>
      </c>
      <c r="E7" s="252">
        <v>108</v>
      </c>
      <c r="F7" s="244"/>
      <c r="G7" s="30">
        <f t="shared" si="0"/>
        <v>0</v>
      </c>
      <c r="I7" s="1"/>
    </row>
    <row r="8" spans="1:9" s="7" customFormat="1" ht="15.6" x14ac:dyDescent="0.25">
      <c r="A8" s="265" t="s">
        <v>515</v>
      </c>
      <c r="B8" s="32" t="s">
        <v>9</v>
      </c>
      <c r="C8" s="251" t="s">
        <v>540</v>
      </c>
      <c r="D8" s="252" t="s">
        <v>124</v>
      </c>
      <c r="E8" s="252">
        <v>599</v>
      </c>
      <c r="F8" s="244"/>
      <c r="G8" s="30">
        <f t="shared" si="0"/>
        <v>0</v>
      </c>
      <c r="I8" s="1"/>
    </row>
    <row r="9" spans="1:9" s="7" customFormat="1" ht="15.6" x14ac:dyDescent="0.25">
      <c r="A9" s="265" t="s">
        <v>515</v>
      </c>
      <c r="B9" s="32" t="s">
        <v>10</v>
      </c>
      <c r="C9" s="251" t="s">
        <v>539</v>
      </c>
      <c r="D9" s="252" t="s">
        <v>123</v>
      </c>
      <c r="E9" s="252">
        <v>100</v>
      </c>
      <c r="F9" s="244"/>
      <c r="G9" s="30">
        <f t="shared" si="0"/>
        <v>0</v>
      </c>
      <c r="I9" s="1"/>
    </row>
    <row r="10" spans="1:9" s="7" customFormat="1" ht="15.6" x14ac:dyDescent="0.25">
      <c r="A10" s="265" t="s">
        <v>515</v>
      </c>
      <c r="B10" s="32" t="s">
        <v>11</v>
      </c>
      <c r="C10" s="251" t="s">
        <v>538</v>
      </c>
      <c r="D10" s="252" t="s">
        <v>124</v>
      </c>
      <c r="E10" s="252">
        <v>20</v>
      </c>
      <c r="F10" s="244"/>
      <c r="G10" s="30">
        <f t="shared" si="0"/>
        <v>0</v>
      </c>
      <c r="I10" s="1"/>
    </row>
    <row r="11" spans="1:9" s="7" customFormat="1" ht="15.6" x14ac:dyDescent="0.25">
      <c r="A11" s="265" t="s">
        <v>515</v>
      </c>
      <c r="B11" s="32" t="s">
        <v>12</v>
      </c>
      <c r="C11" s="251" t="s">
        <v>537</v>
      </c>
      <c r="D11" s="252" t="s">
        <v>5</v>
      </c>
      <c r="E11" s="252">
        <v>1</v>
      </c>
      <c r="F11" s="244"/>
      <c r="G11" s="30">
        <f t="shared" si="0"/>
        <v>0</v>
      </c>
      <c r="I11" s="1"/>
    </row>
    <row r="12" spans="1:9" s="7" customFormat="1" ht="15.6" x14ac:dyDescent="0.25">
      <c r="A12" s="265" t="s">
        <v>515</v>
      </c>
      <c r="B12" s="32" t="s">
        <v>13</v>
      </c>
      <c r="C12" s="251" t="s">
        <v>536</v>
      </c>
      <c r="D12" s="252" t="s">
        <v>535</v>
      </c>
      <c r="E12" s="252">
        <v>50</v>
      </c>
      <c r="F12" s="244"/>
      <c r="G12" s="30">
        <f t="shared" si="0"/>
        <v>0</v>
      </c>
      <c r="I12" s="1"/>
    </row>
    <row r="13" spans="1:9" s="7" customFormat="1" ht="31.2" x14ac:dyDescent="0.25">
      <c r="A13" s="265" t="s">
        <v>515</v>
      </c>
      <c r="B13" s="32" t="s">
        <v>14</v>
      </c>
      <c r="C13" s="251" t="s">
        <v>534</v>
      </c>
      <c r="D13" s="252" t="s">
        <v>124</v>
      </c>
      <c r="E13" s="252">
        <v>60</v>
      </c>
      <c r="F13" s="244"/>
      <c r="G13" s="30">
        <f t="shared" si="0"/>
        <v>0</v>
      </c>
      <c r="I13" s="1"/>
    </row>
    <row r="14" spans="1:9" s="7" customFormat="1" ht="46.8" x14ac:dyDescent="0.25">
      <c r="A14" s="265" t="s">
        <v>515</v>
      </c>
      <c r="B14" s="32" t="s">
        <v>15</v>
      </c>
      <c r="C14" s="251" t="s">
        <v>533</v>
      </c>
      <c r="D14" s="252" t="s">
        <v>124</v>
      </c>
      <c r="E14" s="252">
        <v>108</v>
      </c>
      <c r="F14" s="244"/>
      <c r="G14" s="30">
        <f t="shared" si="0"/>
        <v>0</v>
      </c>
      <c r="I14" s="1"/>
    </row>
    <row r="15" spans="1:9" s="7" customFormat="1" ht="46.8" x14ac:dyDescent="0.25">
      <c r="A15" s="265" t="s">
        <v>515</v>
      </c>
      <c r="B15" s="32" t="s">
        <v>73</v>
      </c>
      <c r="C15" s="251" t="s">
        <v>532</v>
      </c>
      <c r="D15" s="252" t="s">
        <v>124</v>
      </c>
      <c r="E15" s="252">
        <v>599</v>
      </c>
      <c r="F15" s="244"/>
      <c r="G15" s="30">
        <f t="shared" si="0"/>
        <v>0</v>
      </c>
      <c r="I15" s="1"/>
    </row>
    <row r="16" spans="1:9" s="7" customFormat="1" ht="31.2" x14ac:dyDescent="0.25">
      <c r="A16" s="265" t="s">
        <v>515</v>
      </c>
      <c r="B16" s="32" t="s">
        <v>74</v>
      </c>
      <c r="C16" s="251" t="s">
        <v>531</v>
      </c>
      <c r="D16" s="243" t="s">
        <v>5</v>
      </c>
      <c r="E16" s="253">
        <v>7</v>
      </c>
      <c r="F16" s="244"/>
      <c r="G16" s="30">
        <f t="shared" si="0"/>
        <v>0</v>
      </c>
      <c r="I16" s="1"/>
    </row>
    <row r="17" spans="1:9" s="7" customFormat="1" ht="31.2" x14ac:dyDescent="0.25">
      <c r="A17" s="265" t="s">
        <v>515</v>
      </c>
      <c r="B17" s="32" t="s">
        <v>75</v>
      </c>
      <c r="C17" s="251" t="s">
        <v>530</v>
      </c>
      <c r="D17" s="243" t="s">
        <v>5</v>
      </c>
      <c r="E17" s="253">
        <v>5</v>
      </c>
      <c r="F17" s="244"/>
      <c r="G17" s="30">
        <f t="shared" si="0"/>
        <v>0</v>
      </c>
      <c r="I17" s="1"/>
    </row>
    <row r="18" spans="1:9" s="7" customFormat="1" ht="31.2" x14ac:dyDescent="0.25">
      <c r="A18" s="265" t="s">
        <v>515</v>
      </c>
      <c r="B18" s="32" t="s">
        <v>76</v>
      </c>
      <c r="C18" s="251" t="s">
        <v>529</v>
      </c>
      <c r="D18" s="243" t="s">
        <v>5</v>
      </c>
      <c r="E18" s="243">
        <v>22</v>
      </c>
      <c r="F18" s="244"/>
      <c r="G18" s="30">
        <f t="shared" si="0"/>
        <v>0</v>
      </c>
      <c r="I18" s="1"/>
    </row>
    <row r="19" spans="1:9" s="7" customFormat="1" ht="31.2" x14ac:dyDescent="0.25">
      <c r="A19" s="265" t="s">
        <v>515</v>
      </c>
      <c r="B19" s="32" t="s">
        <v>78</v>
      </c>
      <c r="C19" s="251" t="s">
        <v>528</v>
      </c>
      <c r="D19" s="252" t="s">
        <v>5</v>
      </c>
      <c r="E19" s="252">
        <v>7</v>
      </c>
      <c r="F19" s="244"/>
      <c r="G19" s="30">
        <f t="shared" si="0"/>
        <v>0</v>
      </c>
      <c r="I19" s="1"/>
    </row>
    <row r="20" spans="1:9" s="7" customFormat="1" ht="15.6" x14ac:dyDescent="0.25">
      <c r="A20" s="265" t="s">
        <v>515</v>
      </c>
      <c r="B20" s="32" t="s">
        <v>79</v>
      </c>
      <c r="C20" s="251" t="s">
        <v>568</v>
      </c>
      <c r="D20" s="252" t="s">
        <v>124</v>
      </c>
      <c r="E20" s="252">
        <v>60</v>
      </c>
      <c r="F20" s="244"/>
      <c r="G20" s="30">
        <f t="shared" si="0"/>
        <v>0</v>
      </c>
      <c r="I20" s="1"/>
    </row>
    <row r="21" spans="1:9" s="7" customFormat="1" ht="15.6" x14ac:dyDescent="0.25">
      <c r="A21" s="265" t="s">
        <v>515</v>
      </c>
      <c r="B21" s="32" t="s">
        <v>80</v>
      </c>
      <c r="C21" s="251" t="s">
        <v>569</v>
      </c>
      <c r="D21" s="252" t="s">
        <v>124</v>
      </c>
      <c r="E21" s="252">
        <v>108</v>
      </c>
      <c r="F21" s="244"/>
      <c r="G21" s="30">
        <f t="shared" si="0"/>
        <v>0</v>
      </c>
      <c r="I21" s="1"/>
    </row>
    <row r="22" spans="1:9" s="7" customFormat="1" ht="15.6" x14ac:dyDescent="0.25">
      <c r="A22" s="265" t="s">
        <v>515</v>
      </c>
      <c r="B22" s="32" t="s">
        <v>81</v>
      </c>
      <c r="C22" s="251" t="s">
        <v>570</v>
      </c>
      <c r="D22" s="252" t="s">
        <v>124</v>
      </c>
      <c r="E22" s="252">
        <v>599</v>
      </c>
      <c r="F22" s="244"/>
      <c r="G22" s="30">
        <f t="shared" si="0"/>
        <v>0</v>
      </c>
      <c r="I22" s="1"/>
    </row>
    <row r="23" spans="1:9" s="7" customFormat="1" ht="15.6" x14ac:dyDescent="0.25">
      <c r="A23" s="265" t="s">
        <v>515</v>
      </c>
      <c r="B23" s="32" t="s">
        <v>82</v>
      </c>
      <c r="C23" s="251" t="s">
        <v>527</v>
      </c>
      <c r="D23" s="252" t="s">
        <v>123</v>
      </c>
      <c r="E23" s="252">
        <v>10</v>
      </c>
      <c r="F23" s="244"/>
      <c r="G23" s="30">
        <f t="shared" si="0"/>
        <v>0</v>
      </c>
      <c r="I23" s="1"/>
    </row>
    <row r="24" spans="1:9" s="7" customFormat="1" ht="15.6" x14ac:dyDescent="0.25">
      <c r="A24" s="265" t="s">
        <v>515</v>
      </c>
      <c r="B24" s="32" t="s">
        <v>83</v>
      </c>
      <c r="C24" s="251" t="s">
        <v>526</v>
      </c>
      <c r="D24" s="252" t="s">
        <v>123</v>
      </c>
      <c r="E24" s="252">
        <v>6</v>
      </c>
      <c r="F24" s="244"/>
      <c r="G24" s="30">
        <f t="shared" si="0"/>
        <v>0</v>
      </c>
      <c r="I24" s="1"/>
    </row>
    <row r="25" spans="1:9" s="7" customFormat="1" ht="15.6" x14ac:dyDescent="0.25">
      <c r="A25" s="265" t="s">
        <v>515</v>
      </c>
      <c r="B25" s="32" t="s">
        <v>84</v>
      </c>
      <c r="C25" s="251" t="s">
        <v>525</v>
      </c>
      <c r="D25" s="252" t="s">
        <v>123</v>
      </c>
      <c r="E25" s="252">
        <v>20</v>
      </c>
      <c r="F25" s="244"/>
      <c r="G25" s="30">
        <f t="shared" si="0"/>
        <v>0</v>
      </c>
      <c r="I25" s="1"/>
    </row>
    <row r="26" spans="1:9" s="7" customFormat="1" ht="15.6" x14ac:dyDescent="0.25">
      <c r="A26" s="265" t="s">
        <v>515</v>
      </c>
      <c r="B26" s="32" t="s">
        <v>85</v>
      </c>
      <c r="C26" s="251" t="s">
        <v>524</v>
      </c>
      <c r="D26" s="252" t="s">
        <v>123</v>
      </c>
      <c r="E26" s="252">
        <v>19</v>
      </c>
      <c r="F26" s="244"/>
      <c r="G26" s="30">
        <f t="shared" si="0"/>
        <v>0</v>
      </c>
      <c r="I26" s="1"/>
    </row>
    <row r="27" spans="1:9" s="7" customFormat="1" ht="15.6" x14ac:dyDescent="0.25">
      <c r="A27" s="265" t="s">
        <v>515</v>
      </c>
      <c r="B27" s="32" t="s">
        <v>86</v>
      </c>
      <c r="C27" s="251" t="s">
        <v>523</v>
      </c>
      <c r="D27" s="252" t="s">
        <v>5</v>
      </c>
      <c r="E27" s="252">
        <v>1</v>
      </c>
      <c r="F27" s="244"/>
      <c r="G27" s="30">
        <f t="shared" si="0"/>
        <v>0</v>
      </c>
      <c r="I27" s="1"/>
    </row>
    <row r="28" spans="1:9" s="7" customFormat="1" ht="18.600000000000001" x14ac:dyDescent="0.25">
      <c r="A28" s="265" t="s">
        <v>515</v>
      </c>
      <c r="B28" s="32" t="s">
        <v>87</v>
      </c>
      <c r="C28" s="251" t="s">
        <v>522</v>
      </c>
      <c r="D28" s="252" t="s">
        <v>571</v>
      </c>
      <c r="E28" s="252">
        <v>4</v>
      </c>
      <c r="F28" s="244"/>
      <c r="G28" s="30">
        <f t="shared" si="0"/>
        <v>0</v>
      </c>
      <c r="I28" s="1"/>
    </row>
    <row r="29" spans="1:9" s="7" customFormat="1" ht="15.6" x14ac:dyDescent="0.25">
      <c r="A29" s="265" t="s">
        <v>515</v>
      </c>
      <c r="B29" s="32" t="s">
        <v>88</v>
      </c>
      <c r="C29" s="251" t="s">
        <v>521</v>
      </c>
      <c r="D29" s="252" t="s">
        <v>5</v>
      </c>
      <c r="E29" s="252">
        <v>1</v>
      </c>
      <c r="F29" s="244"/>
      <c r="G29" s="30">
        <f t="shared" si="0"/>
        <v>0</v>
      </c>
      <c r="I29" s="1"/>
    </row>
    <row r="30" spans="1:9" s="7" customFormat="1" ht="15.6" x14ac:dyDescent="0.25">
      <c r="A30" s="265" t="s">
        <v>515</v>
      </c>
      <c r="B30" s="32" t="s">
        <v>89</v>
      </c>
      <c r="C30" s="251" t="s">
        <v>520</v>
      </c>
      <c r="D30" s="252" t="s">
        <v>5</v>
      </c>
      <c r="E30" s="252">
        <v>1</v>
      </c>
      <c r="F30" s="244"/>
      <c r="G30" s="30">
        <f t="shared" si="0"/>
        <v>0</v>
      </c>
      <c r="I30" s="1"/>
    </row>
    <row r="31" spans="1:9" s="7" customFormat="1" ht="15.6" x14ac:dyDescent="0.25">
      <c r="A31" s="265" t="s">
        <v>515</v>
      </c>
      <c r="B31" s="32" t="s">
        <v>90</v>
      </c>
      <c r="C31" s="251" t="s">
        <v>519</v>
      </c>
      <c r="D31" s="252" t="s">
        <v>5</v>
      </c>
      <c r="E31" s="252">
        <v>1</v>
      </c>
      <c r="F31" s="244"/>
      <c r="G31" s="30">
        <f t="shared" si="0"/>
        <v>0</v>
      </c>
      <c r="I31" s="1"/>
    </row>
    <row r="32" spans="1:9" s="7" customFormat="1" ht="15.6" x14ac:dyDescent="0.25">
      <c r="A32" s="265" t="s">
        <v>515</v>
      </c>
      <c r="B32" s="32" t="s">
        <v>91</v>
      </c>
      <c r="C32" s="251" t="s">
        <v>518</v>
      </c>
      <c r="D32" s="252" t="s">
        <v>5</v>
      </c>
      <c r="E32" s="252">
        <v>1</v>
      </c>
      <c r="F32" s="244"/>
      <c r="G32" s="30">
        <f t="shared" si="0"/>
        <v>0</v>
      </c>
      <c r="I32" s="1"/>
    </row>
    <row r="33" spans="1:9" s="7" customFormat="1" ht="15.6" x14ac:dyDescent="0.25">
      <c r="A33" s="265" t="s">
        <v>515</v>
      </c>
      <c r="B33" s="32" t="s">
        <v>92</v>
      </c>
      <c r="C33" s="251" t="s">
        <v>517</v>
      </c>
      <c r="D33" s="252" t="s">
        <v>5</v>
      </c>
      <c r="E33" s="252">
        <v>1</v>
      </c>
      <c r="F33" s="244"/>
      <c r="G33" s="30">
        <f t="shared" si="0"/>
        <v>0</v>
      </c>
      <c r="I33" s="1"/>
    </row>
    <row r="34" spans="1:9" s="7" customFormat="1" ht="15.6" x14ac:dyDescent="0.25">
      <c r="A34" s="265" t="s">
        <v>515</v>
      </c>
      <c r="B34" s="32" t="s">
        <v>93</v>
      </c>
      <c r="C34" s="251" t="s">
        <v>516</v>
      </c>
      <c r="D34" s="252" t="s">
        <v>5</v>
      </c>
      <c r="E34" s="252">
        <v>1</v>
      </c>
      <c r="F34" s="244"/>
      <c r="G34" s="30">
        <f t="shared" si="0"/>
        <v>0</v>
      </c>
      <c r="I34" s="1"/>
    </row>
    <row r="35" spans="1:9" s="7" customFormat="1" ht="15.6" x14ac:dyDescent="0.25">
      <c r="A35" s="265" t="s">
        <v>515</v>
      </c>
      <c r="B35" s="242" t="s">
        <v>94</v>
      </c>
      <c r="C35" s="251" t="s">
        <v>514</v>
      </c>
      <c r="D35" s="252" t="s">
        <v>124</v>
      </c>
      <c r="E35" s="252">
        <v>10</v>
      </c>
      <c r="F35" s="244"/>
      <c r="G35" s="30">
        <f t="shared" si="0"/>
        <v>0</v>
      </c>
      <c r="I35" s="1"/>
    </row>
    <row r="36" spans="1:9" ht="15.6" x14ac:dyDescent="0.3">
      <c r="A36" s="265" t="s">
        <v>513</v>
      </c>
      <c r="B36" s="242" t="s">
        <v>95</v>
      </c>
      <c r="C36" s="254" t="s">
        <v>512</v>
      </c>
      <c r="D36" s="252" t="s">
        <v>5</v>
      </c>
      <c r="E36" s="252">
        <v>1</v>
      </c>
      <c r="F36" s="245"/>
      <c r="G36" s="30">
        <f t="shared" si="0"/>
        <v>0</v>
      </c>
      <c r="H36" s="9"/>
    </row>
    <row r="37" spans="1:9" ht="16.2" thickBot="1" x14ac:dyDescent="0.35">
      <c r="A37" s="266" t="s">
        <v>515</v>
      </c>
      <c r="B37" s="248" t="s">
        <v>96</v>
      </c>
      <c r="C37" s="249" t="s">
        <v>613</v>
      </c>
      <c r="D37" s="250" t="s">
        <v>124</v>
      </c>
      <c r="E37" s="250">
        <v>45</v>
      </c>
      <c r="F37" s="207"/>
      <c r="G37" s="30">
        <f t="shared" si="0"/>
        <v>0</v>
      </c>
      <c r="H37" s="9"/>
    </row>
    <row r="38" spans="1:9" ht="28.2" thickBot="1" x14ac:dyDescent="0.3">
      <c r="A38" s="267" t="s">
        <v>515</v>
      </c>
      <c r="B38" s="268" t="s">
        <v>97</v>
      </c>
      <c r="C38" s="270" t="s">
        <v>630</v>
      </c>
      <c r="D38" s="269" t="s">
        <v>124</v>
      </c>
      <c r="E38" s="269">
        <v>15.6</v>
      </c>
      <c r="F38" s="29"/>
      <c r="G38" s="31">
        <f t="shared" si="0"/>
        <v>0</v>
      </c>
      <c r="H38" s="10" t="s">
        <v>69</v>
      </c>
      <c r="I38" s="11">
        <f>ROUND(SUM(G6:G38),2)</f>
        <v>0</v>
      </c>
    </row>
    <row r="39" spans="1:9" ht="42" thickBot="1" x14ac:dyDescent="0.3">
      <c r="A39" s="208"/>
      <c r="B39" s="208"/>
      <c r="C39" s="209"/>
      <c r="D39" s="210"/>
      <c r="E39" s="211"/>
      <c r="F39" s="257" t="s">
        <v>511</v>
      </c>
      <c r="G39" s="258">
        <f>SUM(G6:G38)</f>
        <v>0</v>
      </c>
    </row>
  </sheetData>
  <sheetProtection algorithmName="SHA-512" hashValue="B19Zo9A6zveovOorF7JYOzP3ZmwUixsDvk+EQZafdBsg5VWmt2F7e0fHGM4ZG6w175L3MDzgvywbR7iY9yN2lQ==" saltValue="6w2NWwFzXF3BYaY5Oa5nLQ==" spinCount="100000" sheet="1" objects="1" scenarios="1"/>
  <mergeCells count="2">
    <mergeCell ref="A1:G1"/>
    <mergeCell ref="A4:G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BE291-F536-4273-AEF7-C16C73F76901}">
  <dimension ref="A1:C18"/>
  <sheetViews>
    <sheetView tabSelected="1" zoomScale="115" zoomScaleNormal="115" workbookViewId="0">
      <selection activeCell="A3" sqref="A3:B9"/>
    </sheetView>
  </sheetViews>
  <sheetFormatPr defaultRowHeight="14.4" x14ac:dyDescent="0.3"/>
  <cols>
    <col min="1" max="1" width="11.6640625" customWidth="1"/>
    <col min="2" max="2" width="51.33203125" customWidth="1"/>
    <col min="3" max="3" width="20.6640625" customWidth="1"/>
  </cols>
  <sheetData>
    <row r="1" spans="1:3" ht="27" customHeight="1" x14ac:dyDescent="0.3">
      <c r="A1" s="333" t="s">
        <v>186</v>
      </c>
      <c r="B1" s="333"/>
      <c r="C1" s="333"/>
    </row>
    <row r="2" spans="1:3" x14ac:dyDescent="0.3">
      <c r="A2" s="334" t="s">
        <v>475</v>
      </c>
      <c r="B2" s="334"/>
      <c r="C2" s="334"/>
    </row>
    <row r="3" spans="1:3" ht="39.6" x14ac:dyDescent="0.3">
      <c r="A3" s="117" t="s">
        <v>474</v>
      </c>
      <c r="B3" s="117" t="s">
        <v>473</v>
      </c>
      <c r="C3" s="117" t="s">
        <v>472</v>
      </c>
    </row>
    <row r="4" spans="1:3" x14ac:dyDescent="0.3">
      <c r="A4" s="82">
        <v>1</v>
      </c>
      <c r="B4" s="119" t="s">
        <v>471</v>
      </c>
      <c r="C4" s="118">
        <f>DKŽ_S!G216</f>
        <v>-10336.400000000001</v>
      </c>
    </row>
    <row r="5" spans="1:3" x14ac:dyDescent="0.3">
      <c r="A5" s="82">
        <v>2</v>
      </c>
      <c r="B5" s="119" t="s">
        <v>477</v>
      </c>
      <c r="C5" s="118">
        <f>DKŽ_SK!G58</f>
        <v>0</v>
      </c>
    </row>
    <row r="6" spans="1:3" x14ac:dyDescent="0.3">
      <c r="A6" s="82">
        <v>3</v>
      </c>
      <c r="B6" s="119" t="s">
        <v>478</v>
      </c>
      <c r="C6" s="118">
        <f>DKŽ_E2!G33</f>
        <v>0</v>
      </c>
    </row>
    <row r="7" spans="1:3" x14ac:dyDescent="0.3">
      <c r="A7" s="82">
        <v>4</v>
      </c>
      <c r="B7" s="119" t="s">
        <v>476</v>
      </c>
      <c r="C7" s="118">
        <f>DKŽ_ER!G22</f>
        <v>0</v>
      </c>
    </row>
    <row r="8" spans="1:3" x14ac:dyDescent="0.3">
      <c r="A8" s="82">
        <v>5</v>
      </c>
      <c r="B8" s="119" t="s">
        <v>544</v>
      </c>
      <c r="C8" s="118">
        <f>DKŽ_NS!G39</f>
        <v>0</v>
      </c>
    </row>
    <row r="9" spans="1:3" ht="39.6" x14ac:dyDescent="0.3">
      <c r="A9" s="117" t="s">
        <v>470</v>
      </c>
      <c r="B9" s="116" t="s">
        <v>469</v>
      </c>
      <c r="C9" s="115">
        <f>ROUND(SUM(C4:C8),2)</f>
        <v>-10336.4</v>
      </c>
    </row>
    <row r="10" spans="1:3" x14ac:dyDescent="0.3">
      <c r="A10" s="112"/>
      <c r="B10" s="112"/>
      <c r="C10" s="112"/>
    </row>
    <row r="11" spans="1:3" ht="74.7" customHeight="1" x14ac:dyDescent="0.3">
      <c r="A11" s="335" t="s">
        <v>548</v>
      </c>
      <c r="B11" s="335"/>
      <c r="C11" s="335"/>
    </row>
    <row r="12" spans="1:3" x14ac:dyDescent="0.3">
      <c r="A12" s="114"/>
      <c r="B12" s="114"/>
      <c r="C12" s="114"/>
    </row>
    <row r="13" spans="1:3" x14ac:dyDescent="0.3">
      <c r="A13" s="112"/>
      <c r="B13" s="112"/>
      <c r="C13" s="113" t="s">
        <v>468</v>
      </c>
    </row>
    <row r="14" spans="1:3" ht="4.2" customHeight="1" x14ac:dyDescent="0.3">
      <c r="A14" s="112"/>
      <c r="B14" s="112"/>
      <c r="C14" s="112"/>
    </row>
    <row r="15" spans="1:3" ht="217.95" customHeight="1" x14ac:dyDescent="0.3">
      <c r="A15" s="331" t="s">
        <v>494</v>
      </c>
      <c r="B15" s="332"/>
      <c r="C15" s="332"/>
    </row>
    <row r="16" spans="1:3" ht="124.5" customHeight="1" x14ac:dyDescent="0.3">
      <c r="A16" s="329" t="s">
        <v>467</v>
      </c>
      <c r="B16" s="330"/>
      <c r="C16" s="330"/>
    </row>
    <row r="17" spans="1:3" ht="68.7" customHeight="1" x14ac:dyDescent="0.3">
      <c r="A17" s="331" t="s">
        <v>466</v>
      </c>
      <c r="B17" s="332"/>
      <c r="C17" s="332"/>
    </row>
    <row r="18" spans="1:3" ht="190.2" customHeight="1" x14ac:dyDescent="0.3"/>
  </sheetData>
  <sheetProtection algorithmName="SHA-512" hashValue="PHRzN0l4vBsj7EBrmVIbJCqBGDTVN93EXvjLXaGDaGkcPgy+v+vZXqMdmnNDrIe6lwAnhhSOiT9NO6yWdKLeKA==" saltValue="iRlTAzpShJ9HvJLeOtFXlw==" spinCount="100000" sheet="1" objects="1" scenarios="1"/>
  <mergeCells count="6">
    <mergeCell ref="A16:C16"/>
    <mergeCell ref="A17:C17"/>
    <mergeCell ref="A1:C1"/>
    <mergeCell ref="A2:C2"/>
    <mergeCell ref="A15:C15"/>
    <mergeCell ref="A11:C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1</vt:i4>
      </vt:variant>
    </vt:vector>
  </HeadingPairs>
  <TitlesOfParts>
    <vt:vector size="7" baseType="lpstr">
      <vt:lpstr>DKŽ_S</vt:lpstr>
      <vt:lpstr>DKŽ_SK</vt:lpstr>
      <vt:lpstr>DKŽ_E2</vt:lpstr>
      <vt:lpstr>DKŽ_ER</vt:lpstr>
      <vt:lpstr>DKŽ_NS</vt:lpstr>
      <vt:lpstr>Santrauka</vt:lpstr>
      <vt:lpstr>DKŽ_S!OLE_LINK1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Irena Kudzinskienė</cp:lastModifiedBy>
  <cp:lastPrinted>2024-10-15T09:37:39Z</cp:lastPrinted>
  <dcterms:created xsi:type="dcterms:W3CDTF">2020-10-05T14:48:34Z</dcterms:created>
  <dcterms:modified xsi:type="dcterms:W3CDTF">2025-05-15T14:25:01Z</dcterms:modified>
</cp:coreProperties>
</file>