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P:\24006MM.169-00-KRTDP_Nr.169_Skuodo_r_7,314-8,354_km\2_Siusta\13_PVP\Konkurso atsakymai\"/>
    </mc:Choice>
  </mc:AlternateContent>
  <xr:revisionPtr revIDLastSave="0" documentId="13_ncr:1_{6DEFFB1B-0457-4839-BDD3-EA24E62EA6B7}" xr6:coauthVersionLast="47" xr6:coauthVersionMax="47" xr10:uidLastSave="{00000000-0000-0000-0000-000000000000}"/>
  <bookViews>
    <workbookView xWindow="-120" yWindow="-120" windowWidth="29040" windowHeight="15840" xr2:uid="{00000000-000D-0000-FFFF-FFFF00000000}"/>
  </bookViews>
  <sheets>
    <sheet name="DKŽ_S" sheetId="1" r:id="rId1"/>
    <sheet name="DKŽ_SK" sheetId="5" r:id="rId2"/>
    <sheet name="santrauk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5" i="1"/>
  <c r="G6" i="1"/>
  <c r="G7" i="1"/>
  <c r="G8" i="1"/>
  <c r="G9" i="1"/>
  <c r="G10" i="1"/>
  <c r="G11" i="1"/>
  <c r="G12" i="1"/>
  <c r="G13" i="1"/>
  <c r="G14" i="1"/>
  <c r="G15" i="1"/>
  <c r="G16" i="1"/>
  <c r="G18" i="1"/>
  <c r="G19" i="1"/>
  <c r="G82" i="1"/>
  <c r="I87" i="1" s="1"/>
  <c r="G85" i="1"/>
  <c r="G41" i="5"/>
  <c r="G42" i="5"/>
  <c r="G43" i="5"/>
  <c r="G44" i="5"/>
  <c r="G45" i="5"/>
  <c r="G46" i="5"/>
  <c r="G47" i="5"/>
  <c r="G48" i="5"/>
  <c r="G49" i="5"/>
  <c r="G50" i="5"/>
  <c r="G51" i="5"/>
  <c r="G52" i="5"/>
  <c r="G53" i="5"/>
  <c r="G54" i="5"/>
  <c r="G55" i="5"/>
  <c r="G56" i="5"/>
  <c r="G57" i="5"/>
  <c r="G58" i="5"/>
  <c r="G59" i="5"/>
  <c r="G60" i="5"/>
  <c r="G61" i="5"/>
  <c r="G62" i="5"/>
  <c r="G63" i="5"/>
  <c r="G64" i="5"/>
  <c r="G65" i="5"/>
  <c r="G66" i="5"/>
  <c r="G67" i="5"/>
  <c r="G24" i="1"/>
  <c r="G22" i="1"/>
  <c r="G10" i="5"/>
  <c r="G89" i="1"/>
  <c r="G88" i="1"/>
  <c r="G81" i="1"/>
  <c r="G80" i="1"/>
  <c r="G79" i="1"/>
  <c r="G78" i="1"/>
  <c r="G77" i="1"/>
  <c r="G76" i="1"/>
  <c r="G75" i="1"/>
  <c r="G74" i="1"/>
  <c r="G73" i="1"/>
  <c r="I73" i="1" s="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0" i="1"/>
  <c r="G17" i="1"/>
  <c r="I89" i="1" l="1"/>
  <c r="I75" i="1"/>
  <c r="I61" i="1"/>
  <c r="I28" i="1"/>
  <c r="I50" i="1"/>
  <c r="I72" i="1"/>
  <c r="I56" i="1"/>
  <c r="I81" i="1"/>
  <c r="I36" i="1"/>
  <c r="I65" i="1"/>
  <c r="I68" i="1"/>
  <c r="I43" i="1"/>
  <c r="G90" i="1"/>
  <c r="C4" i="2" s="1"/>
  <c r="G23" i="5"/>
  <c r="G24" i="5"/>
  <c r="G25" i="5"/>
  <c r="G26" i="5"/>
  <c r="G27" i="5"/>
  <c r="G28" i="5"/>
  <c r="G29" i="5"/>
  <c r="G30" i="5"/>
  <c r="G31" i="5"/>
  <c r="G18" i="5"/>
  <c r="G19" i="5"/>
  <c r="G20" i="5"/>
  <c r="G21" i="5"/>
  <c r="G22" i="5"/>
  <c r="G32" i="5"/>
  <c r="G33" i="5"/>
  <c r="G34" i="5"/>
  <c r="G35" i="5"/>
  <c r="G6" i="5"/>
  <c r="G8" i="5" l="1"/>
  <c r="G9" i="5"/>
  <c r="G11" i="5"/>
  <c r="G12" i="5"/>
  <c r="G13" i="5"/>
  <c r="G70" i="5"/>
  <c r="G69" i="5"/>
  <c r="G68" i="5"/>
  <c r="I68" i="5" s="1"/>
  <c r="G40" i="5"/>
  <c r="G39" i="5"/>
  <c r="G38" i="5"/>
  <c r="G37" i="5"/>
  <c r="G36" i="5"/>
  <c r="G17" i="5"/>
  <c r="G16" i="5"/>
  <c r="G15" i="5"/>
  <c r="G14" i="5"/>
  <c r="G7" i="5"/>
  <c r="G5" i="5"/>
  <c r="I40" i="5" l="1"/>
  <c r="I7" i="5"/>
  <c r="I13" i="5"/>
  <c r="I36" i="5"/>
  <c r="I70" i="5"/>
  <c r="G71" i="5"/>
  <c r="C5" i="2" s="1"/>
  <c r="C6" i="2" l="1"/>
</calcChain>
</file>

<file path=xl/sharedStrings.xml><?xml version="1.0" encoding="utf-8"?>
<sst xmlns="http://schemas.openxmlformats.org/spreadsheetml/2006/main" count="616" uniqueCount="318">
  <si>
    <t>Krašto kelio Nr. 169 Skuodas–Plungė ruožo nuo 7,314 iki 8,354 km kapitalinio remonto techninis darbo projektas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</si>
  <si>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</si>
  <si>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</si>
  <si>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</si>
  <si>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</si>
  <si>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</si>
  <si>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</si>
  <si>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rPr>
      <t>(pildo Teikėjas)</t>
    </r>
  </si>
  <si>
    <t>Iš viso, Eur be PVM</t>
  </si>
  <si>
    <t>1. Paruošiamieji ir ardymo darbai</t>
  </si>
  <si>
    <t>1.1</t>
  </si>
  <si>
    <t>Kelio ašinės linijos ir kelio juostos nužymėjimas trasoje</t>
  </si>
  <si>
    <t>km</t>
  </si>
  <si>
    <t>1.2</t>
  </si>
  <si>
    <r>
      <t xml:space="preserve">Tankių krūmų ir smulkaus miško pašalinimas mechanizuotu būdu ir išvežimas </t>
    </r>
    <r>
      <rPr>
        <sz val="11"/>
        <color rgb="FF000000"/>
        <rFont val="Times New Roman"/>
        <family val="1"/>
        <charset val="186"/>
      </rPr>
      <t>Rangovo pasirinktu atstumu</t>
    </r>
  </si>
  <si>
    <t>ha</t>
  </si>
  <si>
    <t>1.3</t>
  </si>
  <si>
    <t>Kelio ženklų skydų demontavimas nuo dvistiebių atramų</t>
  </si>
  <si>
    <t>vnt.</t>
  </si>
  <si>
    <t>1.4</t>
  </si>
  <si>
    <t>Kelio ženklų skydų demontavimas nuo vienastiebių atramų</t>
  </si>
  <si>
    <t>1.5</t>
  </si>
  <si>
    <t>Kelio ženklų dvistiebių atramų demontavimas</t>
  </si>
  <si>
    <t>1.6</t>
  </si>
  <si>
    <t>Kelio ženklų vienastiebių atramų demontavimas</t>
  </si>
  <si>
    <t>1.7</t>
  </si>
  <si>
    <t>Apsauginių metalinių kelio atitvarų vienpusių išardymas</t>
  </si>
  <si>
    <t>m</t>
  </si>
  <si>
    <t>1.8</t>
  </si>
  <si>
    <t>Signalinių stulpelių išardymas (A grupės)</t>
  </si>
  <si>
    <t>1.9</t>
  </si>
  <si>
    <t>Kelio ženklų skydų ir atramų (be pamatų) / signalinių stulpelių / atitvarų pakrovimas ir išvežimas iki 115 km atstumu</t>
  </si>
  <si>
    <t>t</t>
  </si>
  <si>
    <t>1.10</t>
  </si>
  <si>
    <t>Asfalto dangos frezavimas su pakrovimu</t>
  </si>
  <si>
    <r>
      <t>m</t>
    </r>
    <r>
      <rPr>
        <vertAlign val="superscript"/>
        <sz val="11"/>
        <color theme="1"/>
        <rFont val="Times New Roman"/>
        <family val="1"/>
        <charset val="186"/>
      </rPr>
      <t>2</t>
    </r>
  </si>
  <si>
    <t>1.11</t>
  </si>
  <si>
    <t>Naudoto asfalto granulių pakrovimas ir išvežimas į sandėliavimo aikštelę antriniam panaudojimui Rangovo pasirinktu atstumu</t>
  </si>
  <si>
    <r>
      <t>m</t>
    </r>
    <r>
      <rPr>
        <vertAlign val="superscript"/>
        <sz val="11"/>
        <color theme="1"/>
        <rFont val="Times New Roman"/>
        <family val="1"/>
        <charset val="186"/>
      </rPr>
      <t>3</t>
    </r>
  </si>
  <si>
    <t>1.12</t>
  </si>
  <si>
    <t>Asfalto dangos granulių atsivežimas antriniam jų panaudojimui (I konstrukcijos variantas)</t>
  </si>
  <si>
    <t>1.13</t>
  </si>
  <si>
    <t>Grįžtamosios medžiagos (nufrezuotas asfaltas) (I konstrukcijos variantas)</t>
  </si>
  <si>
    <t>1.14</t>
  </si>
  <si>
    <t>Esamų gelžbetoninių pralaidų Ø0,7 m išardymas</t>
  </si>
  <si>
    <t>1.15</t>
  </si>
  <si>
    <t>Esamų plastikinių pralaidų Ø0,2 m išardymas</t>
  </si>
  <si>
    <t>1.16</t>
  </si>
  <si>
    <r>
      <t xml:space="preserve">Statybinio laužo (pralaidų nuovažose/ betoninių kelio ženklų pamatų ir kt.) pakrovimas ir išvežimas </t>
    </r>
    <r>
      <rPr>
        <sz val="11"/>
        <color rgb="FF000000"/>
        <rFont val="Times New Roman"/>
        <family val="1"/>
        <charset val="186"/>
      </rPr>
      <t>Rangovo pasirinktu atstumu utilizavimui</t>
    </r>
  </si>
  <si>
    <r>
      <t xml:space="preserve">Skaldos/žvyro pagrindo sluoksnio išardymas, nustumiant iki 20 m, pakrovimas ir išvežimas </t>
    </r>
    <r>
      <rPr>
        <sz val="11"/>
        <color rgb="FF000000"/>
        <rFont val="Times New Roman"/>
        <family val="1"/>
        <charset val="186"/>
      </rPr>
      <t xml:space="preserve">Rangovo pasirinktu </t>
    </r>
    <r>
      <rPr>
        <sz val="11"/>
        <color theme="1"/>
        <rFont val="Times New Roman"/>
        <family val="1"/>
        <charset val="186"/>
      </rPr>
      <t>atstumu (į išlykį) (grįžtamoji medžiaga)</t>
    </r>
  </si>
  <si>
    <r>
      <t xml:space="preserve">Žvyro  dangos sluoksnio išardymas, nustumiant iki 20 m, pakrovimas ir išvežimas </t>
    </r>
    <r>
      <rPr>
        <sz val="11"/>
        <color rgb="FF000000"/>
        <rFont val="Times New Roman"/>
        <family val="1"/>
        <charset val="186"/>
      </rPr>
      <t xml:space="preserve">Rangovo pasirinktu atstumu </t>
    </r>
    <r>
      <rPr>
        <sz val="11"/>
        <color theme="1"/>
        <rFont val="Times New Roman"/>
        <family val="1"/>
        <charset val="186"/>
      </rPr>
      <t>(į išlykį) (grįžtamoji medžiaga)</t>
    </r>
  </si>
  <si>
    <t>1.19</t>
  </si>
  <si>
    <r>
      <t xml:space="preserve">Kelkraščio dangos/pagrindo  ardymas, nustumiant iki 20 m, pakrovimas į autosavivarčius ir vežimas iki </t>
    </r>
    <r>
      <rPr>
        <sz val="11"/>
        <color rgb="FF000000"/>
        <rFont val="Times New Roman"/>
        <family val="1"/>
        <charset val="186"/>
      </rPr>
      <t xml:space="preserve">Rangovo pasirinktu atstumu </t>
    </r>
    <r>
      <rPr>
        <sz val="11"/>
        <color theme="1"/>
        <rFont val="Times New Roman"/>
        <family val="1"/>
        <charset val="186"/>
      </rPr>
      <t>(į išlykį) (grįžtamoji medžiaga)</t>
    </r>
  </si>
  <si>
    <t>1.20</t>
  </si>
  <si>
    <t>Dirvožemio vid. 20 cm pašalinimas, perstumiant buldozeriu iki 20 m, pakrovimas ir vežimas iki 1 km atstumu (sandėliavimui)</t>
  </si>
  <si>
    <t>1.21</t>
  </si>
  <si>
    <r>
      <t xml:space="preserve">Dirvožemio vid. 20 cm pašalinimas, perstumiant buldozeriu iki 20 m, pakrovimas ir vežimas </t>
    </r>
    <r>
      <rPr>
        <sz val="11"/>
        <color rgb="FF000000"/>
        <rFont val="Times New Roman"/>
        <family val="1"/>
        <charset val="186"/>
      </rPr>
      <t xml:space="preserve">Rangovo pasirinktu atstumu </t>
    </r>
    <r>
      <rPr>
        <sz val="11"/>
        <color theme="1"/>
        <rFont val="Times New Roman"/>
        <family val="1"/>
        <charset val="186"/>
      </rPr>
      <t>(į išlykį)</t>
    </r>
  </si>
  <si>
    <t>Iš viso skyriuje 1, 
Eur be PVM</t>
  </si>
  <si>
    <t>2. Žemės sankasos įrengimo darbai</t>
  </si>
  <si>
    <t>2.1</t>
  </si>
  <si>
    <t>Grunto kasimas ekskavatoriais iškasose, pakrovimas į autosavivarčius ir pervežimas iki 1 km atstumu (sandėliavimui)</t>
  </si>
  <si>
    <t>2.2</t>
  </si>
  <si>
    <r>
      <t xml:space="preserve">Grunto kasimas ekskavatoriais iškasose, pakrovimas į autosavivarčius ir pervežimas </t>
    </r>
    <r>
      <rPr>
        <sz val="11"/>
        <color rgb="FF000000"/>
        <rFont val="Times New Roman"/>
        <family val="1"/>
        <charset val="186"/>
      </rPr>
      <t xml:space="preserve">Rangovo pasirinktu </t>
    </r>
    <r>
      <rPr>
        <sz val="11"/>
        <color theme="1"/>
        <rFont val="Times New Roman"/>
        <family val="1"/>
        <charset val="186"/>
      </rPr>
      <t>atstumu (į išlykį)</t>
    </r>
  </si>
  <si>
    <t>2.3</t>
  </si>
  <si>
    <t>Žemės sankasos panaudojimui esamo grunto atvežimas iš sandėliavimo vietos iki 1 km atstumu ir įrengimas</t>
  </si>
  <si>
    <t>2.4</t>
  </si>
  <si>
    <t>Gruntų pakeitimas geresnių savybių gruntu</t>
  </si>
  <si>
    <t>2.5</t>
  </si>
  <si>
    <t>2.6</t>
  </si>
  <si>
    <t>Žemės sankasos viršaus planiravimas mechanizuotu būdu</t>
  </si>
  <si>
    <t>2.7</t>
  </si>
  <si>
    <t>Žemės sankasos viršaus tankinimas mechanizuotu būdu</t>
  </si>
  <si>
    <t>2.8</t>
  </si>
  <si>
    <t>Plotų, šlaitų ir griovių planiravimas</t>
  </si>
  <si>
    <t>Iš viso skyriuje 2, 
Eur be PVM</t>
  </si>
  <si>
    <t>3. Plastikinių vandens pralaidų įrengimo darbai</t>
  </si>
  <si>
    <t>3.1</t>
  </si>
  <si>
    <t>Grunto kasimas ekskavatoriais iškasose, pakrovimas į autosavivarčius ir pervežimas Rangovo pasirinktu  atstumu (į išlykį)</t>
  </si>
  <si>
    <t>3.2</t>
  </si>
  <si>
    <t>Smėlio pagrindo po vamzdžiais įrengimas</t>
  </si>
  <si>
    <t>3.3</t>
  </si>
  <si>
    <r>
      <t>Neaustinės geotekstilės (svoris ≥ 150 g/m</t>
    </r>
    <r>
      <rPr>
        <vertAlign val="superscript"/>
        <sz val="10"/>
        <color theme="1"/>
        <rFont val="Arial"/>
        <family val="2"/>
        <charset val="186"/>
      </rPr>
      <t>2</t>
    </r>
    <r>
      <rPr>
        <sz val="10"/>
        <color theme="1"/>
        <rFont val="Arial"/>
        <family val="2"/>
        <charset val="186"/>
      </rPr>
      <t>) klojimas</t>
    </r>
  </si>
  <si>
    <t>3.4</t>
  </si>
  <si>
    <t>PP Ø 0,4 m pralaidų įrengimas</t>
  </si>
  <si>
    <t>pralaidų ilgis</t>
  </si>
  <si>
    <t>antgaliai PA-4</t>
  </si>
  <si>
    <t>3.5</t>
  </si>
  <si>
    <t>Tranšėjos užpylimas apsauginiu šalčiui atspariu gruntu ir sutankinimas</t>
  </si>
  <si>
    <r>
      <t>m</t>
    </r>
    <r>
      <rPr>
        <vertAlign val="superscript"/>
        <sz val="11"/>
        <color rgb="FF000000"/>
        <rFont val="Times New Roman"/>
        <family val="1"/>
        <charset val="186"/>
      </rPr>
      <t>3</t>
    </r>
  </si>
  <si>
    <t>Iš viso skyriuje 3, 
Eur be PVM</t>
  </si>
  <si>
    <t>4. Važiuojamosios dalies pagrindų ir dangos įrengimo darbai (DK 1 dangos konstrukcijos klasė) (I konstrukcijos variantas)</t>
  </si>
  <si>
    <t>4.1</t>
  </si>
  <si>
    <t>Apsauginio šalčiui atsparaus sluoksnio įrengimas</t>
  </si>
  <si>
    <t>4.2</t>
  </si>
  <si>
    <t xml:space="preserve">20 cm skaldos pagrindo sluoksnio iš nesurištojo mineralinių medžiagų mišinio 0/45 įrengimas, pridedant 20% NAG </t>
  </si>
  <si>
    <r>
      <t>–</t>
    </r>
    <r>
      <rPr>
        <sz val="7"/>
        <color theme="1"/>
        <rFont val="Times New Roman"/>
        <family val="1"/>
        <charset val="186"/>
      </rPr>
      <t xml:space="preserve">  </t>
    </r>
    <r>
      <rPr>
        <sz val="10"/>
        <color theme="1"/>
        <rFont val="Arial"/>
        <family val="2"/>
        <charset val="186"/>
      </rPr>
      <t>nufrezuoto asfalto granulės (NAG), atvežant iš sandėliavimo vietos iki 1 km atstumu</t>
    </r>
  </si>
  <si>
    <t>4.3</t>
  </si>
  <si>
    <t>10 cm storio pagrindo sluoksnis iš mišinio AC 22 PN (su 70/100 rišikliu) įrengimas</t>
  </si>
  <si>
    <t>4.4</t>
  </si>
  <si>
    <t>Bituminės emulsijos C40B5-S / C60B4-S tolygaus sluoksnio paskleidimas</t>
  </si>
  <si>
    <t>4.5</t>
  </si>
  <si>
    <t>4 cm storio viršutinio asfalto sluoksnio iš mišinio AC 11 VN (su SZ22/LA25 ir 45/80-65 rišikliu) įrengimas</t>
  </si>
  <si>
    <t>Įrengus asfalto viršutinį sluoksnį iš asfaltbetonio taikomos paviršiaus šiurkštinimo priemonės</t>
  </si>
  <si>
    <t>4.6</t>
  </si>
  <si>
    <t>Išilginių ir skersinių asfalto dangos siūlių apdorojimas bitumine mase, klojant asfaltą „karštas prie šalto“</t>
  </si>
  <si>
    <t>Iš viso skyriuje 4, 
Eur be PVM</t>
  </si>
  <si>
    <t>5. Važiuojamosios dalies pagrindų ir dangos įrengimo darbai (DK 1 dangos konstrukcijos klasė) (II konstrukcijos variantas)</t>
  </si>
  <si>
    <t>5.1</t>
  </si>
  <si>
    <t>5.2</t>
  </si>
  <si>
    <t xml:space="preserve">25 cm žvyro pagrindo sluoksnio iš nesurištojo mineralinių medžiagų mišinio 0/45 įrengimas </t>
  </si>
  <si>
    <t>5.3</t>
  </si>
  <si>
    <t>5.4</t>
  </si>
  <si>
    <t>5.5</t>
  </si>
  <si>
    <t>5.6</t>
  </si>
  <si>
    <t>Iš viso skyriuje 5, 
Eur be PVM</t>
  </si>
  <si>
    <t>6. Važiuojamosios dalies pagrindų ir dangos įrengimo darbai nuovažose (DK 0,1 dangos konstrukcijos klasė) (I konstrukcijos variantas)</t>
  </si>
  <si>
    <t>6.1</t>
  </si>
  <si>
    <t>6.2</t>
  </si>
  <si>
    <t>20 cm skaldos pagrindo sluoksnio iš nesurištojo mineralinių medžiagų mišinio 0/45 įrengimas, pridedant 20% NAG</t>
  </si>
  <si>
    <r>
      <t>m</t>
    </r>
    <r>
      <rPr>
        <vertAlign val="superscript"/>
        <sz val="11"/>
        <color rgb="FF000000"/>
        <rFont val="Times New Roman"/>
        <family val="1"/>
        <charset val="186"/>
      </rPr>
      <t>2</t>
    </r>
  </si>
  <si>
    <t>–  nufrezuoto asfalto granulės (NAG), atvežant iš sandėliavimo vietos iki 1 km atstumu</t>
  </si>
  <si>
    <t>6.3</t>
  </si>
  <si>
    <t>8 cm storio asfalto pagrindo–dangos sluoksnio iš mišinio AC 16 PD (su 70/100 rišikliu) įrengimas</t>
  </si>
  <si>
    <t>6.4</t>
  </si>
  <si>
    <t>Tolimesnės kelio atkarpos pažvyravimas 10 cm storio sluoksniu žvyro mišiniu 0/32 (už nuovažos ribų)</t>
  </si>
  <si>
    <t>Iš viso skyriuje 6, 
Eur be PVM</t>
  </si>
  <si>
    <t>7. Važiuojamosios dalies pagrindų ir dangos įrengimo darbai nuovažose (DK 0,1 dangos konstrukcijos klasė) (II konstrukcijos variantas)</t>
  </si>
  <si>
    <t>7.1</t>
  </si>
  <si>
    <t>7.2</t>
  </si>
  <si>
    <t>7.3</t>
  </si>
  <si>
    <t>7.4</t>
  </si>
  <si>
    <t>Iš viso skyriuje 7, 
Eur be PVM</t>
  </si>
  <si>
    <t>8. Kelkraščių įrengimo darbai</t>
  </si>
  <si>
    <t>8.1</t>
  </si>
  <si>
    <t>Kelkraščių apatinio sluoksnio įrengimas iš smėlingo grunto</t>
  </si>
  <si>
    <t>8.2</t>
  </si>
  <si>
    <t>11 cm storio kelkraščių tvirtinimas  skaldos nesurištuoju mineralinių medžiagų mišiniu 16/32, pridedant 15% dirvožemio ir užsėjant daugiamečių žolių mišiniu</t>
  </si>
  <si>
    <r>
      <t>–</t>
    </r>
    <r>
      <rPr>
        <sz val="11"/>
        <color theme="1"/>
        <rFont val="Times New Roman"/>
        <family val="1"/>
        <charset val="186"/>
      </rPr>
      <t xml:space="preserve">    </t>
    </r>
    <r>
      <rPr>
        <sz val="11"/>
        <color theme="1"/>
        <rFont val="Arial"/>
        <family val="2"/>
        <charset val="186"/>
      </rPr>
      <t>dirvožemis, atvežant iš sandėliavimo vietos iki 1 km</t>
    </r>
  </si>
  <si>
    <t>Iš viso skyriuje 8, 
Eur be PVM</t>
  </si>
  <si>
    <t>9. Tvirtinimo darbai</t>
  </si>
  <si>
    <t>9.1</t>
  </si>
  <si>
    <t>Dirvožemio atvežimas iš sandėliavimo vietos iki 1 km atstumu</t>
  </si>
  <si>
    <t>9.2</t>
  </si>
  <si>
    <t>Šlaitų ir plotų sutvirtinimas. užpilant 10 cm storio (esamo) dirvožemio sluoksniu, užsėjant daugiamečių žolių mišiniu</t>
  </si>
  <si>
    <t>9.3</t>
  </si>
  <si>
    <t>Griovio dugno tvirtinimas skalda 22/32</t>
  </si>
  <si>
    <t>9.4</t>
  </si>
  <si>
    <t>Griovio dugno tvirtinimas skalda 32/45</t>
  </si>
  <si>
    <t>Iš viso skyriuje 9, 
Eur be PVM</t>
  </si>
  <si>
    <t xml:space="preserve">10. Saugaus eismo priemonių įrengimo darbai </t>
  </si>
  <si>
    <t>10.1</t>
  </si>
  <si>
    <t>Plastikinių signalinių stulpelių pastatymas (A grupės)</t>
  </si>
  <si>
    <t>Iš viso skyriuje 10, 
Eur be PVM</t>
  </si>
  <si>
    <t xml:space="preserve">11. Apsauginių kelio atitvarų įrengimo darbai </t>
  </si>
  <si>
    <t>11.1</t>
  </si>
  <si>
    <t>11.2</t>
  </si>
  <si>
    <t>Iš viso skyriuje 11, 
Eur be PVM</t>
  </si>
  <si>
    <t xml:space="preserve">12. Horizontalaus kelio ženklinimo įrengimo darbai </t>
  </si>
  <si>
    <t>12.1</t>
  </si>
  <si>
    <t>Dangos ženklinimas 1.1 balta siaura ištisine 0,12 m pločio linija polimerinėmis medžiagomis </t>
  </si>
  <si>
    <t>12.2</t>
  </si>
  <si>
    <t>Dangos ženklinimas 1.5 balta siaura brūkšnine 0,12 m pločio linija, kai brūkšnio ir tarpo santykis 3:9 polimerinėmis medžiagomis </t>
  </si>
  <si>
    <t>12.3</t>
  </si>
  <si>
    <t>Dangos ženklinimas 1.6 balta siaura brūkšnine 0,12 m pločio linija, kai brūkšnio ir tarpo santykis 6:2 polimerinėmis medžiagomis </t>
  </si>
  <si>
    <t>12.4</t>
  </si>
  <si>
    <t>Dangos ženklinimas 1.7 balta siaura brūkšnine 0,12 m pločio linija, kai brūkšnio ir tarpo santykis 1:1 polimerinėmis medžiagomis </t>
  </si>
  <si>
    <t>12.5</t>
  </si>
  <si>
    <t>Dangos ženklinimas 1.7 balta siaura brūkšnine 0,12 m pločio linija, kai brūkšnio ir tarpo santykis 3:3 polimerinėmis medžiagomis </t>
  </si>
  <si>
    <t>12.6</t>
  </si>
  <si>
    <t>Dangos ženklinimas 1.17 baltomis rodyklėmis su lenktu kotu polimerinėmis medžiagomis </t>
  </si>
  <si>
    <r>
      <t>m</t>
    </r>
    <r>
      <rPr>
        <vertAlign val="superscript"/>
        <sz val="10"/>
        <color theme="1"/>
        <rFont val="Arial"/>
        <family val="2"/>
        <charset val="186"/>
      </rPr>
      <t>2</t>
    </r>
  </si>
  <si>
    <t>Iš viso skyriuje 12, 
Eur be PVM</t>
  </si>
  <si>
    <t xml:space="preserve">13. Vertikalaus kelio ženklinimo įrengimo darbai </t>
  </si>
  <si>
    <t>13.1</t>
  </si>
  <si>
    <t>Kelio ženklų vienastiebių metalinių atramų (Ø76,1 mm) ant monolitinių betoninių pamatų įrengimas</t>
  </si>
  <si>
    <r>
      <t>–</t>
    </r>
    <r>
      <rPr>
        <sz val="7"/>
        <color theme="1"/>
        <rFont val="Times New Roman"/>
        <family val="1"/>
        <charset val="186"/>
      </rPr>
      <t xml:space="preserve">  </t>
    </r>
    <r>
      <rPr>
        <sz val="10"/>
        <color theme="1"/>
        <rFont val="Arial"/>
        <family val="2"/>
        <charset val="186"/>
      </rPr>
      <t>atramų</t>
    </r>
  </si>
  <si>
    <r>
      <t>–</t>
    </r>
    <r>
      <rPr>
        <sz val="7"/>
        <color theme="1"/>
        <rFont val="Times New Roman"/>
        <family val="1"/>
        <charset val="186"/>
      </rPr>
      <t xml:space="preserve">  </t>
    </r>
    <r>
      <rPr>
        <sz val="10"/>
        <color theme="1"/>
        <rFont val="Arial"/>
        <family val="2"/>
        <charset val="186"/>
      </rPr>
      <t>skydų</t>
    </r>
  </si>
  <si>
    <t>13.2</t>
  </si>
  <si>
    <t>Kelio ženklų dvistiebių  metalinių atramų (Ø76,1 mm) ant monolitinių betoninių pamatų įrengimas betoninių pamatų įrengimas</t>
  </si>
  <si>
    <t>Iš viso skyriuje 13, 
Eur be PVM</t>
  </si>
  <si>
    <t>14. Kiti darbai</t>
  </si>
  <si>
    <t>14.1</t>
  </si>
  <si>
    <t>Paklotų kabelių apsauga surenkamais Ø110 mm gaubtais, atkasant kabelius</t>
  </si>
  <si>
    <t>14.2</t>
  </si>
  <si>
    <t>Geodezinės nuotraukos atlikimas</t>
  </si>
  <si>
    <t>Iš viso skyriuje 14, 
Eur be PVM</t>
  </si>
  <si>
    <t>IŠ VISO ŽINIARAŠTYJE 1, EUR BE PVM</t>
  </si>
  <si>
    <t>Krašto kelio Nr. 169 Skuodas – Plungė ruožo nuo 7,314 iki 8,354 km kapitalinio remonto techninis darbo projektas</t>
  </si>
  <si>
    <t>DARBŲ KIEKIŲ ŽINIARAŠTIS NR. 3 – KONSTRUKCINĖ (SK) DALIS</t>
  </si>
  <si>
    <r>
      <t xml:space="preserve">Vieneto kaina, Eur be PVM  </t>
    </r>
    <r>
      <rPr>
        <b/>
        <sz val="11"/>
        <color rgb="FFFF0000"/>
        <rFont val="Times New Roman"/>
        <family val="1"/>
        <charset val="186"/>
      </rPr>
      <t>(pildo Tiekėjas)</t>
    </r>
  </si>
  <si>
    <t>1. Paruošiamieji darbai</t>
  </si>
  <si>
    <t>Darbo vietų aptvėrimas pagal „Automobilių kelių darbo vietų aptvėrimo ir eismo reguliavimo taisyklių T DVAER 12“ tipinę schemą (įtraukiama į statybvietės paruošimo darbus)</t>
  </si>
  <si>
    <t>koml.</t>
  </si>
  <si>
    <t>Statybvietės įrengimas ir išardymas (įtraukiama į statybvietės paruošimo darbus)</t>
  </si>
  <si>
    <t>m2</t>
  </si>
  <si>
    <t>Augalinio sluoksnio nukasimas hvid=20 cm, pakrovimas į autosavivarčius ir vežimas iki 1 km sandėliavimui</t>
  </si>
  <si>
    <t>m3</t>
  </si>
  <si>
    <t>Iš viso skyriuje 1, Eur be PVM</t>
  </si>
  <si>
    <t>2. Ardymo darbai</t>
  </si>
  <si>
    <t>Metalinių tarnybinių laiptų turėklų išmontavimas</t>
  </si>
  <si>
    <t>Esamų šlaitinių laiptų ardymas</t>
  </si>
  <si>
    <t>Asfalto dangos ant tilto hvid=4 cm frezavimas su pakrovimu</t>
  </si>
  <si>
    <t>Asfalto drožlių išvežimas į Rangovo sandėliavimo vietą
(grįžtamosios medžiagos)</t>
  </si>
  <si>
    <t>Gelžbetoninių vandens slopintuvų išardymas</t>
  </si>
  <si>
    <t>Statybinio laužo pakrovimas ir išvežimas Rangovo pasirinktu atstumu</t>
  </si>
  <si>
    <t>Iš viso skyriuje 2, Eur be PVM</t>
  </si>
  <si>
    <t>3. Tilto perdangos remonto darbai</t>
  </si>
  <si>
    <t>4...8 cm storio viršutinio asfalto sluoksnio iš mišinio AC 11 VN įrengimas</t>
  </si>
  <si>
    <t>Siūlių tarp betoninių konstrukcijų ir asfalto dangos hermetizavimas sandarinimo juosta</t>
  </si>
  <si>
    <t>Atitvarų bortų paviršių valymas aukšto slėgio vandens srove</t>
  </si>
  <si>
    <t>Atitvarų bortų paviršių pažaidų užtaisymas remontiniais mišiniais (pažaidų gylis hvid = 1 cm)</t>
  </si>
  <si>
    <t>Perdangos apačios paviršių valymas aukšto slėgio vandens srove</t>
  </si>
  <si>
    <t>3.6</t>
  </si>
  <si>
    <t>Esamos perdangos betono pažeidimų užtaisymas remontiniais mišiniais hvid = 1 cm</t>
  </si>
  <si>
    <t>3.7</t>
  </si>
  <si>
    <t>Bituminių deformacinių pjūvių 30 cm pločio važiuojamojoje kelio dalyje įrengimas</t>
  </si>
  <si>
    <t>3.8</t>
  </si>
  <si>
    <t>Atitvarų bortų ir šalitilčio plokščių apskardinimas ties tilto deformaciniais pjūviais</t>
  </si>
  <si>
    <t>3.9</t>
  </si>
  <si>
    <t>Lietaus vandens nutekėjimo sistemos įrengimas</t>
  </si>
  <si>
    <t xml:space="preserve">	-PP UV vamzdis Ø75 mm
	</t>
  </si>
  <si>
    <t>-PP UV alkūnė Ø75 mm 90°</t>
  </si>
  <si>
    <t>-PP UV vamzdis Ø160 mm</t>
  </si>
  <si>
    <t>-PP UV perėjimas Ø200/160 mm</t>
  </si>
  <si>
    <t>-PP UV vamzdis Ø200 mm</t>
  </si>
  <si>
    <t>-PP UV trišakis Ø200 mm 90°</t>
  </si>
  <si>
    <t>-PP UV aklė Ø200 mm</t>
  </si>
  <si>
    <t>-PP UV alkūnė Ø200 mm 45°</t>
  </si>
  <si>
    <t>-įvairus tvirtinimo metalas</t>
  </si>
  <si>
    <t>kg</t>
  </si>
  <si>
    <t>3.10</t>
  </si>
  <si>
    <t>Tilto perdangos apačios, fasadinių paviršių ir bortų viršaus valymas aukšto slėgio vandens srove</t>
  </si>
  <si>
    <t>3.11</t>
  </si>
  <si>
    <t xml:space="preserve">Tilto perdangos apatinės dalies paviršių gruntavimas </t>
  </si>
  <si>
    <t>3.12</t>
  </si>
  <si>
    <t>Tilto perdangos apatinės dalies paviršių padengimas hidrofobizuojančia danga</t>
  </si>
  <si>
    <t>3.13</t>
  </si>
  <si>
    <t>Bortų ir kraštinių sijų fasadinių paviršių gruntavimas</t>
  </si>
  <si>
    <t>3.14</t>
  </si>
  <si>
    <t>Bortų ir kraštinių sijų fasadinių paviršių padengimas elastiniais apsauginiais betono dažais</t>
  </si>
  <si>
    <t>Iš viso skyriuje 3, Eur be PVM</t>
  </si>
  <si>
    <t>4. Atramų remonto darbai</t>
  </si>
  <si>
    <t>Atramų betono pažeidimų užtaisymas remontiniais mišiniais hvid = 3 cm</t>
  </si>
  <si>
    <t>Atramų paviršių valymas aukšto slėgio vandens srove</t>
  </si>
  <si>
    <t>Atramų paviršių gruntavimas hidrofobizuojančiu gruntu</t>
  </si>
  <si>
    <t>Atramų paviršių padengimas hidrofobizuojančia danga</t>
  </si>
  <si>
    <t>Iš viso skyriuje 4, Eur be PVM</t>
  </si>
  <si>
    <t>5. Tilto prieigų ir kūgių įrengimo darbai</t>
  </si>
  <si>
    <t>Grunto kasimas prie šlaitiniams laiptams, pakrovimas ir išvežimas Rangovo pasirinktu atstumu</t>
  </si>
  <si>
    <t>Skaldos 0/45 pagrindo sluoksnio įrengimas po šlaitinių laiptų pamatais</t>
  </si>
  <si>
    <t>Surenkamų betoninių pamatų laiptams įrengimas</t>
  </si>
  <si>
    <t>Skaldos pagrindo sluoksnio įrengimas po šlaitiniais laiptais</t>
  </si>
  <si>
    <t xml:space="preserve">Laiptų 0,75 m pločio įrengimas </t>
  </si>
  <si>
    <t xml:space="preserve"> - gelžbetoninės laiptasijos</t>
  </si>
  <si>
    <t xml:space="preserve"> - gelžbetoniniai laiptatakiai</t>
  </si>
  <si>
    <t>Metalinių turėklų įrengimas šlaitiniuose laiptuose</t>
  </si>
  <si>
    <t>5.7</t>
  </si>
  <si>
    <t>Dolomito skaldos 0/45 pagrindo sluoksnio įrengimas po šaligatvio plytelėmis</t>
  </si>
  <si>
    <t>5.8</t>
  </si>
  <si>
    <t xml:space="preserve">Dangos įrengimas iš šaligatvio 375x375x70 mm plytelių, užpildant siūles akmens atsijomis </t>
  </si>
  <si>
    <t>5.9</t>
  </si>
  <si>
    <t>Lietaus vandens nutekėjimo šulinėlių tilto prieigose įrengimas</t>
  </si>
  <si>
    <t>5.10</t>
  </si>
  <si>
    <t>PVC Ø200 mm vamzdžių klojimas</t>
  </si>
  <si>
    <t>5.11</t>
  </si>
  <si>
    <t>Vandens slopintuvų šlaito pade įrengimas</t>
  </si>
  <si>
    <t>5.12</t>
  </si>
  <si>
    <t>Skaldos latako iš mineralinių medžiagų mišinio 16/56 įrengimas</t>
  </si>
  <si>
    <t>5.13</t>
  </si>
  <si>
    <t>Lizdų gręžimas kūgių atramas</t>
  </si>
  <si>
    <t>lizdai Ø24 L = 260 mm</t>
  </si>
  <si>
    <t>5.14</t>
  </si>
  <si>
    <t>Inkarinių strypų įstatymas į lizdus ir tvirtinimas epoksido pagrindo klijais</t>
  </si>
  <si>
    <t xml:space="preserve">epoksidiniai klijai </t>
  </si>
  <si>
    <t>5.15</t>
  </si>
  <si>
    <t>Kūgių atramų betonavimas</t>
  </si>
  <si>
    <t>betonas C35/45 (su priedais)</t>
  </si>
  <si>
    <t>armatūros gaminiai</t>
  </si>
  <si>
    <t>5.16</t>
  </si>
  <si>
    <t>Kūgių atramų atsidengusių vietų apibetonavimas</t>
  </si>
  <si>
    <t>5.17</t>
  </si>
  <si>
    <t>Betoninių kelio bortų 100.15.30 ant C20/25 betono pagrindo įrengimas</t>
  </si>
  <si>
    <t>5.18</t>
  </si>
  <si>
    <t>Šlaitų tvirtinimas lauko akmenimis h = 30 cm ant skaldos h= 200 mm sluoksnio, subetonuojant</t>
  </si>
  <si>
    <t>5.19</t>
  </si>
  <si>
    <t xml:space="preserve">Skaldos latako iš mineralinių medžiagų mišinio 16/56 įrengimas </t>
  </si>
  <si>
    <t>Iš viso skyriuje 5, Eur be PVM</t>
  </si>
  <si>
    <t>6. Baigiamieji darbai</t>
  </si>
  <si>
    <t>Žemės plotų planiravimas</t>
  </si>
  <si>
    <t xml:space="preserve">Plotų tvirtinimas 10 cm esamu dirvožemio sluoksniu, paskleidžiant gruntą ir pasėjant žoles  </t>
  </si>
  <si>
    <t>Iš viso skyriuje 6, Eur be PVM</t>
  </si>
  <si>
    <t>DARBŲ KIEKIŲ ŽINIARAŠČIŲ SANTRAUKA</t>
  </si>
  <si>
    <t>Darbų kiekių žin. nr.</t>
  </si>
  <si>
    <t>Žiniaraščio pavadinimas</t>
  </si>
  <si>
    <t>Vertė, EUR be PVM</t>
  </si>
  <si>
    <t>Susisiekimo dalis</t>
  </si>
  <si>
    <t>Konstrukcijų (SK)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</si>
  <si>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</si>
  <si>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</si>
  <si>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</si>
  <si>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</si>
  <si>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</si>
  <si>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</si>
  <si>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</si>
  <si>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 xml:space="preserve">Grįžtamosios medžiagos (skalda/žvyras) </t>
  </si>
  <si>
    <t>1.17a</t>
  </si>
  <si>
    <t>1.17b</t>
  </si>
  <si>
    <t xml:space="preserve">Grįžtamosios medžiagos (žvyras) </t>
  </si>
  <si>
    <t>1.18a</t>
  </si>
  <si>
    <t>1.18b</t>
  </si>
  <si>
    <t>Vienpusių apsauginių metalinių atitvarų N2 W2 A ant metalinių statramsčių įrengimas</t>
  </si>
  <si>
    <t>Vienpusių apsauginių metalinių atitvarų N2 W2 A pradinio / galinio komponento įrengimas (12 metrų)</t>
  </si>
  <si>
    <t>Esamo grunto  25 cm sluoksnio storio pagerinimas naudojant rišiklį</t>
  </si>
  <si>
    <t>lauko akmenys</t>
  </si>
  <si>
    <t>betonas C35/45</t>
  </si>
  <si>
    <t>-</t>
  </si>
  <si>
    <t>1.19a</t>
  </si>
  <si>
    <t>Kelkraščio dangos/pagrindas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</si>
</sst>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b/>
      <sz val="11"/>
      <name val="Times New Roman"/>
      <family val="1"/>
    </font>
    <font>
      <b/>
      <sz val="16"/>
      <color rgb="FFFF0000"/>
      <name val="Times New Roman"/>
      <family val="1"/>
      <charset val="186"/>
    </font>
    <font>
      <b/>
      <sz val="11"/>
      <color rgb="FF000000"/>
      <name val="Times New Roman"/>
      <family val="1"/>
    </font>
    <font>
      <b/>
      <sz val="11"/>
      <color rgb="FFFF0000"/>
      <name val="Times New Roman"/>
      <family val="1"/>
    </font>
    <font>
      <i/>
      <sz val="11"/>
      <color theme="1"/>
      <name val="Times New Roman"/>
      <family val="1"/>
      <charset val="186"/>
    </font>
    <font>
      <sz val="11"/>
      <name val="Times New Roman"/>
      <family val="1"/>
    </font>
    <font>
      <sz val="11"/>
      <color rgb="FF000000"/>
      <name val="Times New Roman"/>
      <family val="1"/>
      <charset val="186"/>
    </font>
    <font>
      <vertAlign val="superscript"/>
      <sz val="11"/>
      <color theme="1"/>
      <name val="Times New Roman"/>
      <family val="1"/>
      <charset val="186"/>
    </font>
    <font>
      <i/>
      <sz val="11"/>
      <name val="Times New Roman"/>
      <family val="1"/>
    </font>
    <font>
      <sz val="10"/>
      <color theme="1"/>
      <name val="Arial"/>
      <family val="2"/>
      <charset val="186"/>
    </font>
    <font>
      <vertAlign val="superscript"/>
      <sz val="10"/>
      <color theme="1"/>
      <name val="Arial"/>
      <family val="2"/>
      <charset val="186"/>
    </font>
    <font>
      <vertAlign val="superscript"/>
      <sz val="11"/>
      <color rgb="FF000000"/>
      <name val="Times New Roman"/>
      <family val="1"/>
      <charset val="186"/>
    </font>
    <font>
      <sz val="7"/>
      <color theme="1"/>
      <name val="Times New Roman"/>
      <family val="1"/>
      <charset val="186"/>
    </font>
    <font>
      <i/>
      <sz val="8"/>
      <color theme="1"/>
      <name val="Times New Roman"/>
      <family val="1"/>
      <charset val="186"/>
    </font>
    <font>
      <sz val="11"/>
      <color theme="1"/>
      <name val="Arial"/>
      <family val="2"/>
      <charset val="186"/>
    </font>
    <font>
      <sz val="11"/>
      <color rgb="FFFF0000"/>
      <name val="Times New Roman"/>
      <family val="1"/>
    </font>
    <font>
      <sz val="11"/>
      <color rgb="FF000000"/>
      <name val="Times New Roman"/>
      <family val="1"/>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2F2F2"/>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ck">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92">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4" fontId="4" fillId="3"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3"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3" borderId="3" xfId="0" applyNumberFormat="1" applyFont="1" applyFill="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2" fillId="0" borderId="19"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49" fontId="5" fillId="0" borderId="23"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23" xfId="0" applyFont="1" applyBorder="1" applyAlignment="1">
      <alignment horizontal="center" vertical="center"/>
    </xf>
    <xf numFmtId="49" fontId="10"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 fontId="5" fillId="0" borderId="26"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0" fontId="5" fillId="0" borderId="8" xfId="0" applyFont="1" applyBorder="1" applyAlignment="1">
      <alignment horizontal="left" vertical="center" wrapText="1"/>
    </xf>
    <xf numFmtId="4" fontId="4" fillId="0" borderId="20" xfId="0" applyNumberFormat="1" applyFont="1" applyBorder="1" applyAlignment="1" applyProtection="1">
      <alignment horizontal="center" vertical="center" wrapText="1"/>
      <protection locked="0"/>
    </xf>
    <xf numFmtId="0" fontId="4" fillId="0" borderId="30" xfId="3" applyFont="1" applyBorder="1" applyAlignment="1">
      <alignment horizontal="center" vertical="center" wrapText="1"/>
    </xf>
    <xf numFmtId="4" fontId="4" fillId="0" borderId="31"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8"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4" fillId="0" borderId="0" xfId="0" applyNumberFormat="1" applyFont="1" applyAlignment="1" applyProtection="1">
      <alignment horizontal="center" vertical="center" wrapText="1"/>
      <protection locked="0"/>
    </xf>
    <xf numFmtId="49" fontId="5" fillId="0" borderId="23" xfId="0" applyNumberFormat="1" applyFont="1" applyBorder="1" applyAlignment="1">
      <alignment horizontal="left" vertical="center" wrapText="1"/>
    </xf>
    <xf numFmtId="4" fontId="5" fillId="3" borderId="8" xfId="0" applyNumberFormat="1" applyFont="1" applyFill="1" applyBorder="1" applyAlignment="1" applyProtection="1">
      <alignment horizontal="center" vertical="center" wrapText="1"/>
      <protection locked="0"/>
    </xf>
    <xf numFmtId="49" fontId="5" fillId="0" borderId="32" xfId="0" applyNumberFormat="1" applyFont="1" applyBorder="1" applyAlignment="1">
      <alignment horizontal="center" vertical="center" wrapText="1"/>
    </xf>
    <xf numFmtId="49" fontId="5" fillId="0" borderId="32" xfId="0" applyNumberFormat="1" applyFont="1" applyBorder="1" applyAlignment="1">
      <alignment horizontal="left" vertical="center" wrapText="1"/>
    </xf>
    <xf numFmtId="4" fontId="4" fillId="3" borderId="8" xfId="4" applyNumberFormat="1" applyFont="1" applyFill="1" applyBorder="1" applyAlignment="1" applyProtection="1">
      <alignment horizontal="center" vertical="center" wrapText="1"/>
      <protection locked="0"/>
    </xf>
    <xf numFmtId="4" fontId="4" fillId="3" borderId="33" xfId="3" applyNumberFormat="1" applyFont="1" applyFill="1" applyBorder="1" applyAlignment="1" applyProtection="1">
      <alignment horizontal="center" vertical="center" wrapText="1"/>
      <protection locked="0"/>
    </xf>
    <xf numFmtId="4" fontId="11" fillId="0" borderId="29" xfId="0" applyNumberFormat="1" applyFont="1" applyBorder="1" applyAlignment="1" applyProtection="1">
      <alignment horizontal="center" vertical="center"/>
      <protection locked="0"/>
    </xf>
    <xf numFmtId="4" fontId="4" fillId="0" borderId="29" xfId="0" applyNumberFormat="1" applyFont="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164" fontId="5" fillId="3" borderId="27" xfId="0" applyNumberFormat="1" applyFont="1" applyFill="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164" fontId="5" fillId="3" borderId="32" xfId="0" applyNumberFormat="1" applyFont="1" applyFill="1" applyBorder="1" applyAlignment="1" applyProtection="1">
      <alignment horizontal="center" vertical="center"/>
      <protection locked="0"/>
    </xf>
    <xf numFmtId="4" fontId="5" fillId="0" borderId="31" xfId="0" applyNumberFormat="1" applyFont="1" applyBorder="1" applyAlignment="1">
      <alignment horizontal="center" vertical="center" wrapText="1"/>
    </xf>
    <xf numFmtId="49" fontId="5" fillId="0" borderId="3" xfId="0" applyNumberFormat="1" applyFont="1" applyBorder="1" applyAlignment="1">
      <alignment horizontal="left" vertical="top" wrapText="1"/>
    </xf>
    <xf numFmtId="0" fontId="5" fillId="0" borderId="3" xfId="0" applyFont="1" applyBorder="1" applyAlignment="1">
      <alignment horizontal="center" vertical="center" wrapText="1"/>
    </xf>
    <xf numFmtId="0" fontId="7" fillId="0" borderId="0" xfId="0" applyFont="1" applyAlignment="1" applyProtection="1">
      <alignment horizontal="center" wrapText="1"/>
      <protection locked="0"/>
    </xf>
    <xf numFmtId="0" fontId="2" fillId="4" borderId="0" xfId="1" applyFont="1" applyFill="1" applyAlignment="1" applyProtection="1">
      <alignment horizontal="center" vertical="center" wrapText="1"/>
    </xf>
    <xf numFmtId="2" fontId="2" fillId="4" borderId="0" xfId="1" applyNumberFormat="1" applyFont="1" applyFill="1" applyAlignment="1" applyProtection="1">
      <alignment horizontal="center" vertical="center" wrapText="1"/>
    </xf>
    <xf numFmtId="49" fontId="22" fillId="4" borderId="5" xfId="0" applyNumberFormat="1" applyFont="1" applyFill="1" applyBorder="1" applyAlignment="1">
      <alignment horizontal="left" vertical="center" wrapText="1"/>
    </xf>
    <xf numFmtId="49" fontId="22"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4" fontId="18" fillId="3" borderId="1" xfId="3" applyNumberFormat="1" applyFont="1" applyFill="1" applyBorder="1" applyAlignment="1" applyProtection="1">
      <alignment horizontal="center" vertical="center" wrapText="1"/>
      <protection locked="0"/>
    </xf>
    <xf numFmtId="4" fontId="23" fillId="0" borderId="6" xfId="0" applyNumberFormat="1" applyFont="1" applyBorder="1" applyAlignment="1">
      <alignment horizontal="center" vertical="center" wrapText="1"/>
    </xf>
    <xf numFmtId="4" fontId="3" fillId="3" borderId="1" xfId="3" applyNumberFormat="1" applyFont="1" applyFill="1" applyBorder="1" applyAlignment="1" applyProtection="1">
      <alignment horizontal="center" vertical="center" wrapText="1"/>
      <protection locked="0"/>
    </xf>
    <xf numFmtId="4" fontId="7" fillId="0" borderId="6" xfId="0" applyNumberFormat="1" applyFont="1" applyBorder="1" applyAlignment="1">
      <alignment horizontal="center" vertical="center" wrapText="1"/>
    </xf>
    <xf numFmtId="0" fontId="3" fillId="0" borderId="0" xfId="0" applyFont="1" applyAlignment="1" applyProtection="1">
      <alignment horizontal="center" vertical="center" wrapText="1"/>
      <protection locked="0"/>
    </xf>
    <xf numFmtId="49" fontId="26" fillId="4" borderId="5" xfId="0" applyNumberFormat="1" applyFont="1" applyFill="1" applyBorder="1" applyAlignment="1">
      <alignment horizontal="left" vertical="center" wrapText="1"/>
    </xf>
    <xf numFmtId="49" fontId="26" fillId="4" borderId="1" xfId="0" applyNumberFormat="1" applyFont="1" applyFill="1" applyBorder="1" applyAlignment="1">
      <alignment horizontal="center" vertical="center" wrapText="1"/>
    </xf>
    <xf numFmtId="164" fontId="23" fillId="3" borderId="1" xfId="0" applyNumberFormat="1" applyFont="1" applyFill="1" applyBorder="1" applyAlignment="1" applyProtection="1">
      <alignment horizontal="center" vertical="center"/>
      <protection locked="0"/>
    </xf>
    <xf numFmtId="49" fontId="26" fillId="4" borderId="5" xfId="0" applyNumberFormat="1" applyFont="1" applyFill="1" applyBorder="1" applyAlignment="1">
      <alignment horizontal="left" vertical="top" wrapText="1"/>
    </xf>
    <xf numFmtId="49" fontId="26" fillId="4" borderId="1" xfId="0" applyNumberFormat="1" applyFont="1" applyFill="1" applyBorder="1" applyAlignment="1">
      <alignment horizontal="center" vertical="top" wrapText="1"/>
    </xf>
    <xf numFmtId="4" fontId="18" fillId="3" borderId="1" xfId="4" applyNumberFormat="1" applyFont="1" applyFill="1" applyBorder="1" applyAlignment="1" applyProtection="1">
      <alignment horizontal="center" vertical="center" wrapText="1"/>
      <protection locked="0"/>
    </xf>
    <xf numFmtId="0" fontId="24" fillId="4" borderId="1" xfId="0" applyFont="1" applyFill="1" applyBorder="1" applyAlignment="1">
      <alignment horizontal="center" vertical="center" wrapText="1"/>
    </xf>
    <xf numFmtId="49" fontId="26" fillId="4" borderId="8" xfId="0" applyNumberFormat="1" applyFont="1" applyFill="1" applyBorder="1" applyAlignment="1">
      <alignment horizontal="center" vertical="center" wrapText="1"/>
    </xf>
    <xf numFmtId="4" fontId="18" fillId="3" borderId="8" xfId="4" applyNumberFormat="1" applyFont="1" applyFill="1" applyBorder="1" applyAlignment="1" applyProtection="1">
      <alignment horizontal="center" vertical="center" wrapText="1"/>
      <protection locked="0"/>
    </xf>
    <xf numFmtId="4" fontId="23" fillId="0" borderId="9"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11" fillId="0" borderId="34" xfId="0" applyNumberFormat="1" applyFont="1" applyBorder="1" applyAlignment="1" applyProtection="1">
      <alignment horizontal="center" vertical="center"/>
      <protection locked="0"/>
    </xf>
    <xf numFmtId="0" fontId="31" fillId="0" borderId="0" xfId="0" applyFont="1" applyAlignment="1">
      <alignment wrapText="1"/>
    </xf>
    <xf numFmtId="0" fontId="6" fillId="0" borderId="36"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49" fontId="10" fillId="4" borderId="5" xfId="0" applyNumberFormat="1" applyFont="1" applyFill="1" applyBorder="1" applyAlignment="1">
      <alignment horizontal="left" vertical="center" wrapText="1"/>
    </xf>
    <xf numFmtId="49" fontId="10" fillId="4" borderId="1" xfId="0" applyNumberFormat="1" applyFont="1" applyFill="1" applyBorder="1" applyAlignment="1">
      <alignment horizontal="center" vertical="center" wrapText="1"/>
    </xf>
    <xf numFmtId="0" fontId="4" fillId="4" borderId="0" xfId="4" applyFont="1" applyFill="1" applyAlignment="1">
      <alignment vertical="center" wrapText="1"/>
    </xf>
    <xf numFmtId="0" fontId="4" fillId="4" borderId="0" xfId="4" applyFont="1" applyFill="1" applyAlignment="1">
      <alignment vertical="center"/>
    </xf>
    <xf numFmtId="2" fontId="4" fillId="4" borderId="0" xfId="4" applyNumberFormat="1" applyFont="1" applyFill="1" applyAlignment="1">
      <alignment vertical="center"/>
    </xf>
    <xf numFmtId="4" fontId="4" fillId="4" borderId="0" xfId="4" applyNumberFormat="1" applyFont="1" applyFill="1" applyAlignment="1">
      <alignment horizontal="right" vertical="center" wrapText="1"/>
    </xf>
    <xf numFmtId="4" fontId="4" fillId="4" borderId="0" xfId="4" applyNumberFormat="1" applyFont="1" applyFill="1" applyAlignment="1">
      <alignment horizontal="right" vertical="center"/>
    </xf>
    <xf numFmtId="2" fontId="4" fillId="4" borderId="0" xfId="4" applyNumberFormat="1" applyFont="1" applyFill="1" applyAlignment="1">
      <alignment horizontal="right" vertical="center"/>
    </xf>
    <xf numFmtId="0" fontId="7" fillId="4" borderId="0" xfId="0" applyFont="1" applyFill="1" applyAlignment="1">
      <alignment wrapText="1"/>
    </xf>
    <xf numFmtId="0" fontId="7" fillId="4" borderId="0" xfId="0" applyFont="1" applyFill="1" applyAlignment="1">
      <alignment vertical="center" wrapText="1"/>
    </xf>
    <xf numFmtId="0" fontId="7" fillId="4" borderId="0" xfId="0" applyFont="1" applyFill="1"/>
    <xf numFmtId="2" fontId="7" fillId="4" borderId="0" xfId="0" applyNumberFormat="1" applyFont="1" applyFill="1"/>
    <xf numFmtId="0" fontId="27" fillId="4" borderId="1" xfId="0" applyFont="1" applyFill="1" applyBorder="1" applyAlignment="1">
      <alignment horizontal="justify" vertical="center"/>
    </xf>
    <xf numFmtId="0" fontId="27" fillId="4" borderId="1" xfId="0" applyFont="1" applyFill="1" applyBorder="1" applyAlignment="1">
      <alignment vertical="center"/>
    </xf>
    <xf numFmtId="0" fontId="7" fillId="4"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27" fillId="4" borderId="1" xfId="0" applyFont="1" applyFill="1" applyBorder="1" applyAlignment="1">
      <alignment horizontal="left" vertical="center" wrapText="1" indent="2"/>
    </xf>
    <xf numFmtId="0" fontId="7" fillId="4" borderId="1" xfId="0" applyFont="1" applyFill="1" applyBorder="1" applyAlignment="1">
      <alignment horizontal="left" vertical="center" wrapText="1" indent="2"/>
    </xf>
    <xf numFmtId="0" fontId="32" fillId="4" borderId="1" xfId="0" applyFont="1" applyFill="1" applyBorder="1" applyAlignment="1">
      <alignment horizontal="left" vertical="center" wrapText="1"/>
    </xf>
    <xf numFmtId="0" fontId="32" fillId="4" borderId="1" xfId="0" applyFont="1" applyFill="1" applyBorder="1" applyAlignment="1">
      <alignment horizontal="left" vertical="center" wrapText="1" indent="3"/>
    </xf>
    <xf numFmtId="0" fontId="34" fillId="4" borderId="1" xfId="0" applyFont="1" applyFill="1" applyBorder="1" applyAlignment="1">
      <alignment horizontal="left" vertical="center" wrapText="1"/>
    </xf>
    <xf numFmtId="0" fontId="27" fillId="4" borderId="1"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3" fillId="0" borderId="36" xfId="0" applyFont="1" applyBorder="1" applyAlignment="1" applyProtection="1">
      <alignment vertical="center" wrapText="1"/>
      <protection locked="0"/>
    </xf>
    <xf numFmtId="4" fontId="21" fillId="0" borderId="36" xfId="0" applyNumberFormat="1" applyFont="1" applyBorder="1" applyAlignment="1" applyProtection="1">
      <alignment vertical="center" wrapText="1"/>
      <protection locked="0"/>
    </xf>
    <xf numFmtId="4" fontId="4" fillId="0" borderId="37" xfId="0" applyNumberFormat="1" applyFont="1" applyBorder="1" applyAlignment="1" applyProtection="1">
      <alignment vertical="center" wrapText="1"/>
      <protection locked="0"/>
    </xf>
    <xf numFmtId="4" fontId="4" fillId="0" borderId="39" xfId="0" applyNumberFormat="1" applyFont="1" applyBorder="1" applyAlignment="1" applyProtection="1">
      <alignment vertical="center" wrapText="1"/>
      <protection locked="0"/>
    </xf>
    <xf numFmtId="4" fontId="21" fillId="0" borderId="37" xfId="0" applyNumberFormat="1" applyFont="1" applyBorder="1" applyAlignment="1" applyProtection="1">
      <alignment vertical="center" wrapText="1"/>
      <protection locked="0"/>
    </xf>
    <xf numFmtId="0" fontId="20" fillId="4" borderId="2" xfId="2" applyFont="1" applyFill="1" applyBorder="1" applyAlignment="1" applyProtection="1">
      <alignment horizontal="center" vertical="center" wrapText="1"/>
    </xf>
    <xf numFmtId="0" fontId="20" fillId="4" borderId="3" xfId="2" applyFont="1" applyFill="1" applyBorder="1" applyAlignment="1" applyProtection="1">
      <alignment horizontal="center" vertical="center" wrapText="1"/>
    </xf>
    <xf numFmtId="0" fontId="2" fillId="4" borderId="3" xfId="2" applyFont="1" applyFill="1" applyBorder="1" applyAlignment="1" applyProtection="1">
      <alignment horizontal="center" vertical="center" wrapText="1"/>
    </xf>
    <xf numFmtId="2" fontId="2" fillId="4" borderId="3" xfId="2" applyNumberFormat="1" applyFont="1" applyFill="1" applyBorder="1" applyAlignment="1" applyProtection="1">
      <alignment horizontal="center" vertical="center" wrapText="1"/>
    </xf>
    <xf numFmtId="0" fontId="20" fillId="0" borderId="3" xfId="1" applyFont="1" applyBorder="1" applyAlignment="1" applyProtection="1">
      <alignment horizontal="center" vertical="center" wrapText="1"/>
    </xf>
    <xf numFmtId="0" fontId="20" fillId="0" borderId="4" xfId="1" applyFont="1" applyBorder="1" applyAlignment="1" applyProtection="1">
      <alignment horizontal="center" vertical="center" wrapText="1"/>
    </xf>
    <xf numFmtId="49" fontId="26" fillId="4" borderId="7" xfId="0" applyNumberFormat="1"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8" xfId="0" applyFont="1" applyFill="1" applyBorder="1" applyAlignment="1">
      <alignment horizontal="center" vertical="center" wrapText="1"/>
    </xf>
    <xf numFmtId="49" fontId="22" fillId="0" borderId="5" xfId="0" applyNumberFormat="1" applyFont="1" applyBorder="1" applyAlignment="1">
      <alignment horizontal="left" vertical="center" wrapText="1"/>
    </xf>
    <xf numFmtId="49" fontId="22"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9" fontId="10" fillId="0" borderId="16" xfId="0" applyNumberFormat="1" applyFont="1" applyBorder="1" applyAlignment="1">
      <alignment horizontal="center" vertical="center" wrapText="1"/>
    </xf>
    <xf numFmtId="0" fontId="5" fillId="0" borderId="40" xfId="0" applyFont="1" applyBorder="1" applyAlignment="1">
      <alignment horizontal="left" vertical="center" wrapText="1"/>
    </xf>
    <xf numFmtId="0" fontId="5" fillId="0" borderId="40" xfId="0" applyFont="1" applyBorder="1" applyAlignment="1">
      <alignment horizontal="center" vertical="center"/>
    </xf>
    <xf numFmtId="4" fontId="4" fillId="3" borderId="40" xfId="4"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26" fillId="4" borderId="5" xfId="0" applyNumberFormat="1" applyFont="1" applyFill="1" applyBorder="1" applyAlignment="1">
      <alignment horizontal="left" vertical="center" wrapText="1"/>
    </xf>
    <xf numFmtId="49" fontId="26" fillId="4" borderId="1" xfId="0" applyNumberFormat="1" applyFont="1" applyFill="1" applyBorder="1" applyAlignment="1">
      <alignment horizontal="center" vertical="center" wrapText="1"/>
    </xf>
    <xf numFmtId="0" fontId="19" fillId="7" borderId="0" xfId="1" applyFont="1" applyFill="1" applyAlignment="1" applyProtection="1">
      <alignment horizontal="center" vertical="center" wrapText="1"/>
    </xf>
    <xf numFmtId="0" fontId="2" fillId="0" borderId="34" xfId="1" applyFont="1" applyBorder="1" applyAlignment="1" applyProtection="1">
      <alignment horizontal="center" vertical="center"/>
    </xf>
    <xf numFmtId="0" fontId="2" fillId="0" borderId="35" xfId="1" applyFont="1" applyBorder="1" applyAlignment="1" applyProtection="1">
      <alignment horizontal="center" vertical="center"/>
    </xf>
    <xf numFmtId="49" fontId="10" fillId="4" borderId="5" xfId="0" applyNumberFormat="1" applyFont="1" applyFill="1" applyBorder="1" applyAlignment="1">
      <alignment horizontal="left" vertical="center" wrapText="1"/>
    </xf>
    <xf numFmtId="49" fontId="10" fillId="4" borderId="1" xfId="0" applyNumberFormat="1" applyFont="1" applyFill="1" applyBorder="1" applyAlignment="1">
      <alignment horizontal="center" vertical="center" wrapText="1"/>
    </xf>
    <xf numFmtId="0" fontId="8" fillId="5" borderId="15" xfId="1" applyFont="1" applyFill="1" applyBorder="1" applyAlignment="1" applyProtection="1">
      <alignment horizontal="center" vertical="center" wrapText="1"/>
    </xf>
    <xf numFmtId="0" fontId="8" fillId="5" borderId="28" xfId="1" applyFont="1" applyFill="1" applyBorder="1" applyAlignment="1" applyProtection="1">
      <alignment horizontal="center" vertical="center" wrapText="1"/>
    </xf>
    <xf numFmtId="0" fontId="8" fillId="5" borderId="29"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16" fillId="0" borderId="0" xfId="0" applyFont="1" applyAlignment="1">
      <alignment vertical="center" wrapText="1"/>
    </xf>
    <xf numFmtId="0" fontId="17" fillId="0" borderId="0" xfId="0" applyFont="1" applyAlignment="1">
      <alignment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49" fontId="22" fillId="0" borderId="5" xfId="0" applyNumberFormat="1" applyFont="1" applyFill="1" applyBorder="1" applyAlignment="1">
      <alignment horizontal="left" vertical="center" wrapText="1"/>
    </xf>
    <xf numFmtId="49" fontId="22"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 fontId="23" fillId="0" borderId="6" xfId="0" applyNumberFormat="1" applyFont="1" applyFill="1" applyBorder="1" applyAlignment="1">
      <alignment horizontal="center" vertical="center" wrapText="1"/>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1"/>
  <sheetViews>
    <sheetView tabSelected="1" topLeftCell="A17" zoomScale="115" zoomScaleNormal="115" workbookViewId="0">
      <selection activeCell="H25" sqref="H25"/>
    </sheetView>
  </sheetViews>
  <sheetFormatPr defaultColWidth="9.140625" defaultRowHeight="15" x14ac:dyDescent="0.25"/>
  <cols>
    <col min="1" max="1" width="49.5703125" style="125" customWidth="1"/>
    <col min="2" max="2" width="8.42578125" style="125" bestFit="1" customWidth="1"/>
    <col min="3" max="3" width="102.42578125" style="126" customWidth="1"/>
    <col min="4" max="4" width="9.140625" style="127"/>
    <col min="5" max="5" width="16.42578125" style="128" customWidth="1"/>
    <col min="6" max="6" width="20.5703125" style="11" customWidth="1"/>
    <col min="7" max="7" width="14.5703125" style="9" customWidth="1"/>
    <col min="8" max="8" width="21.5703125" style="12" customWidth="1"/>
    <col min="9" max="9" width="16.140625" style="6" customWidth="1"/>
    <col min="10" max="16384" width="9.140625" style="6"/>
  </cols>
  <sheetData>
    <row r="1" spans="1:7" ht="40.35" customHeight="1" x14ac:dyDescent="0.25">
      <c r="A1" s="165" t="s">
        <v>0</v>
      </c>
      <c r="B1" s="165"/>
      <c r="C1" s="165"/>
      <c r="D1" s="165"/>
      <c r="E1" s="165"/>
      <c r="F1" s="165"/>
      <c r="G1" s="165"/>
    </row>
    <row r="2" spans="1:7" ht="21.75" customHeight="1" thickBot="1" x14ac:dyDescent="0.3">
      <c r="A2" s="92"/>
      <c r="B2" s="92"/>
      <c r="C2" s="92"/>
      <c r="D2" s="92"/>
      <c r="E2" s="93"/>
      <c r="F2" s="1"/>
      <c r="G2" s="1"/>
    </row>
    <row r="3" spans="1:7" ht="21.75" customHeight="1" thickBot="1" x14ac:dyDescent="0.3">
      <c r="A3" s="166" t="s">
        <v>1</v>
      </c>
      <c r="B3" s="166"/>
      <c r="C3" s="166"/>
      <c r="D3" s="166"/>
      <c r="E3" s="166"/>
      <c r="F3" s="166"/>
      <c r="G3" s="167"/>
    </row>
    <row r="4" spans="1:7" ht="42.75" x14ac:dyDescent="0.25">
      <c r="A4" s="145" t="s">
        <v>2</v>
      </c>
      <c r="B4" s="146" t="s">
        <v>3</v>
      </c>
      <c r="C4" s="146" t="s">
        <v>4</v>
      </c>
      <c r="D4" s="147" t="s">
        <v>5</v>
      </c>
      <c r="E4" s="148" t="s">
        <v>6</v>
      </c>
      <c r="F4" s="149" t="s">
        <v>7</v>
      </c>
      <c r="G4" s="150" t="s">
        <v>8</v>
      </c>
    </row>
    <row r="5" spans="1:7" ht="30" customHeight="1" x14ac:dyDescent="0.25">
      <c r="A5" s="94" t="s">
        <v>9</v>
      </c>
      <c r="B5" s="95" t="s">
        <v>10</v>
      </c>
      <c r="C5" s="96" t="s">
        <v>11</v>
      </c>
      <c r="D5" s="131" t="s">
        <v>12</v>
      </c>
      <c r="E5" s="131">
        <v>1.1000000000000001</v>
      </c>
      <c r="F5" s="97"/>
      <c r="G5" s="98">
        <f t="shared" ref="G5:G85" si="0">ROUND((E5*F5),2)</f>
        <v>0</v>
      </c>
    </row>
    <row r="6" spans="1:7" ht="30" customHeight="1" x14ac:dyDescent="0.25">
      <c r="A6" s="94" t="s">
        <v>9</v>
      </c>
      <c r="B6" s="95" t="s">
        <v>13</v>
      </c>
      <c r="C6" s="96" t="s">
        <v>14</v>
      </c>
      <c r="D6" s="131" t="s">
        <v>15</v>
      </c>
      <c r="E6" s="131">
        <v>0.04</v>
      </c>
      <c r="F6" s="97"/>
      <c r="G6" s="98">
        <f t="shared" si="0"/>
        <v>0</v>
      </c>
    </row>
    <row r="7" spans="1:7" ht="30" customHeight="1" x14ac:dyDescent="0.25">
      <c r="A7" s="94" t="s">
        <v>9</v>
      </c>
      <c r="B7" s="95" t="s">
        <v>16</v>
      </c>
      <c r="C7" s="96" t="s">
        <v>17</v>
      </c>
      <c r="D7" s="131" t="s">
        <v>18</v>
      </c>
      <c r="E7" s="131">
        <v>2</v>
      </c>
      <c r="F7" s="97"/>
      <c r="G7" s="98">
        <f t="shared" si="0"/>
        <v>0</v>
      </c>
    </row>
    <row r="8" spans="1:7" ht="30" customHeight="1" x14ac:dyDescent="0.25">
      <c r="A8" s="94" t="s">
        <v>9</v>
      </c>
      <c r="B8" s="95" t="s">
        <v>19</v>
      </c>
      <c r="C8" s="96" t="s">
        <v>20</v>
      </c>
      <c r="D8" s="131" t="s">
        <v>18</v>
      </c>
      <c r="E8" s="131">
        <v>1</v>
      </c>
      <c r="F8" s="97"/>
      <c r="G8" s="98">
        <f t="shared" si="0"/>
        <v>0</v>
      </c>
    </row>
    <row r="9" spans="1:7" ht="30" customHeight="1" x14ac:dyDescent="0.25">
      <c r="A9" s="94" t="s">
        <v>9</v>
      </c>
      <c r="B9" s="95" t="s">
        <v>21</v>
      </c>
      <c r="C9" s="96" t="s">
        <v>22</v>
      </c>
      <c r="D9" s="131" t="s">
        <v>18</v>
      </c>
      <c r="E9" s="131">
        <v>2</v>
      </c>
      <c r="F9" s="97"/>
      <c r="G9" s="98">
        <f t="shared" si="0"/>
        <v>0</v>
      </c>
    </row>
    <row r="10" spans="1:7" ht="30" customHeight="1" x14ac:dyDescent="0.25">
      <c r="A10" s="94" t="s">
        <v>9</v>
      </c>
      <c r="B10" s="95" t="s">
        <v>23</v>
      </c>
      <c r="C10" s="96" t="s">
        <v>24</v>
      </c>
      <c r="D10" s="131" t="s">
        <v>18</v>
      </c>
      <c r="E10" s="131">
        <v>1</v>
      </c>
      <c r="F10" s="97"/>
      <c r="G10" s="98">
        <f t="shared" si="0"/>
        <v>0</v>
      </c>
    </row>
    <row r="11" spans="1:7" ht="30" customHeight="1" x14ac:dyDescent="0.25">
      <c r="A11" s="94" t="s">
        <v>9</v>
      </c>
      <c r="B11" s="95" t="s">
        <v>25</v>
      </c>
      <c r="C11" s="96" t="s">
        <v>26</v>
      </c>
      <c r="D11" s="131" t="s">
        <v>27</v>
      </c>
      <c r="E11" s="131">
        <v>206</v>
      </c>
      <c r="F11" s="97"/>
      <c r="G11" s="98">
        <f t="shared" si="0"/>
        <v>0</v>
      </c>
    </row>
    <row r="12" spans="1:7" ht="30" customHeight="1" x14ac:dyDescent="0.25">
      <c r="A12" s="94" t="s">
        <v>9</v>
      </c>
      <c r="B12" s="95" t="s">
        <v>28</v>
      </c>
      <c r="C12" s="96" t="s">
        <v>29</v>
      </c>
      <c r="D12" s="131" t="s">
        <v>18</v>
      </c>
      <c r="E12" s="131">
        <v>22</v>
      </c>
      <c r="F12" s="97"/>
      <c r="G12" s="98">
        <f t="shared" si="0"/>
        <v>0</v>
      </c>
    </row>
    <row r="13" spans="1:7" ht="30" customHeight="1" x14ac:dyDescent="0.25">
      <c r="A13" s="94" t="s">
        <v>9</v>
      </c>
      <c r="B13" s="95" t="s">
        <v>30</v>
      </c>
      <c r="C13" s="96" t="s">
        <v>31</v>
      </c>
      <c r="D13" s="131" t="s">
        <v>32</v>
      </c>
      <c r="E13" s="131">
        <v>3.6</v>
      </c>
      <c r="F13" s="97"/>
      <c r="G13" s="98">
        <f t="shared" si="0"/>
        <v>0</v>
      </c>
    </row>
    <row r="14" spans="1:7" ht="30" customHeight="1" x14ac:dyDescent="0.25">
      <c r="A14" s="154" t="s">
        <v>9</v>
      </c>
      <c r="B14" s="155" t="s">
        <v>33</v>
      </c>
      <c r="C14" s="156" t="s">
        <v>34</v>
      </c>
      <c r="D14" s="157" t="s">
        <v>35</v>
      </c>
      <c r="E14" s="157">
        <v>7110</v>
      </c>
      <c r="F14" s="97"/>
      <c r="G14" s="98">
        <f t="shared" si="0"/>
        <v>0</v>
      </c>
    </row>
    <row r="15" spans="1:7" ht="30" customHeight="1" x14ac:dyDescent="0.25">
      <c r="A15" s="154" t="s">
        <v>9</v>
      </c>
      <c r="B15" s="155" t="s">
        <v>36</v>
      </c>
      <c r="C15" s="156" t="s">
        <v>37</v>
      </c>
      <c r="D15" s="157" t="s">
        <v>38</v>
      </c>
      <c r="E15" s="157">
        <v>498</v>
      </c>
      <c r="F15" s="97"/>
      <c r="G15" s="98">
        <f t="shared" si="0"/>
        <v>0</v>
      </c>
    </row>
    <row r="16" spans="1:7" ht="30" customHeight="1" x14ac:dyDescent="0.25">
      <c r="A16" s="94" t="s">
        <v>9</v>
      </c>
      <c r="B16" s="95" t="s">
        <v>39</v>
      </c>
      <c r="C16" s="96" t="s">
        <v>40</v>
      </c>
      <c r="D16" s="131" t="s">
        <v>38</v>
      </c>
      <c r="E16" s="131">
        <v>409</v>
      </c>
      <c r="F16" s="97"/>
      <c r="G16" s="98">
        <f t="shared" si="0"/>
        <v>0</v>
      </c>
    </row>
    <row r="17" spans="1:9" ht="30" customHeight="1" x14ac:dyDescent="0.25">
      <c r="A17" s="154" t="s">
        <v>9</v>
      </c>
      <c r="B17" s="155" t="s">
        <v>41</v>
      </c>
      <c r="C17" s="156" t="s">
        <v>42</v>
      </c>
      <c r="D17" s="157" t="s">
        <v>38</v>
      </c>
      <c r="E17" s="157">
        <v>89</v>
      </c>
      <c r="F17" s="97">
        <v>-11.2</v>
      </c>
      <c r="G17" s="98">
        <f t="shared" si="0"/>
        <v>-996.8</v>
      </c>
    </row>
    <row r="18" spans="1:9" ht="30" customHeight="1" x14ac:dyDescent="0.25">
      <c r="A18" s="94" t="s">
        <v>9</v>
      </c>
      <c r="B18" s="95" t="s">
        <v>43</v>
      </c>
      <c r="C18" s="96" t="s">
        <v>44</v>
      </c>
      <c r="D18" s="131" t="s">
        <v>27</v>
      </c>
      <c r="E18" s="131">
        <v>16.5</v>
      </c>
      <c r="F18" s="97"/>
      <c r="G18" s="98">
        <f t="shared" si="0"/>
        <v>0</v>
      </c>
    </row>
    <row r="19" spans="1:9" ht="30" customHeight="1" x14ac:dyDescent="0.25">
      <c r="A19" s="94" t="s">
        <v>9</v>
      </c>
      <c r="B19" s="95" t="s">
        <v>45</v>
      </c>
      <c r="C19" s="96" t="s">
        <v>46</v>
      </c>
      <c r="D19" s="131" t="s">
        <v>27</v>
      </c>
      <c r="E19" s="131">
        <v>7</v>
      </c>
      <c r="F19" s="97"/>
      <c r="G19" s="98">
        <f t="shared" si="0"/>
        <v>0</v>
      </c>
    </row>
    <row r="20" spans="1:9" ht="30" customHeight="1" x14ac:dyDescent="0.25">
      <c r="A20" s="94" t="s">
        <v>9</v>
      </c>
      <c r="B20" s="95" t="s">
        <v>47</v>
      </c>
      <c r="C20" s="96" t="s">
        <v>48</v>
      </c>
      <c r="D20" s="131" t="s">
        <v>32</v>
      </c>
      <c r="E20" s="131">
        <v>10.5</v>
      </c>
      <c r="F20" s="97"/>
      <c r="G20" s="98">
        <f t="shared" si="0"/>
        <v>0</v>
      </c>
    </row>
    <row r="21" spans="1:9" ht="30" customHeight="1" x14ac:dyDescent="0.25">
      <c r="A21" s="187" t="s">
        <v>9</v>
      </c>
      <c r="B21" s="188" t="s">
        <v>305</v>
      </c>
      <c r="C21" s="189" t="s">
        <v>49</v>
      </c>
      <c r="D21" s="190" t="s">
        <v>38</v>
      </c>
      <c r="E21" s="190">
        <v>2550</v>
      </c>
      <c r="F21" s="97" t="s">
        <v>315</v>
      </c>
      <c r="G21" s="191" t="s">
        <v>315</v>
      </c>
    </row>
    <row r="22" spans="1:9" ht="30" customHeight="1" x14ac:dyDescent="0.25">
      <c r="A22" s="187"/>
      <c r="B22" s="188" t="s">
        <v>306</v>
      </c>
      <c r="C22" s="189" t="s">
        <v>304</v>
      </c>
      <c r="D22" s="190" t="s">
        <v>38</v>
      </c>
      <c r="E22" s="190">
        <v>2550</v>
      </c>
      <c r="F22" s="97">
        <v>-7.5</v>
      </c>
      <c r="G22" s="191">
        <f t="shared" si="0"/>
        <v>-19125</v>
      </c>
    </row>
    <row r="23" spans="1:9" ht="30" customHeight="1" x14ac:dyDescent="0.25">
      <c r="A23" s="187" t="s">
        <v>9</v>
      </c>
      <c r="B23" s="188" t="s">
        <v>308</v>
      </c>
      <c r="C23" s="189" t="s">
        <v>50</v>
      </c>
      <c r="D23" s="190" t="s">
        <v>38</v>
      </c>
      <c r="E23" s="190">
        <v>60</v>
      </c>
      <c r="F23" s="97" t="s">
        <v>315</v>
      </c>
      <c r="G23" s="191" t="s">
        <v>315</v>
      </c>
    </row>
    <row r="24" spans="1:9" ht="30" customHeight="1" x14ac:dyDescent="0.25">
      <c r="A24" s="187"/>
      <c r="B24" s="188" t="s">
        <v>309</v>
      </c>
      <c r="C24" s="189" t="s">
        <v>307</v>
      </c>
      <c r="D24" s="190" t="s">
        <v>38</v>
      </c>
      <c r="E24" s="190">
        <v>60</v>
      </c>
      <c r="F24" s="97">
        <v>-7.5</v>
      </c>
      <c r="G24" s="191">
        <f t="shared" si="0"/>
        <v>-450</v>
      </c>
    </row>
    <row r="25" spans="1:9" ht="30" customHeight="1" x14ac:dyDescent="0.25">
      <c r="A25" s="187" t="s">
        <v>9</v>
      </c>
      <c r="B25" s="188" t="s">
        <v>51</v>
      </c>
      <c r="C25" s="189" t="s">
        <v>52</v>
      </c>
      <c r="D25" s="190" t="s">
        <v>38</v>
      </c>
      <c r="E25" s="190">
        <v>880</v>
      </c>
      <c r="F25" s="97" t="s">
        <v>315</v>
      </c>
      <c r="G25" s="191" t="s">
        <v>315</v>
      </c>
      <c r="H25" s="29"/>
    </row>
    <row r="26" spans="1:9" ht="30" customHeight="1" x14ac:dyDescent="0.25">
      <c r="A26" s="187"/>
      <c r="B26" s="188" t="s">
        <v>316</v>
      </c>
      <c r="C26" s="189" t="s">
        <v>317</v>
      </c>
      <c r="D26" s="190" t="s">
        <v>38</v>
      </c>
      <c r="E26" s="190">
        <v>880</v>
      </c>
      <c r="F26" s="97">
        <v>-6</v>
      </c>
      <c r="G26" s="191">
        <f t="shared" si="0"/>
        <v>-5280</v>
      </c>
      <c r="H26" s="29"/>
    </row>
    <row r="27" spans="1:9" s="12" customFormat="1" ht="50.1" customHeight="1" thickBot="1" x14ac:dyDescent="0.3">
      <c r="A27" s="94" t="s">
        <v>9</v>
      </c>
      <c r="B27" s="95" t="s">
        <v>53</v>
      </c>
      <c r="C27" s="96" t="s">
        <v>54</v>
      </c>
      <c r="D27" s="131" t="s">
        <v>38</v>
      </c>
      <c r="E27" s="131">
        <v>1045</v>
      </c>
      <c r="F27" s="99"/>
      <c r="G27" s="100">
        <f t="shared" si="0"/>
        <v>0</v>
      </c>
      <c r="H27" s="101"/>
    </row>
    <row r="28" spans="1:9" ht="30" customHeight="1" thickBot="1" x14ac:dyDescent="0.3">
      <c r="A28" s="102" t="s">
        <v>9</v>
      </c>
      <c r="B28" s="103" t="s">
        <v>55</v>
      </c>
      <c r="C28" s="96" t="s">
        <v>56</v>
      </c>
      <c r="D28" s="131" t="s">
        <v>38</v>
      </c>
      <c r="E28" s="131">
        <v>835</v>
      </c>
      <c r="F28" s="97"/>
      <c r="G28" s="98">
        <f t="shared" si="0"/>
        <v>0</v>
      </c>
      <c r="H28" s="67" t="s">
        <v>57</v>
      </c>
      <c r="I28" s="82">
        <f>ROUND(SUM(G5:G28),2)</f>
        <v>-25851.8</v>
      </c>
    </row>
    <row r="29" spans="1:9" s="7" customFormat="1" ht="30" customHeight="1" x14ac:dyDescent="0.25">
      <c r="A29" s="102" t="s">
        <v>58</v>
      </c>
      <c r="B29" s="103" t="s">
        <v>59</v>
      </c>
      <c r="C29" s="96" t="s">
        <v>60</v>
      </c>
      <c r="D29" s="131" t="s">
        <v>38</v>
      </c>
      <c r="E29" s="131">
        <v>70</v>
      </c>
      <c r="F29" s="104"/>
      <c r="G29" s="98">
        <f t="shared" si="0"/>
        <v>0</v>
      </c>
      <c r="H29" s="8"/>
    </row>
    <row r="30" spans="1:9" s="7" customFormat="1" ht="30" customHeight="1" x14ac:dyDescent="0.25">
      <c r="A30" s="102" t="s">
        <v>58</v>
      </c>
      <c r="B30" s="103" t="s">
        <v>61</v>
      </c>
      <c r="C30" s="96" t="s">
        <v>62</v>
      </c>
      <c r="D30" s="131" t="s">
        <v>38</v>
      </c>
      <c r="E30" s="131">
        <v>8830</v>
      </c>
      <c r="F30" s="104"/>
      <c r="G30" s="98">
        <f t="shared" si="0"/>
        <v>0</v>
      </c>
      <c r="H30" s="8"/>
    </row>
    <row r="31" spans="1:9" s="7" customFormat="1" ht="30" customHeight="1" x14ac:dyDescent="0.25">
      <c r="A31" s="102" t="s">
        <v>58</v>
      </c>
      <c r="B31" s="103" t="s">
        <v>63</v>
      </c>
      <c r="C31" s="96" t="s">
        <v>64</v>
      </c>
      <c r="D31" s="131" t="s">
        <v>38</v>
      </c>
      <c r="E31" s="131">
        <v>70</v>
      </c>
      <c r="F31" s="104"/>
      <c r="G31" s="98">
        <f t="shared" si="0"/>
        <v>0</v>
      </c>
      <c r="H31" s="8"/>
    </row>
    <row r="32" spans="1:9" s="7" customFormat="1" ht="30" customHeight="1" x14ac:dyDescent="0.25">
      <c r="A32" s="102" t="s">
        <v>58</v>
      </c>
      <c r="B32" s="103" t="s">
        <v>65</v>
      </c>
      <c r="C32" s="96" t="s">
        <v>66</v>
      </c>
      <c r="D32" s="131" t="s">
        <v>38</v>
      </c>
      <c r="E32" s="131">
        <v>134</v>
      </c>
      <c r="F32" s="104"/>
      <c r="G32" s="98">
        <f t="shared" si="0"/>
        <v>0</v>
      </c>
      <c r="H32" s="8"/>
    </row>
    <row r="33" spans="1:9" s="7" customFormat="1" ht="30" customHeight="1" x14ac:dyDescent="0.25">
      <c r="A33" s="102" t="s">
        <v>58</v>
      </c>
      <c r="B33" s="103" t="s">
        <v>67</v>
      </c>
      <c r="C33" s="96" t="s">
        <v>312</v>
      </c>
      <c r="D33" s="131" t="s">
        <v>38</v>
      </c>
      <c r="E33" s="131">
        <v>3925</v>
      </c>
      <c r="F33" s="104"/>
      <c r="G33" s="98">
        <f t="shared" si="0"/>
        <v>0</v>
      </c>
      <c r="H33" s="8"/>
    </row>
    <row r="34" spans="1:9" s="7" customFormat="1" ht="30" customHeight="1" x14ac:dyDescent="0.25">
      <c r="A34" s="102" t="s">
        <v>58</v>
      </c>
      <c r="B34" s="103" t="s">
        <v>68</v>
      </c>
      <c r="C34" s="96" t="s">
        <v>69</v>
      </c>
      <c r="D34" s="131" t="s">
        <v>35</v>
      </c>
      <c r="E34" s="131">
        <v>16370</v>
      </c>
      <c r="F34" s="104"/>
      <c r="G34" s="98">
        <f t="shared" si="0"/>
        <v>0</v>
      </c>
      <c r="H34" s="8"/>
    </row>
    <row r="35" spans="1:9" s="7" customFormat="1" ht="30" customHeight="1" thickBot="1" x14ac:dyDescent="0.3">
      <c r="A35" s="102" t="s">
        <v>58</v>
      </c>
      <c r="B35" s="103" t="s">
        <v>70</v>
      </c>
      <c r="C35" s="96" t="s">
        <v>71</v>
      </c>
      <c r="D35" s="131" t="s">
        <v>38</v>
      </c>
      <c r="E35" s="131">
        <v>4911</v>
      </c>
      <c r="F35" s="104"/>
      <c r="G35" s="98">
        <f t="shared" si="0"/>
        <v>0</v>
      </c>
      <c r="H35" s="8"/>
    </row>
    <row r="36" spans="1:9" s="7" customFormat="1" ht="30" customHeight="1" thickBot="1" x14ac:dyDescent="0.3">
      <c r="A36" s="102" t="s">
        <v>58</v>
      </c>
      <c r="B36" s="103" t="s">
        <v>72</v>
      </c>
      <c r="C36" s="96" t="s">
        <v>73</v>
      </c>
      <c r="D36" s="131" t="s">
        <v>35</v>
      </c>
      <c r="E36" s="131">
        <v>10850</v>
      </c>
      <c r="F36" s="104"/>
      <c r="G36" s="98">
        <f t="shared" si="0"/>
        <v>0</v>
      </c>
      <c r="H36" s="67" t="s">
        <v>74</v>
      </c>
      <c r="I36" s="82">
        <f>ROUND(SUM(G29:G36),2)</f>
        <v>0</v>
      </c>
    </row>
    <row r="37" spans="1:9" s="7" customFormat="1" ht="30" customHeight="1" x14ac:dyDescent="0.25">
      <c r="A37" s="102" t="s">
        <v>75</v>
      </c>
      <c r="B37" s="103" t="s">
        <v>76</v>
      </c>
      <c r="C37" s="132" t="s">
        <v>77</v>
      </c>
      <c r="D37" s="131" t="s">
        <v>38</v>
      </c>
      <c r="E37" s="131">
        <v>134</v>
      </c>
      <c r="F37" s="107"/>
      <c r="G37" s="98">
        <f t="shared" si="0"/>
        <v>0</v>
      </c>
      <c r="H37" s="8"/>
    </row>
    <row r="38" spans="1:9" s="7" customFormat="1" ht="30" customHeight="1" x14ac:dyDescent="0.25">
      <c r="A38" s="105" t="s">
        <v>75</v>
      </c>
      <c r="B38" s="106" t="s">
        <v>78</v>
      </c>
      <c r="C38" s="132" t="s">
        <v>79</v>
      </c>
      <c r="D38" s="131" t="s">
        <v>38</v>
      </c>
      <c r="E38" s="131">
        <v>7</v>
      </c>
      <c r="F38" s="107"/>
      <c r="G38" s="98">
        <f t="shared" si="0"/>
        <v>0</v>
      </c>
      <c r="H38" s="8"/>
    </row>
    <row r="39" spans="1:9" s="7" customFormat="1" ht="30" customHeight="1" x14ac:dyDescent="0.25">
      <c r="A39" s="102" t="s">
        <v>75</v>
      </c>
      <c r="B39" s="103" t="s">
        <v>80</v>
      </c>
      <c r="C39" s="132" t="s">
        <v>81</v>
      </c>
      <c r="D39" s="131" t="s">
        <v>35</v>
      </c>
      <c r="E39" s="131">
        <v>484</v>
      </c>
      <c r="F39" s="107"/>
      <c r="G39" s="98">
        <f t="shared" si="0"/>
        <v>0</v>
      </c>
      <c r="H39" s="8"/>
    </row>
    <row r="40" spans="1:9" s="7" customFormat="1" ht="30" customHeight="1" x14ac:dyDescent="0.25">
      <c r="A40" s="163" t="s">
        <v>75</v>
      </c>
      <c r="B40" s="164" t="s">
        <v>82</v>
      </c>
      <c r="C40" s="129" t="s">
        <v>83</v>
      </c>
      <c r="D40" s="108" t="s">
        <v>18</v>
      </c>
      <c r="E40" s="108">
        <v>7</v>
      </c>
      <c r="F40" s="107"/>
      <c r="G40" s="98">
        <f t="shared" si="0"/>
        <v>0</v>
      </c>
      <c r="H40" s="8"/>
    </row>
    <row r="41" spans="1:9" s="7" customFormat="1" ht="30" customHeight="1" x14ac:dyDescent="0.25">
      <c r="A41" s="163"/>
      <c r="B41" s="164"/>
      <c r="C41" s="129" t="s">
        <v>84</v>
      </c>
      <c r="D41" s="108" t="s">
        <v>27</v>
      </c>
      <c r="E41" s="108">
        <v>77</v>
      </c>
      <c r="F41" s="107"/>
      <c r="G41" s="98">
        <f t="shared" si="0"/>
        <v>0</v>
      </c>
      <c r="H41" s="8"/>
    </row>
    <row r="42" spans="1:9" s="7" customFormat="1" ht="30" customHeight="1" thickBot="1" x14ac:dyDescent="0.3">
      <c r="A42" s="163"/>
      <c r="B42" s="164"/>
      <c r="C42" s="130" t="s">
        <v>85</v>
      </c>
      <c r="D42" s="108" t="s">
        <v>18</v>
      </c>
      <c r="E42" s="108">
        <v>14</v>
      </c>
      <c r="F42" s="107"/>
      <c r="G42" s="98">
        <f t="shared" si="0"/>
        <v>0</v>
      </c>
      <c r="H42" s="8"/>
    </row>
    <row r="43" spans="1:9" s="7" customFormat="1" ht="30" customHeight="1" thickBot="1" x14ac:dyDescent="0.3">
      <c r="A43" s="102" t="s">
        <v>75</v>
      </c>
      <c r="B43" s="103" t="s">
        <v>86</v>
      </c>
      <c r="C43" s="130" t="s">
        <v>87</v>
      </c>
      <c r="D43" s="108" t="s">
        <v>88</v>
      </c>
      <c r="E43" s="108">
        <v>117</v>
      </c>
      <c r="F43" s="107"/>
      <c r="G43" s="98">
        <f t="shared" si="0"/>
        <v>0</v>
      </c>
      <c r="H43" s="67" t="s">
        <v>89</v>
      </c>
      <c r="I43" s="32">
        <f>ROUND(SUM(G37:G43),2)</f>
        <v>0</v>
      </c>
    </row>
    <row r="44" spans="1:9" s="7" customFormat="1" ht="45.6" customHeight="1" x14ac:dyDescent="0.25">
      <c r="A44" s="102" t="s">
        <v>90</v>
      </c>
      <c r="B44" s="103" t="s">
        <v>91</v>
      </c>
      <c r="C44" s="132" t="s">
        <v>92</v>
      </c>
      <c r="D44" s="131" t="s">
        <v>38</v>
      </c>
      <c r="E44" s="131">
        <v>6700</v>
      </c>
      <c r="F44" s="107"/>
      <c r="G44" s="98">
        <f t="shared" si="0"/>
        <v>0</v>
      </c>
      <c r="H44" s="112"/>
      <c r="I44" s="113"/>
    </row>
    <row r="45" spans="1:9" s="7" customFormat="1" ht="30" customHeight="1" x14ac:dyDescent="0.25">
      <c r="A45" s="163" t="s">
        <v>90</v>
      </c>
      <c r="B45" s="164" t="s">
        <v>93</v>
      </c>
      <c r="C45" s="132" t="s">
        <v>94</v>
      </c>
      <c r="D45" s="131" t="s">
        <v>35</v>
      </c>
      <c r="E45" s="131">
        <v>9770</v>
      </c>
      <c r="F45" s="107"/>
      <c r="G45" s="98">
        <f t="shared" si="0"/>
        <v>0</v>
      </c>
      <c r="H45" s="75"/>
      <c r="I45" s="33"/>
    </row>
    <row r="46" spans="1:9" s="7" customFormat="1" ht="30" customHeight="1" x14ac:dyDescent="0.25">
      <c r="A46" s="163"/>
      <c r="B46" s="164"/>
      <c r="C46" s="133" t="s">
        <v>95</v>
      </c>
      <c r="D46" s="131" t="s">
        <v>38</v>
      </c>
      <c r="E46" s="131">
        <v>391</v>
      </c>
      <c r="F46" s="107"/>
      <c r="G46" s="98">
        <f t="shared" si="0"/>
        <v>0</v>
      </c>
      <c r="H46" s="75"/>
      <c r="I46" s="33"/>
    </row>
    <row r="47" spans="1:9" s="7" customFormat="1" ht="56.45" customHeight="1" x14ac:dyDescent="0.25">
      <c r="A47" s="102" t="s">
        <v>90</v>
      </c>
      <c r="B47" s="103" t="s">
        <v>96</v>
      </c>
      <c r="C47" s="132" t="s">
        <v>97</v>
      </c>
      <c r="D47" s="131" t="s">
        <v>35</v>
      </c>
      <c r="E47" s="131">
        <v>8640</v>
      </c>
      <c r="F47" s="107"/>
      <c r="G47" s="98">
        <f t="shared" si="0"/>
        <v>0</v>
      </c>
      <c r="H47" s="75"/>
      <c r="I47" s="33"/>
    </row>
    <row r="48" spans="1:9" s="7" customFormat="1" ht="49.7" customHeight="1" x14ac:dyDescent="0.25">
      <c r="A48" s="102" t="s">
        <v>90</v>
      </c>
      <c r="B48" s="103" t="s">
        <v>98</v>
      </c>
      <c r="C48" s="132" t="s">
        <v>99</v>
      </c>
      <c r="D48" s="131" t="s">
        <v>35</v>
      </c>
      <c r="E48" s="131">
        <v>8580</v>
      </c>
      <c r="F48" s="107"/>
      <c r="G48" s="98">
        <f t="shared" si="0"/>
        <v>0</v>
      </c>
      <c r="H48" s="75"/>
      <c r="I48" s="33"/>
    </row>
    <row r="49" spans="1:9" s="7" customFormat="1" ht="44.45" customHeight="1" thickBot="1" x14ac:dyDescent="0.3">
      <c r="A49" s="102" t="s">
        <v>90</v>
      </c>
      <c r="B49" s="103" t="s">
        <v>100</v>
      </c>
      <c r="C49" s="132" t="s">
        <v>101</v>
      </c>
      <c r="D49" s="131" t="s">
        <v>35</v>
      </c>
      <c r="E49" s="131">
        <v>8540</v>
      </c>
      <c r="F49" s="107"/>
      <c r="G49" s="98">
        <f t="shared" si="0"/>
        <v>0</v>
      </c>
      <c r="H49" s="114" t="s">
        <v>102</v>
      </c>
      <c r="I49" s="33"/>
    </row>
    <row r="50" spans="1:9" s="7" customFormat="1" ht="51.6" customHeight="1" thickBot="1" x14ac:dyDescent="0.3">
      <c r="A50" s="102" t="s">
        <v>90</v>
      </c>
      <c r="B50" s="103" t="s">
        <v>103</v>
      </c>
      <c r="C50" s="132" t="s">
        <v>104</v>
      </c>
      <c r="D50" s="131" t="s">
        <v>27</v>
      </c>
      <c r="E50" s="131">
        <v>1210</v>
      </c>
      <c r="F50" s="107"/>
      <c r="G50" s="98">
        <f t="shared" si="0"/>
        <v>0</v>
      </c>
      <c r="H50" s="67" t="s">
        <v>105</v>
      </c>
      <c r="I50" s="32">
        <f>ROUND(SUM(G44:G50),2)</f>
        <v>0</v>
      </c>
    </row>
    <row r="51" spans="1:9" s="7" customFormat="1" ht="50.1" customHeight="1" x14ac:dyDescent="0.25">
      <c r="A51" s="102" t="s">
        <v>106</v>
      </c>
      <c r="B51" s="103" t="s">
        <v>107</v>
      </c>
      <c r="C51" s="96" t="s">
        <v>92</v>
      </c>
      <c r="D51" s="131" t="s">
        <v>38</v>
      </c>
      <c r="E51" s="131">
        <v>6130</v>
      </c>
      <c r="F51" s="107"/>
      <c r="G51" s="98">
        <f t="shared" si="0"/>
        <v>0</v>
      </c>
      <c r="H51" s="115"/>
    </row>
    <row r="52" spans="1:9" s="7" customFormat="1" ht="51.6" customHeight="1" x14ac:dyDescent="0.25">
      <c r="A52" s="102" t="s">
        <v>106</v>
      </c>
      <c r="B52" s="103" t="s">
        <v>108</v>
      </c>
      <c r="C52" s="96" t="s">
        <v>109</v>
      </c>
      <c r="D52" s="131" t="s">
        <v>35</v>
      </c>
      <c r="E52" s="131">
        <v>9850</v>
      </c>
      <c r="F52" s="107"/>
      <c r="G52" s="98">
        <f t="shared" si="0"/>
        <v>0</v>
      </c>
      <c r="H52" s="116"/>
    </row>
    <row r="53" spans="1:9" s="7" customFormat="1" ht="50.1" customHeight="1" x14ac:dyDescent="0.25">
      <c r="A53" s="102" t="s">
        <v>106</v>
      </c>
      <c r="B53" s="103" t="s">
        <v>110</v>
      </c>
      <c r="C53" s="96" t="s">
        <v>97</v>
      </c>
      <c r="D53" s="131" t="s">
        <v>35</v>
      </c>
      <c r="E53" s="131">
        <v>8640</v>
      </c>
      <c r="F53" s="107"/>
      <c r="G53" s="98">
        <f t="shared" si="0"/>
        <v>0</v>
      </c>
      <c r="H53" s="116"/>
    </row>
    <row r="54" spans="1:9" s="7" customFormat="1" ht="50.1" customHeight="1" thickBot="1" x14ac:dyDescent="0.3">
      <c r="A54" s="102" t="s">
        <v>106</v>
      </c>
      <c r="B54" s="103" t="s">
        <v>111</v>
      </c>
      <c r="C54" s="96" t="s">
        <v>99</v>
      </c>
      <c r="D54" s="131" t="s">
        <v>35</v>
      </c>
      <c r="E54" s="131">
        <v>8580</v>
      </c>
      <c r="F54" s="107"/>
      <c r="G54" s="98">
        <f t="shared" si="0"/>
        <v>0</v>
      </c>
      <c r="H54" s="116"/>
    </row>
    <row r="55" spans="1:9" s="7" customFormat="1" ht="50.1" customHeight="1" thickBot="1" x14ac:dyDescent="0.3">
      <c r="A55" s="102" t="s">
        <v>106</v>
      </c>
      <c r="B55" s="103" t="s">
        <v>112</v>
      </c>
      <c r="C55" s="96" t="s">
        <v>101</v>
      </c>
      <c r="D55" s="131" t="s">
        <v>35</v>
      </c>
      <c r="E55" s="131">
        <v>8540</v>
      </c>
      <c r="F55" s="107"/>
      <c r="G55" s="98">
        <f t="shared" si="0"/>
        <v>0</v>
      </c>
      <c r="H55" s="139" t="s">
        <v>102</v>
      </c>
    </row>
    <row r="56" spans="1:9" s="7" customFormat="1" ht="50.1" customHeight="1" thickBot="1" x14ac:dyDescent="0.3">
      <c r="A56" s="102" t="s">
        <v>106</v>
      </c>
      <c r="B56" s="103" t="s">
        <v>113</v>
      </c>
      <c r="C56" s="96" t="s">
        <v>104</v>
      </c>
      <c r="D56" s="131" t="s">
        <v>27</v>
      </c>
      <c r="E56" s="131">
        <v>1210</v>
      </c>
      <c r="F56" s="107"/>
      <c r="G56" s="98">
        <f t="shared" si="0"/>
        <v>0</v>
      </c>
      <c r="H56" s="67" t="s">
        <v>114</v>
      </c>
      <c r="I56" s="32">
        <f>ROUND(SUM(G51:G56),2)</f>
        <v>0</v>
      </c>
    </row>
    <row r="57" spans="1:9" s="7" customFormat="1" ht="50.1" customHeight="1" x14ac:dyDescent="0.25">
      <c r="A57" s="102" t="s">
        <v>115</v>
      </c>
      <c r="B57" s="103" t="s">
        <v>116</v>
      </c>
      <c r="C57" s="96" t="s">
        <v>92</v>
      </c>
      <c r="D57" s="131" t="s">
        <v>38</v>
      </c>
      <c r="E57" s="131">
        <v>220</v>
      </c>
      <c r="F57" s="107"/>
      <c r="G57" s="98">
        <f t="shared" si="0"/>
        <v>0</v>
      </c>
      <c r="H57" s="116"/>
    </row>
    <row r="58" spans="1:9" s="7" customFormat="1" ht="61.35" customHeight="1" x14ac:dyDescent="0.25">
      <c r="A58" s="163" t="s">
        <v>115</v>
      </c>
      <c r="B58" s="164" t="s">
        <v>117</v>
      </c>
      <c r="C58" s="96" t="s">
        <v>118</v>
      </c>
      <c r="D58" s="108" t="s">
        <v>119</v>
      </c>
      <c r="E58" s="108">
        <v>450</v>
      </c>
      <c r="F58" s="107"/>
      <c r="G58" s="98">
        <f t="shared" si="0"/>
        <v>0</v>
      </c>
      <c r="H58" s="116"/>
    </row>
    <row r="59" spans="1:9" s="7" customFormat="1" ht="25.35" customHeight="1" x14ac:dyDescent="0.25">
      <c r="A59" s="163"/>
      <c r="B59" s="164"/>
      <c r="C59" s="134" t="s">
        <v>120</v>
      </c>
      <c r="D59" s="131" t="s">
        <v>38</v>
      </c>
      <c r="E59" s="108">
        <v>18</v>
      </c>
      <c r="F59" s="107"/>
      <c r="G59" s="98">
        <f t="shared" si="0"/>
        <v>0</v>
      </c>
      <c r="H59" s="116"/>
    </row>
    <row r="60" spans="1:9" s="7" customFormat="1" ht="50.1" customHeight="1" thickBot="1" x14ac:dyDescent="0.3">
      <c r="A60" s="102" t="s">
        <v>115</v>
      </c>
      <c r="B60" s="103" t="s">
        <v>121</v>
      </c>
      <c r="C60" s="96" t="s">
        <v>122</v>
      </c>
      <c r="D60" s="131" t="s">
        <v>35</v>
      </c>
      <c r="E60" s="131">
        <v>260</v>
      </c>
      <c r="F60" s="107"/>
      <c r="G60" s="98">
        <f t="shared" si="0"/>
        <v>0</v>
      </c>
      <c r="H60" s="114" t="s">
        <v>102</v>
      </c>
    </row>
    <row r="61" spans="1:9" s="7" customFormat="1" ht="50.1" customHeight="1" thickBot="1" x14ac:dyDescent="0.3">
      <c r="A61" s="102" t="s">
        <v>115</v>
      </c>
      <c r="B61" s="103" t="s">
        <v>123</v>
      </c>
      <c r="C61" s="96" t="s">
        <v>124</v>
      </c>
      <c r="D61" s="131" t="s">
        <v>35</v>
      </c>
      <c r="E61" s="131">
        <v>63</v>
      </c>
      <c r="F61" s="107"/>
      <c r="G61" s="98">
        <f t="shared" si="0"/>
        <v>0</v>
      </c>
      <c r="H61" s="67" t="s">
        <v>125</v>
      </c>
      <c r="I61" s="32">
        <f>ROUND(SUM(G57:G61),2)</f>
        <v>0</v>
      </c>
    </row>
    <row r="62" spans="1:9" s="7" customFormat="1" ht="50.1" customHeight="1" x14ac:dyDescent="0.25">
      <c r="A62" s="102" t="s">
        <v>126</v>
      </c>
      <c r="B62" s="103" t="s">
        <v>127</v>
      </c>
      <c r="C62" s="132" t="s">
        <v>92</v>
      </c>
      <c r="D62" s="131" t="s">
        <v>38</v>
      </c>
      <c r="E62" s="131">
        <v>195</v>
      </c>
      <c r="F62" s="107"/>
      <c r="G62" s="98">
        <f t="shared" si="0"/>
        <v>0</v>
      </c>
      <c r="H62" s="115"/>
    </row>
    <row r="63" spans="1:9" s="7" customFormat="1" ht="49.7" customHeight="1" x14ac:dyDescent="0.25">
      <c r="A63" s="102" t="s">
        <v>126</v>
      </c>
      <c r="B63" s="103" t="s">
        <v>128</v>
      </c>
      <c r="C63" s="132" t="s">
        <v>109</v>
      </c>
      <c r="D63" s="131" t="s">
        <v>35</v>
      </c>
      <c r="E63" s="131">
        <v>460</v>
      </c>
      <c r="F63" s="107"/>
      <c r="G63" s="98">
        <f t="shared" si="0"/>
        <v>0</v>
      </c>
      <c r="H63" s="116"/>
    </row>
    <row r="64" spans="1:9" s="7" customFormat="1" ht="71.45" customHeight="1" thickBot="1" x14ac:dyDescent="0.3">
      <c r="A64" s="102" t="s">
        <v>126</v>
      </c>
      <c r="B64" s="103" t="s">
        <v>129</v>
      </c>
      <c r="C64" s="132" t="s">
        <v>122</v>
      </c>
      <c r="D64" s="131" t="s">
        <v>35</v>
      </c>
      <c r="E64" s="131">
        <v>260</v>
      </c>
      <c r="F64" s="107"/>
      <c r="G64" s="98">
        <f t="shared" si="0"/>
        <v>0</v>
      </c>
      <c r="H64" s="114" t="s">
        <v>102</v>
      </c>
    </row>
    <row r="65" spans="1:9" s="7" customFormat="1" ht="50.1" customHeight="1" thickBot="1" x14ac:dyDescent="0.3">
      <c r="A65" s="102" t="s">
        <v>126</v>
      </c>
      <c r="B65" s="103" t="s">
        <v>130</v>
      </c>
      <c r="C65" s="132" t="s">
        <v>124</v>
      </c>
      <c r="D65" s="131" t="s">
        <v>35</v>
      </c>
      <c r="E65" s="131">
        <v>63</v>
      </c>
      <c r="F65" s="107"/>
      <c r="G65" s="98">
        <f t="shared" si="0"/>
        <v>0</v>
      </c>
      <c r="H65" s="67" t="s">
        <v>131</v>
      </c>
      <c r="I65" s="32">
        <f>ROUND(SUM(G62:G65),2)</f>
        <v>0</v>
      </c>
    </row>
    <row r="66" spans="1:9" s="7" customFormat="1" ht="50.1" customHeight="1" x14ac:dyDescent="0.25">
      <c r="A66" s="117" t="s">
        <v>132</v>
      </c>
      <c r="B66" s="118" t="s">
        <v>133</v>
      </c>
      <c r="C66" s="135" t="s">
        <v>134</v>
      </c>
      <c r="D66" s="131" t="s">
        <v>38</v>
      </c>
      <c r="E66" s="131">
        <v>1200</v>
      </c>
      <c r="F66" s="107"/>
      <c r="G66" s="98">
        <f t="shared" si="0"/>
        <v>0</v>
      </c>
      <c r="H66" s="116"/>
    </row>
    <row r="67" spans="1:9" s="7" customFormat="1" ht="30" customHeight="1" thickBot="1" x14ac:dyDescent="0.3">
      <c r="A67" s="168" t="s">
        <v>132</v>
      </c>
      <c r="B67" s="169" t="s">
        <v>135</v>
      </c>
      <c r="C67" s="135" t="s">
        <v>136</v>
      </c>
      <c r="D67" s="108" t="s">
        <v>119</v>
      </c>
      <c r="E67" s="108">
        <v>3200</v>
      </c>
      <c r="F67" s="107"/>
      <c r="G67" s="98">
        <f t="shared" si="0"/>
        <v>0</v>
      </c>
      <c r="H67" s="116"/>
    </row>
    <row r="68" spans="1:9" s="7" customFormat="1" ht="30" customHeight="1" thickBot="1" x14ac:dyDescent="0.3">
      <c r="A68" s="168"/>
      <c r="B68" s="169"/>
      <c r="C68" s="136" t="s">
        <v>137</v>
      </c>
      <c r="D68" s="108" t="s">
        <v>88</v>
      </c>
      <c r="E68" s="108">
        <v>48</v>
      </c>
      <c r="F68" s="107"/>
      <c r="G68" s="98">
        <f t="shared" si="0"/>
        <v>0</v>
      </c>
      <c r="H68" s="67" t="s">
        <v>138</v>
      </c>
      <c r="I68" s="32">
        <f>ROUND(SUM(G66:G68),2)</f>
        <v>0</v>
      </c>
    </row>
    <row r="69" spans="1:9" s="7" customFormat="1" ht="50.1" customHeight="1" x14ac:dyDescent="0.25">
      <c r="A69" s="102" t="s">
        <v>139</v>
      </c>
      <c r="B69" s="103" t="s">
        <v>140</v>
      </c>
      <c r="C69" s="96" t="s">
        <v>141</v>
      </c>
      <c r="D69" s="131" t="s">
        <v>38</v>
      </c>
      <c r="E69" s="131">
        <v>997</v>
      </c>
      <c r="F69" s="107"/>
      <c r="G69" s="98">
        <f t="shared" si="0"/>
        <v>0</v>
      </c>
      <c r="H69" s="140"/>
      <c r="I69" s="33"/>
    </row>
    <row r="70" spans="1:9" s="7" customFormat="1" ht="30" customHeight="1" x14ac:dyDescent="0.25">
      <c r="A70" s="102" t="s">
        <v>139</v>
      </c>
      <c r="B70" s="103" t="s">
        <v>142</v>
      </c>
      <c r="C70" s="96" t="s">
        <v>143</v>
      </c>
      <c r="D70" s="131" t="s">
        <v>35</v>
      </c>
      <c r="E70" s="131">
        <v>9970</v>
      </c>
      <c r="F70" s="107"/>
      <c r="G70" s="98">
        <f t="shared" si="0"/>
        <v>0</v>
      </c>
      <c r="H70" s="116"/>
      <c r="I70" s="33"/>
    </row>
    <row r="71" spans="1:9" s="7" customFormat="1" ht="50.1" customHeight="1" thickBot="1" x14ac:dyDescent="0.3">
      <c r="A71" s="102" t="s">
        <v>139</v>
      </c>
      <c r="B71" s="103" t="s">
        <v>144</v>
      </c>
      <c r="C71" s="96" t="s">
        <v>145</v>
      </c>
      <c r="D71" s="131" t="s">
        <v>38</v>
      </c>
      <c r="E71" s="131">
        <v>230</v>
      </c>
      <c r="F71" s="107"/>
      <c r="G71" s="98">
        <f t="shared" si="0"/>
        <v>0</v>
      </c>
      <c r="H71" s="116"/>
    </row>
    <row r="72" spans="1:9" s="7" customFormat="1" ht="50.1" customHeight="1" thickBot="1" x14ac:dyDescent="0.3">
      <c r="A72" s="102" t="s">
        <v>139</v>
      </c>
      <c r="B72" s="103" t="s">
        <v>146</v>
      </c>
      <c r="C72" s="96" t="s">
        <v>147</v>
      </c>
      <c r="D72" s="131" t="s">
        <v>38</v>
      </c>
      <c r="E72" s="131">
        <v>57</v>
      </c>
      <c r="F72" s="107"/>
      <c r="G72" s="98">
        <f t="shared" si="0"/>
        <v>0</v>
      </c>
      <c r="H72" s="67" t="s">
        <v>148</v>
      </c>
      <c r="I72" s="32">
        <f>ROUND(SUM(G69:G72),2)</f>
        <v>0</v>
      </c>
    </row>
    <row r="73" spans="1:9" ht="50.1" customHeight="1" thickBot="1" x14ac:dyDescent="0.3">
      <c r="A73" s="102" t="s">
        <v>149</v>
      </c>
      <c r="B73" s="103" t="s">
        <v>150</v>
      </c>
      <c r="C73" s="137" t="s">
        <v>151</v>
      </c>
      <c r="D73" s="108" t="s">
        <v>18</v>
      </c>
      <c r="E73" s="108">
        <v>53</v>
      </c>
      <c r="F73" s="107"/>
      <c r="G73" s="98">
        <f t="shared" si="0"/>
        <v>0</v>
      </c>
      <c r="H73" s="67" t="s">
        <v>152</v>
      </c>
      <c r="I73" s="32">
        <f>ROUND(SUM(G73),2)</f>
        <v>0</v>
      </c>
    </row>
    <row r="74" spans="1:9" ht="50.1" customHeight="1" thickBot="1" x14ac:dyDescent="0.3">
      <c r="A74" s="102" t="s">
        <v>153</v>
      </c>
      <c r="B74" s="103" t="s">
        <v>154</v>
      </c>
      <c r="C74" s="96" t="s">
        <v>310</v>
      </c>
      <c r="D74" s="108" t="s">
        <v>27</v>
      </c>
      <c r="E74" s="108">
        <v>160</v>
      </c>
      <c r="F74" s="107"/>
      <c r="G74" s="98">
        <f t="shared" si="0"/>
        <v>0</v>
      </c>
      <c r="H74" s="141"/>
      <c r="I74" s="113"/>
    </row>
    <row r="75" spans="1:9" ht="30" customHeight="1" thickBot="1" x14ac:dyDescent="0.3">
      <c r="A75" s="102" t="s">
        <v>153</v>
      </c>
      <c r="B75" s="103" t="s">
        <v>155</v>
      </c>
      <c r="C75" s="96" t="s">
        <v>311</v>
      </c>
      <c r="D75" s="108" t="s">
        <v>18</v>
      </c>
      <c r="E75" s="108">
        <v>4</v>
      </c>
      <c r="F75" s="107"/>
      <c r="G75" s="98">
        <f t="shared" si="0"/>
        <v>0</v>
      </c>
      <c r="H75" s="67" t="s">
        <v>156</v>
      </c>
      <c r="I75" s="32">
        <f>ROUND(SUM(G74:G75),2)</f>
        <v>0</v>
      </c>
    </row>
    <row r="76" spans="1:9" ht="50.1" customHeight="1" x14ac:dyDescent="0.25">
      <c r="A76" s="102" t="s">
        <v>157</v>
      </c>
      <c r="B76" s="103" t="s">
        <v>158</v>
      </c>
      <c r="C76" s="132" t="s">
        <v>159</v>
      </c>
      <c r="D76" s="138" t="s">
        <v>27</v>
      </c>
      <c r="E76" s="138">
        <v>1712</v>
      </c>
      <c r="F76" s="107"/>
      <c r="G76" s="98">
        <f>ROUND((E76*F76),2)</f>
        <v>0</v>
      </c>
      <c r="H76" s="142"/>
      <c r="I76" s="33"/>
    </row>
    <row r="77" spans="1:9" ht="50.1" customHeight="1" x14ac:dyDescent="0.25">
      <c r="A77" s="102" t="s">
        <v>157</v>
      </c>
      <c r="B77" s="103" t="s">
        <v>160</v>
      </c>
      <c r="C77" s="132" t="s">
        <v>161</v>
      </c>
      <c r="D77" s="138" t="s">
        <v>27</v>
      </c>
      <c r="E77" s="138">
        <v>350</v>
      </c>
      <c r="F77" s="107"/>
      <c r="G77" s="98">
        <f t="shared" ref="G77:G79" si="1">ROUND((E77*F77),2)</f>
        <v>0</v>
      </c>
      <c r="H77" s="142"/>
      <c r="I77" s="33"/>
    </row>
    <row r="78" spans="1:9" ht="50.1" customHeight="1" x14ac:dyDescent="0.25">
      <c r="A78" s="102" t="s">
        <v>157</v>
      </c>
      <c r="B78" s="103" t="s">
        <v>162</v>
      </c>
      <c r="C78" s="132" t="s">
        <v>163</v>
      </c>
      <c r="D78" s="138" t="s">
        <v>27</v>
      </c>
      <c r="E78" s="138">
        <v>90</v>
      </c>
      <c r="F78" s="107"/>
      <c r="G78" s="98">
        <f t="shared" si="1"/>
        <v>0</v>
      </c>
      <c r="H78" s="142"/>
      <c r="I78" s="33"/>
    </row>
    <row r="79" spans="1:9" ht="50.1" customHeight="1" thickBot="1" x14ac:dyDescent="0.3">
      <c r="A79" s="102" t="s">
        <v>157</v>
      </c>
      <c r="B79" s="103" t="s">
        <v>164</v>
      </c>
      <c r="C79" s="132" t="s">
        <v>165</v>
      </c>
      <c r="D79" s="138" t="s">
        <v>27</v>
      </c>
      <c r="E79" s="138">
        <v>161</v>
      </c>
      <c r="F79" s="107"/>
      <c r="G79" s="98">
        <f t="shared" si="1"/>
        <v>0</v>
      </c>
      <c r="H79" s="143"/>
      <c r="I79" s="33"/>
    </row>
    <row r="80" spans="1:9" ht="50.1" customHeight="1" thickBot="1" x14ac:dyDescent="0.3">
      <c r="A80" s="102" t="s">
        <v>157</v>
      </c>
      <c r="B80" s="103" t="s">
        <v>166</v>
      </c>
      <c r="C80" s="132" t="s">
        <v>167</v>
      </c>
      <c r="D80" s="138" t="s">
        <v>27</v>
      </c>
      <c r="E80" s="138">
        <v>946</v>
      </c>
      <c r="F80" s="107"/>
      <c r="G80" s="98">
        <f>ROUND((E80*F80),2)</f>
        <v>0</v>
      </c>
      <c r="H80" s="67"/>
    </row>
    <row r="81" spans="1:9" ht="50.1" customHeight="1" thickBot="1" x14ac:dyDescent="0.3">
      <c r="A81" s="102" t="s">
        <v>157</v>
      </c>
      <c r="B81" s="103" t="s">
        <v>168</v>
      </c>
      <c r="C81" s="132" t="s">
        <v>169</v>
      </c>
      <c r="D81" s="138" t="s">
        <v>170</v>
      </c>
      <c r="E81" s="138">
        <v>6.5</v>
      </c>
      <c r="F81" s="107"/>
      <c r="G81" s="98">
        <f>ROUND((E81*F81),2)</f>
        <v>0</v>
      </c>
      <c r="H81" s="67" t="s">
        <v>171</v>
      </c>
      <c r="I81" s="32">
        <f>ROUND(SUM(G76:G81),2)</f>
        <v>0</v>
      </c>
    </row>
    <row r="82" spans="1:9" ht="50.1" customHeight="1" x14ac:dyDescent="0.25">
      <c r="A82" s="163" t="s">
        <v>172</v>
      </c>
      <c r="B82" s="164" t="s">
        <v>173</v>
      </c>
      <c r="C82" s="132" t="s">
        <v>174</v>
      </c>
      <c r="D82" s="108" t="s">
        <v>18</v>
      </c>
      <c r="E82" s="108">
        <v>6</v>
      </c>
      <c r="F82" s="107"/>
      <c r="G82" s="98">
        <f t="shared" si="0"/>
        <v>0</v>
      </c>
      <c r="H82" s="141"/>
      <c r="I82" s="113"/>
    </row>
    <row r="83" spans="1:9" ht="50.1" customHeight="1" x14ac:dyDescent="0.25">
      <c r="A83" s="163"/>
      <c r="B83" s="164"/>
      <c r="C83" s="133" t="s">
        <v>175</v>
      </c>
      <c r="D83" s="108" t="s">
        <v>27</v>
      </c>
      <c r="E83" s="108">
        <v>19.600000000000001</v>
      </c>
      <c r="F83" s="107" t="s">
        <v>315</v>
      </c>
      <c r="G83" s="98" t="s">
        <v>315</v>
      </c>
      <c r="H83" s="144"/>
      <c r="I83" s="33"/>
    </row>
    <row r="84" spans="1:9" ht="50.1" customHeight="1" x14ac:dyDescent="0.25">
      <c r="A84" s="163"/>
      <c r="B84" s="164"/>
      <c r="C84" s="133" t="s">
        <v>176</v>
      </c>
      <c r="D84" s="108" t="s">
        <v>119</v>
      </c>
      <c r="E84" s="108">
        <v>2.66</v>
      </c>
      <c r="F84" s="107" t="s">
        <v>315</v>
      </c>
      <c r="G84" s="98" t="s">
        <v>315</v>
      </c>
      <c r="H84" s="144"/>
      <c r="I84" s="33"/>
    </row>
    <row r="85" spans="1:9" ht="30" customHeight="1" x14ac:dyDescent="0.25">
      <c r="A85" s="163" t="s">
        <v>172</v>
      </c>
      <c r="B85" s="164" t="s">
        <v>177</v>
      </c>
      <c r="C85" s="132" t="s">
        <v>178</v>
      </c>
      <c r="D85" s="108" t="s">
        <v>18</v>
      </c>
      <c r="E85" s="108">
        <v>2</v>
      </c>
      <c r="F85" s="107"/>
      <c r="G85" s="98">
        <f t="shared" si="0"/>
        <v>0</v>
      </c>
      <c r="H85" s="142"/>
      <c r="I85" s="33"/>
    </row>
    <row r="86" spans="1:9" ht="30" customHeight="1" thickBot="1" x14ac:dyDescent="0.3">
      <c r="A86" s="163"/>
      <c r="B86" s="164"/>
      <c r="C86" s="133" t="s">
        <v>175</v>
      </c>
      <c r="D86" s="108" t="s">
        <v>27</v>
      </c>
      <c r="E86" s="108">
        <v>12.3</v>
      </c>
      <c r="F86" s="107" t="s">
        <v>315</v>
      </c>
      <c r="G86" s="98" t="s">
        <v>315</v>
      </c>
      <c r="H86" s="142"/>
      <c r="I86" s="33"/>
    </row>
    <row r="87" spans="1:9" ht="30" customHeight="1" thickBot="1" x14ac:dyDescent="0.3">
      <c r="A87" s="163"/>
      <c r="B87" s="164"/>
      <c r="C87" s="133" t="s">
        <v>176</v>
      </c>
      <c r="D87" s="108" t="s">
        <v>119</v>
      </c>
      <c r="E87" s="108">
        <v>0.8</v>
      </c>
      <c r="F87" s="107" t="s">
        <v>315</v>
      </c>
      <c r="G87" s="98" t="s">
        <v>315</v>
      </c>
      <c r="H87" s="67" t="s">
        <v>179</v>
      </c>
      <c r="I87" s="32">
        <f>ROUND(SUM(G82+G85),2)</f>
        <v>0</v>
      </c>
    </row>
    <row r="88" spans="1:9" ht="50.1" customHeight="1" thickBot="1" x14ac:dyDescent="0.3">
      <c r="A88" s="102" t="s">
        <v>180</v>
      </c>
      <c r="B88" s="103" t="s">
        <v>181</v>
      </c>
      <c r="C88" s="132" t="s">
        <v>182</v>
      </c>
      <c r="D88" s="138" t="s">
        <v>27</v>
      </c>
      <c r="E88" s="138">
        <v>12</v>
      </c>
      <c r="F88" s="107"/>
      <c r="G88" s="98">
        <f>ROUND((E88*F88),2)</f>
        <v>0</v>
      </c>
      <c r="H88" s="142"/>
      <c r="I88" s="33"/>
    </row>
    <row r="89" spans="1:9" ht="50.1" customHeight="1" thickBot="1" x14ac:dyDescent="0.3">
      <c r="A89" s="151" t="s">
        <v>180</v>
      </c>
      <c r="B89" s="109" t="s">
        <v>183</v>
      </c>
      <c r="C89" s="152" t="s">
        <v>184</v>
      </c>
      <c r="D89" s="153" t="s">
        <v>15</v>
      </c>
      <c r="E89" s="153">
        <v>2.2000000000000002</v>
      </c>
      <c r="F89" s="110"/>
      <c r="G89" s="111">
        <f t="shared" ref="G89" si="2">ROUND((E89*F89),2)</f>
        <v>0</v>
      </c>
      <c r="H89" s="67" t="s">
        <v>185</v>
      </c>
      <c r="I89" s="32">
        <f>ROUND(SUM(G88:G89),2)</f>
        <v>0</v>
      </c>
    </row>
    <row r="90" spans="1:9" ht="43.5" thickBot="1" x14ac:dyDescent="0.3">
      <c r="A90" s="119"/>
      <c r="B90" s="119"/>
      <c r="C90" s="119"/>
      <c r="D90" s="120"/>
      <c r="E90" s="121"/>
      <c r="F90" s="68" t="s">
        <v>186</v>
      </c>
      <c r="G90" s="69">
        <f>SUM(G5:G89)</f>
        <v>-25851.8</v>
      </c>
    </row>
    <row r="91" spans="1:9" x14ac:dyDescent="0.25">
      <c r="A91" s="122"/>
      <c r="B91" s="122"/>
      <c r="C91" s="123"/>
      <c r="D91" s="123"/>
      <c r="E91" s="124"/>
      <c r="F91" s="37"/>
      <c r="G91" s="36"/>
    </row>
  </sheetData>
  <mergeCells count="14">
    <mergeCell ref="A82:A84"/>
    <mergeCell ref="B82:B84"/>
    <mergeCell ref="A85:A87"/>
    <mergeCell ref="B85:B87"/>
    <mergeCell ref="A1:G1"/>
    <mergeCell ref="A3:G3"/>
    <mergeCell ref="A40:A42"/>
    <mergeCell ref="B40:B42"/>
    <mergeCell ref="A45:A46"/>
    <mergeCell ref="B45:B46"/>
    <mergeCell ref="A58:A59"/>
    <mergeCell ref="B58:B59"/>
    <mergeCell ref="A67:A68"/>
    <mergeCell ref="B67:B68"/>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dimension ref="A1:I72"/>
  <sheetViews>
    <sheetView topLeftCell="A36" zoomScaleNormal="100" workbookViewId="0">
      <selection activeCell="C57" sqref="C57"/>
    </sheetView>
  </sheetViews>
  <sheetFormatPr defaultColWidth="9.140625" defaultRowHeight="15" x14ac:dyDescent="0.25"/>
  <cols>
    <col min="1" max="1" width="39.5703125" style="17" customWidth="1"/>
    <col min="2" max="2" width="10.5703125" style="9" customWidth="1"/>
    <col min="3" max="3" width="71.5703125" style="10" customWidth="1"/>
    <col min="4" max="4" width="9.140625" style="9"/>
    <col min="5" max="5" width="16.42578125" style="9" customWidth="1"/>
    <col min="6" max="6" width="17.5703125" style="11" customWidth="1"/>
    <col min="7" max="7" width="14.5703125" style="9" customWidth="1"/>
    <col min="8" max="8" width="21.5703125" style="12" customWidth="1"/>
    <col min="9" max="9" width="16.140625" style="6" customWidth="1"/>
    <col min="10" max="16384" width="9.140625" style="6"/>
  </cols>
  <sheetData>
    <row r="1" spans="1:9" ht="39.950000000000003" customHeight="1" thickBot="1" x14ac:dyDescent="0.3">
      <c r="A1" s="170" t="s">
        <v>187</v>
      </c>
      <c r="B1" s="171"/>
      <c r="C1" s="171"/>
      <c r="D1" s="171"/>
      <c r="E1" s="171"/>
      <c r="F1" s="171"/>
      <c r="G1" s="172"/>
    </row>
    <row r="2" spans="1:9" ht="21.75" customHeight="1" thickBot="1" x14ac:dyDescent="0.3">
      <c r="A2" s="1"/>
      <c r="B2" s="1"/>
      <c r="C2" s="1"/>
      <c r="D2" s="1"/>
      <c r="E2" s="13"/>
      <c r="F2" s="1"/>
      <c r="G2" s="1"/>
    </row>
    <row r="3" spans="1:9" ht="21.75" customHeight="1" x14ac:dyDescent="0.25">
      <c r="A3" s="173" t="s">
        <v>188</v>
      </c>
      <c r="B3" s="174"/>
      <c r="C3" s="174"/>
      <c r="D3" s="174"/>
      <c r="E3" s="174"/>
      <c r="F3" s="174"/>
      <c r="G3" s="175"/>
    </row>
    <row r="4" spans="1:9" ht="43.5" thickBot="1" x14ac:dyDescent="0.3">
      <c r="A4" s="23" t="s">
        <v>2</v>
      </c>
      <c r="B4" s="43" t="s">
        <v>3</v>
      </c>
      <c r="C4" s="24" t="s">
        <v>4</v>
      </c>
      <c r="D4" s="24" t="s">
        <v>5</v>
      </c>
      <c r="E4" s="25" t="s">
        <v>6</v>
      </c>
      <c r="F4" s="26" t="s">
        <v>189</v>
      </c>
      <c r="G4" s="27" t="s">
        <v>8</v>
      </c>
      <c r="I4" s="7"/>
    </row>
    <row r="5" spans="1:9" s="7" customFormat="1" ht="45" customHeight="1" x14ac:dyDescent="0.25">
      <c r="A5" s="41" t="s">
        <v>190</v>
      </c>
      <c r="B5" s="19" t="s">
        <v>10</v>
      </c>
      <c r="C5" s="89" t="s">
        <v>191</v>
      </c>
      <c r="D5" s="19" t="s">
        <v>192</v>
      </c>
      <c r="E5" s="90">
        <v>1</v>
      </c>
      <c r="F5" s="81"/>
      <c r="G5" s="21">
        <f t="shared" ref="G5:G39" si="0">ROUND((E5*F5),2)</f>
        <v>0</v>
      </c>
      <c r="H5" s="8"/>
    </row>
    <row r="6" spans="1:9" ht="29.25" customHeight="1" thickBot="1" x14ac:dyDescent="0.3">
      <c r="A6" s="56" t="s">
        <v>190</v>
      </c>
      <c r="B6" s="73" t="s">
        <v>13</v>
      </c>
      <c r="C6" s="2" t="s">
        <v>193</v>
      </c>
      <c r="D6" s="78" t="s">
        <v>194</v>
      </c>
      <c r="E6" s="14">
        <v>1500</v>
      </c>
      <c r="F6" s="3"/>
      <c r="G6" s="58">
        <f t="shared" si="0"/>
        <v>0</v>
      </c>
    </row>
    <row r="7" spans="1:9" ht="29.25" customHeight="1" thickBot="1" x14ac:dyDescent="0.3">
      <c r="A7" s="60" t="s">
        <v>190</v>
      </c>
      <c r="B7" s="74" t="s">
        <v>16</v>
      </c>
      <c r="C7" s="61" t="s">
        <v>195</v>
      </c>
      <c r="D7" s="62" t="s">
        <v>196</v>
      </c>
      <c r="E7" s="63">
        <v>225</v>
      </c>
      <c r="F7" s="70"/>
      <c r="G7" s="88">
        <f t="shared" si="0"/>
        <v>0</v>
      </c>
      <c r="H7" s="83" t="s">
        <v>197</v>
      </c>
      <c r="I7" s="82">
        <f>ROUND(SUM(G5:G7),2)</f>
        <v>0</v>
      </c>
    </row>
    <row r="8" spans="1:9" s="7" customFormat="1" ht="36.6" customHeight="1" x14ac:dyDescent="0.25">
      <c r="A8" s="56" t="s">
        <v>198</v>
      </c>
      <c r="B8" s="57" t="s">
        <v>59</v>
      </c>
      <c r="C8" s="76" t="s">
        <v>199</v>
      </c>
      <c r="D8" s="53" t="s">
        <v>32</v>
      </c>
      <c r="E8" s="55">
        <v>0.12</v>
      </c>
      <c r="F8" s="87"/>
      <c r="G8" s="58">
        <f t="shared" si="0"/>
        <v>0</v>
      </c>
      <c r="H8" s="8"/>
    </row>
    <row r="9" spans="1:9" s="7" customFormat="1" ht="36.75" customHeight="1" x14ac:dyDescent="0.25">
      <c r="A9" s="42" t="s">
        <v>198</v>
      </c>
      <c r="B9" s="40" t="s">
        <v>61</v>
      </c>
      <c r="C9" s="2" t="s">
        <v>200</v>
      </c>
      <c r="D9" s="16" t="s">
        <v>196</v>
      </c>
      <c r="E9" s="14">
        <v>6.5</v>
      </c>
      <c r="F9" s="5"/>
      <c r="G9" s="22">
        <f t="shared" si="0"/>
        <v>0</v>
      </c>
      <c r="H9" s="8"/>
    </row>
    <row r="10" spans="1:9" s="7" customFormat="1" ht="36.75" customHeight="1" x14ac:dyDescent="0.25">
      <c r="A10" s="42" t="s">
        <v>198</v>
      </c>
      <c r="B10" s="40" t="s">
        <v>63</v>
      </c>
      <c r="C10" s="2" t="s">
        <v>201</v>
      </c>
      <c r="D10" s="16" t="s">
        <v>194</v>
      </c>
      <c r="E10" s="14">
        <v>300</v>
      </c>
      <c r="F10" s="5"/>
      <c r="G10" s="22">
        <f t="shared" si="0"/>
        <v>0</v>
      </c>
      <c r="H10" s="8"/>
    </row>
    <row r="11" spans="1:9" s="7" customFormat="1" ht="33.75" customHeight="1" x14ac:dyDescent="0.25">
      <c r="A11" s="42" t="s">
        <v>198</v>
      </c>
      <c r="B11" s="40" t="s">
        <v>65</v>
      </c>
      <c r="C11" s="2" t="s">
        <v>202</v>
      </c>
      <c r="D11" s="16" t="s">
        <v>196</v>
      </c>
      <c r="E11" s="14">
        <v>12</v>
      </c>
      <c r="F11" s="5">
        <v>-11.2</v>
      </c>
      <c r="G11" s="22">
        <f t="shared" si="0"/>
        <v>-134.4</v>
      </c>
      <c r="H11" s="8"/>
    </row>
    <row r="12" spans="1:9" s="7" customFormat="1" ht="36" customHeight="1" thickBot="1" x14ac:dyDescent="0.3">
      <c r="A12" s="42" t="s">
        <v>198</v>
      </c>
      <c r="B12" s="40" t="s">
        <v>67</v>
      </c>
      <c r="C12" s="2" t="s">
        <v>203</v>
      </c>
      <c r="D12" s="16" t="s">
        <v>196</v>
      </c>
      <c r="E12" s="14">
        <v>0.2</v>
      </c>
      <c r="F12" s="5"/>
      <c r="G12" s="22">
        <f t="shared" si="0"/>
        <v>0</v>
      </c>
      <c r="H12" s="8"/>
    </row>
    <row r="13" spans="1:9" s="7" customFormat="1" ht="33" customHeight="1" thickBot="1" x14ac:dyDescent="0.3">
      <c r="A13" s="60" t="s">
        <v>198</v>
      </c>
      <c r="B13" s="40" t="s">
        <v>68</v>
      </c>
      <c r="C13" s="61" t="s">
        <v>204</v>
      </c>
      <c r="D13" s="62" t="s">
        <v>32</v>
      </c>
      <c r="E13" s="63">
        <v>16.87</v>
      </c>
      <c r="F13" s="64"/>
      <c r="G13" s="65">
        <f t="shared" si="0"/>
        <v>0</v>
      </c>
      <c r="H13" s="31" t="s">
        <v>205</v>
      </c>
      <c r="I13" s="32">
        <f>ROUND(SUM(G8:G13),2)</f>
        <v>-134.4</v>
      </c>
    </row>
    <row r="14" spans="1:9" s="7" customFormat="1" ht="37.35" customHeight="1" x14ac:dyDescent="0.25">
      <c r="A14" s="41" t="s">
        <v>206</v>
      </c>
      <c r="B14" s="39" t="s">
        <v>76</v>
      </c>
      <c r="C14" s="18" t="s">
        <v>207</v>
      </c>
      <c r="D14" s="19" t="s">
        <v>194</v>
      </c>
      <c r="E14" s="20">
        <v>300</v>
      </c>
      <c r="F14" s="85"/>
      <c r="G14" s="21">
        <f t="shared" si="0"/>
        <v>0</v>
      </c>
      <c r="H14" s="8"/>
    </row>
    <row r="15" spans="1:9" s="7" customFormat="1" ht="27.75" customHeight="1" x14ac:dyDescent="0.25">
      <c r="A15" s="42" t="s">
        <v>206</v>
      </c>
      <c r="B15" s="40" t="s">
        <v>78</v>
      </c>
      <c r="C15" s="2" t="s">
        <v>208</v>
      </c>
      <c r="D15" s="16" t="s">
        <v>27</v>
      </c>
      <c r="E15" s="14">
        <v>80.5</v>
      </c>
      <c r="F15" s="5"/>
      <c r="G15" s="22">
        <f t="shared" si="0"/>
        <v>0</v>
      </c>
      <c r="H15" s="8"/>
    </row>
    <row r="16" spans="1:9" s="7" customFormat="1" ht="30" customHeight="1" x14ac:dyDescent="0.25">
      <c r="A16" s="56" t="s">
        <v>206</v>
      </c>
      <c r="B16" s="40" t="s">
        <v>80</v>
      </c>
      <c r="C16" s="2" t="s">
        <v>209</v>
      </c>
      <c r="D16" s="16" t="s">
        <v>194</v>
      </c>
      <c r="E16" s="14">
        <v>105.5</v>
      </c>
      <c r="F16" s="5"/>
      <c r="G16" s="22">
        <f t="shared" si="0"/>
        <v>0</v>
      </c>
      <c r="H16" s="8"/>
    </row>
    <row r="17" spans="1:8" s="7" customFormat="1" ht="26.1" customHeight="1" x14ac:dyDescent="0.25">
      <c r="A17" s="56" t="s">
        <v>206</v>
      </c>
      <c r="B17" s="40" t="s">
        <v>82</v>
      </c>
      <c r="C17" s="2" t="s">
        <v>210</v>
      </c>
      <c r="D17" s="16" t="s">
        <v>194</v>
      </c>
      <c r="E17" s="14">
        <v>10</v>
      </c>
      <c r="F17" s="5"/>
      <c r="G17" s="22">
        <f t="shared" si="0"/>
        <v>0</v>
      </c>
      <c r="H17" s="8"/>
    </row>
    <row r="18" spans="1:8" s="7" customFormat="1" ht="29.1" customHeight="1" x14ac:dyDescent="0.25">
      <c r="A18" s="56" t="s">
        <v>206</v>
      </c>
      <c r="B18" s="40" t="s">
        <v>86</v>
      </c>
      <c r="C18" s="2" t="s">
        <v>211</v>
      </c>
      <c r="D18" s="16" t="s">
        <v>194</v>
      </c>
      <c r="E18" s="14">
        <v>610</v>
      </c>
      <c r="F18" s="5"/>
      <c r="G18" s="22">
        <f t="shared" si="0"/>
        <v>0</v>
      </c>
      <c r="H18" s="8"/>
    </row>
    <row r="19" spans="1:8" s="7" customFormat="1" ht="29.1" customHeight="1" x14ac:dyDescent="0.25">
      <c r="A19" s="56" t="s">
        <v>206</v>
      </c>
      <c r="B19" s="40" t="s">
        <v>212</v>
      </c>
      <c r="C19" s="2" t="s">
        <v>213</v>
      </c>
      <c r="D19" s="16" t="s">
        <v>194</v>
      </c>
      <c r="E19" s="14">
        <v>10</v>
      </c>
      <c r="F19" s="5"/>
      <c r="G19" s="22">
        <f t="shared" si="0"/>
        <v>0</v>
      </c>
      <c r="H19" s="8"/>
    </row>
    <row r="20" spans="1:8" s="7" customFormat="1" ht="29.1" customHeight="1" x14ac:dyDescent="0.25">
      <c r="A20" s="56" t="s">
        <v>206</v>
      </c>
      <c r="B20" s="40" t="s">
        <v>214</v>
      </c>
      <c r="C20" s="2" t="s">
        <v>215</v>
      </c>
      <c r="D20" s="16" t="s">
        <v>27</v>
      </c>
      <c r="E20" s="14">
        <v>17.72</v>
      </c>
      <c r="F20" s="5"/>
      <c r="G20" s="22">
        <f t="shared" si="0"/>
        <v>0</v>
      </c>
      <c r="H20" s="8"/>
    </row>
    <row r="21" spans="1:8" s="7" customFormat="1" ht="29.1" customHeight="1" x14ac:dyDescent="0.25">
      <c r="A21" s="56" t="s">
        <v>206</v>
      </c>
      <c r="B21" s="40" t="s">
        <v>216</v>
      </c>
      <c r="C21" s="2" t="s">
        <v>217</v>
      </c>
      <c r="D21" s="16" t="s">
        <v>194</v>
      </c>
      <c r="E21" s="14">
        <v>1.8</v>
      </c>
      <c r="F21" s="5"/>
      <c r="G21" s="22">
        <f t="shared" si="0"/>
        <v>0</v>
      </c>
      <c r="H21" s="8"/>
    </row>
    <row r="22" spans="1:8" s="7" customFormat="1" ht="29.1" customHeight="1" x14ac:dyDescent="0.25">
      <c r="A22" s="56" t="s">
        <v>206</v>
      </c>
      <c r="B22" s="40" t="s">
        <v>218</v>
      </c>
      <c r="C22" s="2" t="s">
        <v>219</v>
      </c>
      <c r="D22" s="16"/>
      <c r="E22" s="14"/>
      <c r="F22" s="5"/>
      <c r="G22" s="22">
        <f t="shared" si="0"/>
        <v>0</v>
      </c>
      <c r="H22" s="8"/>
    </row>
    <row r="23" spans="1:8" s="7" customFormat="1" ht="29.1" customHeight="1" x14ac:dyDescent="0.25">
      <c r="A23" s="56"/>
      <c r="B23" s="40"/>
      <c r="C23" s="2" t="s">
        <v>220</v>
      </c>
      <c r="D23" s="16" t="s">
        <v>27</v>
      </c>
      <c r="E23" s="14">
        <v>8</v>
      </c>
      <c r="F23" s="5"/>
      <c r="G23" s="22">
        <f t="shared" si="0"/>
        <v>0</v>
      </c>
      <c r="H23" s="8"/>
    </row>
    <row r="24" spans="1:8" s="7" customFormat="1" ht="29.1" customHeight="1" x14ac:dyDescent="0.25">
      <c r="A24" s="56"/>
      <c r="B24" s="40"/>
      <c r="C24" s="2" t="s">
        <v>221</v>
      </c>
      <c r="D24" s="16" t="s">
        <v>18</v>
      </c>
      <c r="E24" s="14">
        <v>4</v>
      </c>
      <c r="F24" s="5"/>
      <c r="G24" s="22">
        <f t="shared" si="0"/>
        <v>0</v>
      </c>
      <c r="H24" s="8"/>
    </row>
    <row r="25" spans="1:8" s="7" customFormat="1" ht="29.1" customHeight="1" x14ac:dyDescent="0.25">
      <c r="A25" s="56"/>
      <c r="B25" s="40"/>
      <c r="C25" s="2" t="s">
        <v>222</v>
      </c>
      <c r="D25" s="91" t="s">
        <v>27</v>
      </c>
      <c r="E25" s="14">
        <v>6</v>
      </c>
      <c r="F25" s="5"/>
      <c r="G25" s="22">
        <f t="shared" si="0"/>
        <v>0</v>
      </c>
      <c r="H25" s="8"/>
    </row>
    <row r="26" spans="1:8" s="7" customFormat="1" ht="29.1" customHeight="1" x14ac:dyDescent="0.25">
      <c r="A26" s="56"/>
      <c r="B26" s="40"/>
      <c r="C26" s="2" t="s">
        <v>223</v>
      </c>
      <c r="D26" s="16" t="s">
        <v>18</v>
      </c>
      <c r="E26" s="14">
        <v>12</v>
      </c>
      <c r="F26" s="5"/>
      <c r="G26" s="22">
        <f t="shared" si="0"/>
        <v>0</v>
      </c>
      <c r="H26" s="8"/>
    </row>
    <row r="27" spans="1:8" s="7" customFormat="1" ht="29.1" customHeight="1" x14ac:dyDescent="0.25">
      <c r="A27" s="56"/>
      <c r="B27" s="40"/>
      <c r="C27" s="2" t="s">
        <v>224</v>
      </c>
      <c r="D27" s="16" t="s">
        <v>27</v>
      </c>
      <c r="E27" s="14">
        <v>52</v>
      </c>
      <c r="F27" s="5"/>
      <c r="G27" s="22">
        <f t="shared" si="0"/>
        <v>0</v>
      </c>
      <c r="H27" s="8"/>
    </row>
    <row r="28" spans="1:8" s="7" customFormat="1" ht="29.1" customHeight="1" x14ac:dyDescent="0.25">
      <c r="A28" s="56"/>
      <c r="B28" s="40"/>
      <c r="C28" s="2" t="s">
        <v>225</v>
      </c>
      <c r="D28" s="16" t="s">
        <v>18</v>
      </c>
      <c r="E28" s="14">
        <v>12</v>
      </c>
      <c r="F28" s="5"/>
      <c r="G28" s="22">
        <f t="shared" si="0"/>
        <v>0</v>
      </c>
      <c r="H28" s="8"/>
    </row>
    <row r="29" spans="1:8" s="7" customFormat="1" ht="29.1" customHeight="1" x14ac:dyDescent="0.25">
      <c r="A29" s="56"/>
      <c r="B29" s="40"/>
      <c r="C29" s="2" t="s">
        <v>226</v>
      </c>
      <c r="D29" s="16" t="s">
        <v>18</v>
      </c>
      <c r="E29" s="14">
        <v>4</v>
      </c>
      <c r="F29" s="5"/>
      <c r="G29" s="22">
        <f t="shared" si="0"/>
        <v>0</v>
      </c>
      <c r="H29" s="8"/>
    </row>
    <row r="30" spans="1:8" s="7" customFormat="1" ht="29.1" customHeight="1" x14ac:dyDescent="0.25">
      <c r="A30" s="56"/>
      <c r="B30" s="40"/>
      <c r="C30" s="2" t="s">
        <v>227</v>
      </c>
      <c r="D30" s="16" t="s">
        <v>18</v>
      </c>
      <c r="E30" s="14">
        <v>4</v>
      </c>
      <c r="F30" s="5"/>
      <c r="G30" s="22">
        <f t="shared" si="0"/>
        <v>0</v>
      </c>
      <c r="H30" s="8"/>
    </row>
    <row r="31" spans="1:8" s="7" customFormat="1" ht="29.1" customHeight="1" x14ac:dyDescent="0.25">
      <c r="A31" s="56"/>
      <c r="B31" s="40"/>
      <c r="C31" s="2" t="s">
        <v>228</v>
      </c>
      <c r="D31" s="91" t="s">
        <v>229</v>
      </c>
      <c r="E31" s="14">
        <v>16</v>
      </c>
      <c r="F31" s="5"/>
      <c r="G31" s="22">
        <f t="shared" si="0"/>
        <v>0</v>
      </c>
      <c r="H31" s="8"/>
    </row>
    <row r="32" spans="1:8" s="7" customFormat="1" ht="29.1" customHeight="1" x14ac:dyDescent="0.25">
      <c r="A32" s="56" t="s">
        <v>206</v>
      </c>
      <c r="B32" s="40" t="s">
        <v>230</v>
      </c>
      <c r="C32" s="2" t="s">
        <v>231</v>
      </c>
      <c r="D32" s="16" t="s">
        <v>194</v>
      </c>
      <c r="E32" s="14">
        <v>810</v>
      </c>
      <c r="F32" s="5"/>
      <c r="G32" s="22">
        <f t="shared" si="0"/>
        <v>0</v>
      </c>
      <c r="H32" s="8"/>
    </row>
    <row r="33" spans="1:9" s="7" customFormat="1" ht="29.1" customHeight="1" x14ac:dyDescent="0.25">
      <c r="A33" s="56" t="s">
        <v>206</v>
      </c>
      <c r="B33" s="40" t="s">
        <v>232</v>
      </c>
      <c r="C33" s="2" t="s">
        <v>233</v>
      </c>
      <c r="D33" s="16" t="s">
        <v>194</v>
      </c>
      <c r="E33" s="14">
        <v>610</v>
      </c>
      <c r="F33" s="5"/>
      <c r="G33" s="22">
        <f t="shared" si="0"/>
        <v>0</v>
      </c>
      <c r="H33" s="8"/>
    </row>
    <row r="34" spans="1:9" s="7" customFormat="1" ht="29.1" customHeight="1" x14ac:dyDescent="0.25">
      <c r="A34" s="56" t="s">
        <v>206</v>
      </c>
      <c r="B34" s="40" t="s">
        <v>234</v>
      </c>
      <c r="C34" s="2" t="s">
        <v>235</v>
      </c>
      <c r="D34" s="16" t="s">
        <v>194</v>
      </c>
      <c r="E34" s="14">
        <v>610</v>
      </c>
      <c r="F34" s="5"/>
      <c r="G34" s="22">
        <f t="shared" si="0"/>
        <v>0</v>
      </c>
      <c r="H34" s="8"/>
    </row>
    <row r="35" spans="1:9" s="7" customFormat="1" ht="29.1" customHeight="1" thickBot="1" x14ac:dyDescent="0.3">
      <c r="A35" s="42" t="s">
        <v>206</v>
      </c>
      <c r="B35" s="40" t="s">
        <v>236</v>
      </c>
      <c r="C35" s="2" t="s">
        <v>237</v>
      </c>
      <c r="D35" s="16" t="s">
        <v>194</v>
      </c>
      <c r="E35" s="14">
        <v>200</v>
      </c>
      <c r="F35" s="5"/>
      <c r="G35" s="22">
        <f t="shared" si="0"/>
        <v>0</v>
      </c>
      <c r="H35" s="8"/>
    </row>
    <row r="36" spans="1:9" s="7" customFormat="1" ht="28.35" customHeight="1" thickBot="1" x14ac:dyDescent="0.3">
      <c r="A36" s="56" t="s">
        <v>206</v>
      </c>
      <c r="B36" s="40" t="s">
        <v>238</v>
      </c>
      <c r="C36" s="61" t="s">
        <v>239</v>
      </c>
      <c r="D36" s="62" t="s">
        <v>194</v>
      </c>
      <c r="E36" s="63">
        <v>200</v>
      </c>
      <c r="F36" s="64"/>
      <c r="G36" s="65">
        <f t="shared" si="0"/>
        <v>0</v>
      </c>
      <c r="H36" s="31" t="s">
        <v>240</v>
      </c>
      <c r="I36" s="32">
        <f>ROUND(SUM(G14:G36),2)</f>
        <v>0</v>
      </c>
    </row>
    <row r="37" spans="1:9" s="7" customFormat="1" ht="36.75" customHeight="1" x14ac:dyDescent="0.25">
      <c r="A37" s="41" t="s">
        <v>241</v>
      </c>
      <c r="B37" s="84" t="s">
        <v>91</v>
      </c>
      <c r="C37" s="18" t="s">
        <v>242</v>
      </c>
      <c r="D37" s="19" t="s">
        <v>194</v>
      </c>
      <c r="E37" s="20">
        <v>5</v>
      </c>
      <c r="F37" s="30"/>
      <c r="G37" s="21">
        <f t="shared" si="0"/>
        <v>0</v>
      </c>
      <c r="H37" s="86"/>
    </row>
    <row r="38" spans="1:9" s="7" customFormat="1" ht="30" customHeight="1" x14ac:dyDescent="0.25">
      <c r="A38" s="56" t="s">
        <v>241</v>
      </c>
      <c r="B38" s="73" t="s">
        <v>93</v>
      </c>
      <c r="C38" s="2" t="s">
        <v>243</v>
      </c>
      <c r="D38" s="16" t="s">
        <v>194</v>
      </c>
      <c r="E38" s="14">
        <v>124</v>
      </c>
      <c r="F38" s="4"/>
      <c r="G38" s="22">
        <f t="shared" si="0"/>
        <v>0</v>
      </c>
      <c r="H38" s="86"/>
    </row>
    <row r="39" spans="1:9" s="7" customFormat="1" ht="29.45" customHeight="1" thickBot="1" x14ac:dyDescent="0.3">
      <c r="A39" s="42" t="s">
        <v>241</v>
      </c>
      <c r="B39" s="73" t="s">
        <v>96</v>
      </c>
      <c r="C39" s="2" t="s">
        <v>244</v>
      </c>
      <c r="D39" s="16" t="s">
        <v>194</v>
      </c>
      <c r="E39" s="14">
        <v>124</v>
      </c>
      <c r="F39" s="4"/>
      <c r="G39" s="22">
        <f t="shared" si="0"/>
        <v>0</v>
      </c>
      <c r="H39" s="86"/>
    </row>
    <row r="40" spans="1:9" s="7" customFormat="1" ht="36.75" customHeight="1" thickBot="1" x14ac:dyDescent="0.3">
      <c r="A40" s="56" t="s">
        <v>241</v>
      </c>
      <c r="B40" s="73" t="s">
        <v>98</v>
      </c>
      <c r="C40" s="61" t="s">
        <v>245</v>
      </c>
      <c r="D40" s="62" t="s">
        <v>194</v>
      </c>
      <c r="E40" s="63">
        <v>124</v>
      </c>
      <c r="F40" s="77"/>
      <c r="G40" s="65">
        <f t="shared" ref="G40:G70" si="1">ROUND((E40*F40),2)</f>
        <v>0</v>
      </c>
      <c r="H40" s="31" t="s">
        <v>246</v>
      </c>
      <c r="I40" s="32">
        <f>ROUND(SUM(G37:G40),2)</f>
        <v>0</v>
      </c>
    </row>
    <row r="41" spans="1:9" s="7" customFormat="1" ht="30" customHeight="1" x14ac:dyDescent="0.25">
      <c r="A41" s="41" t="s">
        <v>247</v>
      </c>
      <c r="B41" s="19" t="s">
        <v>107</v>
      </c>
      <c r="C41" s="18" t="s">
        <v>248</v>
      </c>
      <c r="D41" s="19" t="s">
        <v>196</v>
      </c>
      <c r="E41" s="20">
        <v>10</v>
      </c>
      <c r="F41" s="28"/>
      <c r="G41" s="21">
        <f t="shared" si="1"/>
        <v>0</v>
      </c>
      <c r="H41" s="8"/>
    </row>
    <row r="42" spans="1:9" s="7" customFormat="1" ht="30" customHeight="1" x14ac:dyDescent="0.25">
      <c r="A42" s="56" t="s">
        <v>247</v>
      </c>
      <c r="B42" s="53" t="s">
        <v>108</v>
      </c>
      <c r="C42" s="54" t="s">
        <v>249</v>
      </c>
      <c r="D42" s="16" t="s">
        <v>196</v>
      </c>
      <c r="E42" s="14">
        <v>6</v>
      </c>
      <c r="F42" s="15"/>
      <c r="G42" s="22">
        <f t="shared" si="1"/>
        <v>0</v>
      </c>
      <c r="H42" s="8"/>
    </row>
    <row r="43" spans="1:9" s="7" customFormat="1" ht="30.75" customHeight="1" x14ac:dyDescent="0.25">
      <c r="A43" s="56" t="s">
        <v>247</v>
      </c>
      <c r="B43" s="53" t="s">
        <v>110</v>
      </c>
      <c r="C43" s="54" t="s">
        <v>250</v>
      </c>
      <c r="D43" s="16" t="s">
        <v>196</v>
      </c>
      <c r="E43" s="14">
        <v>1.28</v>
      </c>
      <c r="F43" s="15"/>
      <c r="G43" s="22">
        <f t="shared" si="1"/>
        <v>0</v>
      </c>
      <c r="H43" s="8"/>
    </row>
    <row r="44" spans="1:9" s="7" customFormat="1" ht="29.25" customHeight="1" x14ac:dyDescent="0.25">
      <c r="A44" s="56" t="s">
        <v>247</v>
      </c>
      <c r="B44" s="53" t="s">
        <v>111</v>
      </c>
      <c r="C44" s="54" t="s">
        <v>251</v>
      </c>
      <c r="D44" s="16" t="s">
        <v>196</v>
      </c>
      <c r="E44" s="14">
        <v>2.7</v>
      </c>
      <c r="F44" s="15"/>
      <c r="G44" s="22">
        <f t="shared" si="1"/>
        <v>0</v>
      </c>
      <c r="H44" s="8"/>
    </row>
    <row r="45" spans="1:9" s="7" customFormat="1" ht="29.25" customHeight="1" x14ac:dyDescent="0.25">
      <c r="A45" s="56" t="s">
        <v>247</v>
      </c>
      <c r="B45" s="53" t="s">
        <v>112</v>
      </c>
      <c r="C45" s="54" t="s">
        <v>252</v>
      </c>
      <c r="D45" s="16" t="s">
        <v>196</v>
      </c>
      <c r="E45" s="14"/>
      <c r="F45" s="15"/>
      <c r="G45" s="22">
        <f>ROUND((E45*F45),2)</f>
        <v>0</v>
      </c>
      <c r="H45" s="8"/>
    </row>
    <row r="46" spans="1:9" s="7" customFormat="1" ht="29.25" customHeight="1" x14ac:dyDescent="0.25">
      <c r="A46" s="56"/>
      <c r="B46" s="53"/>
      <c r="C46" s="54" t="s">
        <v>253</v>
      </c>
      <c r="D46" s="16" t="s">
        <v>196</v>
      </c>
      <c r="E46" s="14">
        <v>1.72</v>
      </c>
      <c r="F46" s="15"/>
      <c r="G46" s="22">
        <f>ROUND((E46*F46),2)</f>
        <v>0</v>
      </c>
      <c r="H46" s="8"/>
    </row>
    <row r="47" spans="1:9" s="7" customFormat="1" ht="29.25" customHeight="1" x14ac:dyDescent="0.25">
      <c r="A47" s="56"/>
      <c r="B47" s="53"/>
      <c r="C47" s="54" t="s">
        <v>254</v>
      </c>
      <c r="D47" s="16" t="s">
        <v>196</v>
      </c>
      <c r="E47" s="14">
        <v>0.78</v>
      </c>
      <c r="F47" s="15"/>
      <c r="G47" s="22">
        <f>ROUND((E47*F47),2)</f>
        <v>0</v>
      </c>
      <c r="H47" s="8"/>
    </row>
    <row r="48" spans="1:9" s="7" customFormat="1" ht="29.25" customHeight="1" x14ac:dyDescent="0.25">
      <c r="A48" s="56" t="s">
        <v>247</v>
      </c>
      <c r="B48" s="53" t="s">
        <v>113</v>
      </c>
      <c r="C48" s="54" t="s">
        <v>255</v>
      </c>
      <c r="D48" s="16" t="s">
        <v>229</v>
      </c>
      <c r="E48" s="14">
        <v>254.3</v>
      </c>
      <c r="F48" s="15"/>
      <c r="G48" s="22">
        <f t="shared" si="1"/>
        <v>0</v>
      </c>
      <c r="H48" s="8"/>
    </row>
    <row r="49" spans="1:8" s="7" customFormat="1" ht="23.45" customHeight="1" x14ac:dyDescent="0.25">
      <c r="A49" s="56" t="s">
        <v>247</v>
      </c>
      <c r="B49" s="53" t="s">
        <v>256</v>
      </c>
      <c r="C49" s="54" t="s">
        <v>257</v>
      </c>
      <c r="D49" s="16" t="s">
        <v>196</v>
      </c>
      <c r="E49" s="14">
        <v>0.4</v>
      </c>
      <c r="F49" s="15"/>
      <c r="G49" s="22">
        <f t="shared" si="1"/>
        <v>0</v>
      </c>
      <c r="H49" s="8"/>
    </row>
    <row r="50" spans="1:8" s="7" customFormat="1" ht="32.25" customHeight="1" x14ac:dyDescent="0.25">
      <c r="A50" s="56" t="s">
        <v>247</v>
      </c>
      <c r="B50" s="53" t="s">
        <v>258</v>
      </c>
      <c r="C50" s="54" t="s">
        <v>259</v>
      </c>
      <c r="D50" s="16" t="s">
        <v>194</v>
      </c>
      <c r="E50" s="14">
        <v>1.65</v>
      </c>
      <c r="F50" s="15"/>
      <c r="G50" s="22">
        <f t="shared" si="1"/>
        <v>0</v>
      </c>
      <c r="H50" s="8"/>
    </row>
    <row r="51" spans="1:8" s="7" customFormat="1" ht="30" customHeight="1" x14ac:dyDescent="0.25">
      <c r="A51" s="56" t="s">
        <v>247</v>
      </c>
      <c r="B51" s="53" t="s">
        <v>260</v>
      </c>
      <c r="C51" s="54" t="s">
        <v>261</v>
      </c>
      <c r="D51" s="16" t="s">
        <v>18</v>
      </c>
      <c r="E51" s="14">
        <v>4</v>
      </c>
      <c r="F51" s="15"/>
      <c r="G51" s="22">
        <f t="shared" si="1"/>
        <v>0</v>
      </c>
      <c r="H51" s="8"/>
    </row>
    <row r="52" spans="1:8" s="7" customFormat="1" ht="29.25" customHeight="1" x14ac:dyDescent="0.25">
      <c r="A52" s="56" t="s">
        <v>247</v>
      </c>
      <c r="B52" s="53" t="s">
        <v>262</v>
      </c>
      <c r="C52" s="54" t="s">
        <v>263</v>
      </c>
      <c r="D52" s="16" t="s">
        <v>27</v>
      </c>
      <c r="E52" s="14">
        <v>25</v>
      </c>
      <c r="F52" s="15"/>
      <c r="G52" s="22">
        <f t="shared" si="1"/>
        <v>0</v>
      </c>
      <c r="H52" s="8"/>
    </row>
    <row r="53" spans="1:8" s="7" customFormat="1" ht="30" customHeight="1" x14ac:dyDescent="0.25">
      <c r="A53" s="56" t="s">
        <v>247</v>
      </c>
      <c r="B53" s="53" t="s">
        <v>264</v>
      </c>
      <c r="C53" s="54" t="s">
        <v>265</v>
      </c>
      <c r="D53" s="16" t="s">
        <v>18</v>
      </c>
      <c r="E53" s="14">
        <v>4</v>
      </c>
      <c r="F53" s="15"/>
      <c r="G53" s="22">
        <f t="shared" si="1"/>
        <v>0</v>
      </c>
      <c r="H53" s="8"/>
    </row>
    <row r="54" spans="1:8" s="7" customFormat="1" ht="29.25" customHeight="1" x14ac:dyDescent="0.25">
      <c r="A54" s="56" t="s">
        <v>247</v>
      </c>
      <c r="B54" s="53" t="s">
        <v>266</v>
      </c>
      <c r="C54" s="54" t="s">
        <v>267</v>
      </c>
      <c r="D54" s="16" t="s">
        <v>196</v>
      </c>
      <c r="E54" s="14">
        <v>2</v>
      </c>
      <c r="F54" s="15"/>
      <c r="G54" s="22">
        <f t="shared" si="1"/>
        <v>0</v>
      </c>
      <c r="H54" s="8"/>
    </row>
    <row r="55" spans="1:8" s="7" customFormat="1" ht="29.25" customHeight="1" x14ac:dyDescent="0.25">
      <c r="A55" s="56" t="s">
        <v>247</v>
      </c>
      <c r="B55" s="53" t="s">
        <v>268</v>
      </c>
      <c r="C55" s="54" t="s">
        <v>269</v>
      </c>
      <c r="D55" s="16"/>
      <c r="E55" s="14"/>
      <c r="F55" s="15"/>
      <c r="G55" s="22">
        <f t="shared" si="1"/>
        <v>0</v>
      </c>
      <c r="H55" s="8"/>
    </row>
    <row r="56" spans="1:8" s="7" customFormat="1" ht="29.25" customHeight="1" x14ac:dyDescent="0.25">
      <c r="A56" s="56"/>
      <c r="B56" s="53"/>
      <c r="C56" s="54" t="s">
        <v>270</v>
      </c>
      <c r="D56" s="16" t="s">
        <v>18</v>
      </c>
      <c r="E56" s="14">
        <v>30</v>
      </c>
      <c r="F56" s="15"/>
      <c r="G56" s="22">
        <f t="shared" si="1"/>
        <v>0</v>
      </c>
      <c r="H56" s="8"/>
    </row>
    <row r="57" spans="1:8" s="7" customFormat="1" ht="29.25" customHeight="1" x14ac:dyDescent="0.25">
      <c r="A57" s="56" t="s">
        <v>247</v>
      </c>
      <c r="B57" s="53" t="s">
        <v>271</v>
      </c>
      <c r="C57" s="54" t="s">
        <v>272</v>
      </c>
      <c r="D57" s="16" t="s">
        <v>18</v>
      </c>
      <c r="E57" s="14">
        <v>30</v>
      </c>
      <c r="F57" s="15"/>
      <c r="G57" s="22">
        <f t="shared" si="1"/>
        <v>0</v>
      </c>
      <c r="H57" s="8"/>
    </row>
    <row r="58" spans="1:8" s="7" customFormat="1" ht="29.25" customHeight="1" x14ac:dyDescent="0.25">
      <c r="A58" s="56"/>
      <c r="B58" s="53"/>
      <c r="C58" s="54" t="s">
        <v>273</v>
      </c>
      <c r="D58" s="16" t="s">
        <v>229</v>
      </c>
      <c r="E58" s="14">
        <v>2</v>
      </c>
      <c r="F58" s="15"/>
      <c r="G58" s="22">
        <f t="shared" si="1"/>
        <v>0</v>
      </c>
      <c r="H58" s="8"/>
    </row>
    <row r="59" spans="1:8" s="7" customFormat="1" ht="30" customHeight="1" x14ac:dyDescent="0.25">
      <c r="A59" s="56" t="s">
        <v>247</v>
      </c>
      <c r="B59" s="53" t="s">
        <v>274</v>
      </c>
      <c r="C59" s="54" t="s">
        <v>275</v>
      </c>
      <c r="D59" s="16" t="s">
        <v>196</v>
      </c>
      <c r="E59" s="14"/>
      <c r="F59" s="15"/>
      <c r="G59" s="22">
        <f t="shared" si="1"/>
        <v>0</v>
      </c>
      <c r="H59" s="8"/>
    </row>
    <row r="60" spans="1:8" s="7" customFormat="1" ht="30" customHeight="1" x14ac:dyDescent="0.25">
      <c r="A60" s="56"/>
      <c r="B60" s="53"/>
      <c r="C60" s="54" t="s">
        <v>276</v>
      </c>
      <c r="D60" s="16" t="s">
        <v>196</v>
      </c>
      <c r="E60" s="14">
        <v>1</v>
      </c>
      <c r="F60" s="15"/>
      <c r="G60" s="22">
        <f t="shared" si="1"/>
        <v>0</v>
      </c>
      <c r="H60" s="8"/>
    </row>
    <row r="61" spans="1:8" s="7" customFormat="1" ht="30" customHeight="1" x14ac:dyDescent="0.25">
      <c r="A61" s="56"/>
      <c r="B61" s="53"/>
      <c r="C61" s="54" t="s">
        <v>277</v>
      </c>
      <c r="D61" s="16" t="s">
        <v>229</v>
      </c>
      <c r="E61" s="14">
        <v>175</v>
      </c>
      <c r="F61" s="15"/>
      <c r="G61" s="22">
        <f t="shared" si="1"/>
        <v>0</v>
      </c>
      <c r="H61" s="8"/>
    </row>
    <row r="62" spans="1:8" s="7" customFormat="1" ht="29.25" customHeight="1" x14ac:dyDescent="0.25">
      <c r="A62" s="56" t="s">
        <v>247</v>
      </c>
      <c r="B62" s="53" t="s">
        <v>278</v>
      </c>
      <c r="C62" s="54" t="s">
        <v>279</v>
      </c>
      <c r="D62" s="16"/>
      <c r="E62" s="14"/>
      <c r="F62" s="15"/>
      <c r="G62" s="22">
        <f t="shared" si="1"/>
        <v>0</v>
      </c>
      <c r="H62" s="8"/>
    </row>
    <row r="63" spans="1:8" s="7" customFormat="1" ht="29.25" customHeight="1" x14ac:dyDescent="0.25">
      <c r="A63" s="56"/>
      <c r="B63" s="53"/>
      <c r="C63" s="54" t="s">
        <v>276</v>
      </c>
      <c r="D63" s="16" t="s">
        <v>196</v>
      </c>
      <c r="E63" s="14">
        <v>1</v>
      </c>
      <c r="F63" s="15"/>
      <c r="G63" s="22">
        <f t="shared" si="1"/>
        <v>0</v>
      </c>
      <c r="H63" s="8"/>
    </row>
    <row r="64" spans="1:8" s="7" customFormat="1" ht="29.25" customHeight="1" x14ac:dyDescent="0.25">
      <c r="A64" s="56" t="s">
        <v>247</v>
      </c>
      <c r="B64" s="53" t="s">
        <v>280</v>
      </c>
      <c r="C64" s="54" t="s">
        <v>281</v>
      </c>
      <c r="D64" s="16" t="s">
        <v>27</v>
      </c>
      <c r="E64" s="14">
        <v>20</v>
      </c>
      <c r="F64" s="15"/>
      <c r="G64" s="22">
        <f t="shared" si="1"/>
        <v>0</v>
      </c>
      <c r="H64" s="8"/>
    </row>
    <row r="65" spans="1:9" s="7" customFormat="1" ht="29.25" customHeight="1" x14ac:dyDescent="0.25">
      <c r="A65" s="56" t="s">
        <v>247</v>
      </c>
      <c r="B65" s="53" t="s">
        <v>282</v>
      </c>
      <c r="C65" s="54" t="s">
        <v>283</v>
      </c>
      <c r="D65" s="16" t="s">
        <v>196</v>
      </c>
      <c r="E65" s="14"/>
      <c r="F65" s="15"/>
      <c r="G65" s="22">
        <f>ROUND((E65*F65),2)</f>
        <v>0</v>
      </c>
      <c r="H65" s="8"/>
    </row>
    <row r="66" spans="1:9" s="7" customFormat="1" ht="29.25" customHeight="1" x14ac:dyDescent="0.25">
      <c r="A66" s="162"/>
      <c r="B66" s="16"/>
      <c r="C66" s="159" t="s">
        <v>313</v>
      </c>
      <c r="D66" s="16" t="s">
        <v>196</v>
      </c>
      <c r="E66" s="160">
        <v>33.6</v>
      </c>
      <c r="F66" s="161"/>
      <c r="G66" s="22">
        <f t="shared" ref="G66:G67" si="2">ROUND((E66*F66),2)</f>
        <v>0</v>
      </c>
      <c r="H66" s="8"/>
    </row>
    <row r="67" spans="1:9" s="7" customFormat="1" ht="29.25" customHeight="1" thickBot="1" x14ac:dyDescent="0.3">
      <c r="A67" s="158"/>
      <c r="B67" s="78"/>
      <c r="C67" s="159" t="s">
        <v>314</v>
      </c>
      <c r="D67" s="16" t="s">
        <v>196</v>
      </c>
      <c r="E67" s="160">
        <v>14.4</v>
      </c>
      <c r="F67" s="161"/>
      <c r="G67" s="22">
        <f t="shared" si="2"/>
        <v>0</v>
      </c>
      <c r="H67" s="8"/>
    </row>
    <row r="68" spans="1:9" s="7" customFormat="1" ht="29.25" thickBot="1" x14ac:dyDescent="0.3">
      <c r="A68" s="60" t="s">
        <v>247</v>
      </c>
      <c r="B68" s="62" t="s">
        <v>284</v>
      </c>
      <c r="C68" s="66" t="s">
        <v>285</v>
      </c>
      <c r="D68" s="62" t="s">
        <v>196</v>
      </c>
      <c r="E68" s="63">
        <v>1.5</v>
      </c>
      <c r="F68" s="80"/>
      <c r="G68" s="65">
        <f t="shared" si="1"/>
        <v>0</v>
      </c>
      <c r="H68" s="31" t="s">
        <v>286</v>
      </c>
      <c r="I68" s="32">
        <f>ROUND(SUM(G41:G68),2)</f>
        <v>0</v>
      </c>
    </row>
    <row r="69" spans="1:9" s="7" customFormat="1" ht="30.6" customHeight="1" thickBot="1" x14ac:dyDescent="0.3">
      <c r="A69" s="72" t="s">
        <v>287</v>
      </c>
      <c r="B69" s="53" t="s">
        <v>116</v>
      </c>
      <c r="C69" s="79" t="s">
        <v>288</v>
      </c>
      <c r="D69" s="16" t="s">
        <v>194</v>
      </c>
      <c r="E69" s="14">
        <v>350</v>
      </c>
      <c r="F69" s="28"/>
      <c r="G69" s="21">
        <f t="shared" si="1"/>
        <v>0</v>
      </c>
      <c r="H69" s="8"/>
    </row>
    <row r="70" spans="1:9" s="7" customFormat="1" ht="29.1" customHeight="1" thickBot="1" x14ac:dyDescent="0.3">
      <c r="A70" s="71" t="s">
        <v>287</v>
      </c>
      <c r="B70" s="62" t="s">
        <v>117</v>
      </c>
      <c r="C70" s="66" t="s">
        <v>289</v>
      </c>
      <c r="D70" s="62" t="s">
        <v>194</v>
      </c>
      <c r="E70" s="63">
        <v>350</v>
      </c>
      <c r="F70" s="80"/>
      <c r="G70" s="65">
        <f t="shared" si="1"/>
        <v>0</v>
      </c>
      <c r="H70" s="31" t="s">
        <v>290</v>
      </c>
      <c r="I70" s="32">
        <f>ROUND(SUM(G69:G70),2)</f>
        <v>0</v>
      </c>
    </row>
    <row r="71" spans="1:9" ht="44.25" customHeight="1" thickBot="1" x14ac:dyDescent="0.3">
      <c r="A71" s="59"/>
      <c r="B71" s="34"/>
      <c r="C71" s="35"/>
      <c r="D71" s="34"/>
      <c r="E71" s="34"/>
      <c r="F71" s="68" t="s">
        <v>186</v>
      </c>
      <c r="G71" s="69">
        <f>SUM(G5:G70)</f>
        <v>-134.4</v>
      </c>
      <c r="H71" s="29"/>
      <c r="I71" s="33"/>
    </row>
    <row r="72" spans="1:9" ht="20.25" customHeight="1" x14ac:dyDescent="0.25">
      <c r="A72" s="59"/>
      <c r="B72" s="37"/>
      <c r="C72" s="37"/>
      <c r="D72" s="37"/>
      <c r="E72" s="38"/>
      <c r="F72" s="37"/>
      <c r="G72" s="36"/>
    </row>
  </sheetData>
  <mergeCells count="2">
    <mergeCell ref="A1:G1"/>
    <mergeCell ref="A3:G3"/>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election activeCell="C5" sqref="C5"/>
    </sheetView>
  </sheetViews>
  <sheetFormatPr defaultColWidth="9.140625" defaultRowHeight="15" x14ac:dyDescent="0.25"/>
  <cols>
    <col min="1" max="1" width="11.5703125" customWidth="1"/>
    <col min="2" max="2" width="65.5703125" customWidth="1"/>
    <col min="3" max="3" width="15.5703125" customWidth="1"/>
  </cols>
  <sheetData>
    <row r="1" spans="1:3" s="44" customFormat="1" ht="51.75" customHeight="1" x14ac:dyDescent="0.2">
      <c r="A1" s="178" t="s">
        <v>187</v>
      </c>
      <c r="B1" s="179"/>
      <c r="C1" s="180"/>
    </row>
    <row r="2" spans="1:3" s="44" customFormat="1" ht="12.75" x14ac:dyDescent="0.2">
      <c r="A2" s="181" t="s">
        <v>291</v>
      </c>
      <c r="B2" s="182"/>
      <c r="C2" s="183"/>
    </row>
    <row r="3" spans="1:3" s="44" customFormat="1" ht="25.5" x14ac:dyDescent="0.2">
      <c r="A3" s="45" t="s">
        <v>292</v>
      </c>
      <c r="B3" s="45" t="s">
        <v>293</v>
      </c>
      <c r="C3" s="45" t="s">
        <v>294</v>
      </c>
    </row>
    <row r="4" spans="1:3" s="44" customFormat="1" ht="20.100000000000001" customHeight="1" x14ac:dyDescent="0.2">
      <c r="A4" s="46">
        <v>1</v>
      </c>
      <c r="B4" s="47" t="s">
        <v>295</v>
      </c>
      <c r="C4" s="48">
        <f>DKŽ_S!G90</f>
        <v>-25851.8</v>
      </c>
    </row>
    <row r="5" spans="1:3" s="44" customFormat="1" ht="20.100000000000001" customHeight="1" x14ac:dyDescent="0.2">
      <c r="A5" s="46">
        <v>2</v>
      </c>
      <c r="B5" s="47" t="s">
        <v>296</v>
      </c>
      <c r="C5" s="48">
        <f>DKŽ_SK!G71</f>
        <v>-134.4</v>
      </c>
    </row>
    <row r="6" spans="1:3" s="44" customFormat="1" ht="38.25" x14ac:dyDescent="0.2">
      <c r="A6" s="45" t="s">
        <v>297</v>
      </c>
      <c r="B6" s="49" t="s">
        <v>298</v>
      </c>
      <c r="C6" s="48">
        <f>ROUND(SUM(C4:C5),2)</f>
        <v>-25986.2</v>
      </c>
    </row>
    <row r="7" spans="1:3" s="44" customFormat="1" ht="12.75" x14ac:dyDescent="0.2"/>
    <row r="8" spans="1:3" s="50" customFormat="1" ht="55.35" customHeight="1" x14ac:dyDescent="0.25">
      <c r="A8" s="184" t="s">
        <v>299</v>
      </c>
      <c r="B8" s="184"/>
      <c r="C8" s="184"/>
    </row>
    <row r="9" spans="1:3" s="50" customFormat="1" ht="12.75" x14ac:dyDescent="0.25">
      <c r="A9" s="51"/>
      <c r="B9" s="51"/>
      <c r="C9" s="51"/>
    </row>
    <row r="10" spans="1:3" s="44" customFormat="1" ht="12.75" x14ac:dyDescent="0.2">
      <c r="C10" s="52" t="s">
        <v>300</v>
      </c>
    </row>
    <row r="11" spans="1:3" s="44" customFormat="1" ht="12.75" x14ac:dyDescent="0.2"/>
    <row r="12" spans="1:3" s="44" customFormat="1" ht="198" customHeight="1" x14ac:dyDescent="0.2">
      <c r="A12" s="185" t="s">
        <v>301</v>
      </c>
      <c r="B12" s="186"/>
      <c r="C12" s="186"/>
    </row>
    <row r="13" spans="1:3" s="44" customFormat="1" ht="121.5" customHeight="1" x14ac:dyDescent="0.2">
      <c r="A13" s="185" t="s">
        <v>302</v>
      </c>
      <c r="B13" s="186"/>
      <c r="C13" s="186"/>
    </row>
    <row r="14" spans="1:3" s="44" customFormat="1" ht="66.75" customHeight="1" x14ac:dyDescent="0.2">
      <c r="A14" s="185" t="s">
        <v>303</v>
      </c>
      <c r="B14" s="186"/>
      <c r="C14" s="186"/>
    </row>
    <row r="16" spans="1:3" ht="35.25" customHeight="1" x14ac:dyDescent="0.25">
      <c r="A16" s="176"/>
      <c r="B16" s="177"/>
      <c r="C16" s="177"/>
    </row>
  </sheetData>
  <mergeCells count="7">
    <mergeCell ref="A16:C16"/>
    <mergeCell ref="A1:C1"/>
    <mergeCell ref="A2:C2"/>
    <mergeCell ref="A8:C8"/>
    <mergeCell ref="A12:C12"/>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DKŽ_S</vt:lpstr>
      <vt:lpstr>DKŽ_SK</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Marius Muralius</cp:lastModifiedBy>
  <cp:revision/>
  <dcterms:created xsi:type="dcterms:W3CDTF">2020-10-05T14:48:34Z</dcterms:created>
  <dcterms:modified xsi:type="dcterms:W3CDTF">2025-10-31T14:59:51Z</dcterms:modified>
  <cp:category/>
  <cp:contentStatus/>
</cp:coreProperties>
</file>