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jarusauskaite\Desktop\MANO PIRKIMAI\14614-16 Reagentai ir kontrastiniai preparatai (AUTOIMUNINIŲ IR INFEKCINIŲ LIGŲ DIAGNOSTIKAI SU ĮRANGA PANAUDAI)\SUTARTIS\"/>
    </mc:Choice>
  </mc:AlternateContent>
  <xr:revisionPtr revIDLastSave="0" documentId="13_ncr:1_{806ED7CE-4C28-4A90-A23B-2895075352A2}" xr6:coauthVersionLast="47" xr6:coauthVersionMax="47" xr10:uidLastSave="{00000000-0000-0000-0000-000000000000}"/>
  <bookViews>
    <workbookView xWindow="28680" yWindow="-120" windowWidth="29040" windowHeight="15720" xr2:uid="{EA07E7D6-FDD4-4A96-A02A-077F3BF7C47F}"/>
  </bookViews>
  <sheets>
    <sheet name="Pasiūlymas ir 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1" l="1"/>
  <c r="N60" i="1"/>
  <c r="N62" i="1"/>
  <c r="N64" i="1"/>
  <c r="N66" i="1"/>
  <c r="N68" i="1"/>
  <c r="N70" i="1"/>
  <c r="N72" i="1"/>
  <c r="N74" i="1"/>
  <c r="N76" i="1"/>
  <c r="N78" i="1"/>
  <c r="N80" i="1"/>
  <c r="N82" i="1"/>
  <c r="N86" i="1"/>
  <c r="N13" i="1"/>
  <c r="N15" i="1"/>
  <c r="N17" i="1"/>
  <c r="N19" i="1"/>
  <c r="N21" i="1"/>
  <c r="N23" i="1"/>
  <c r="N25" i="1"/>
  <c r="N27" i="1"/>
  <c r="N29" i="1"/>
  <c r="N31" i="1"/>
  <c r="N33" i="1"/>
  <c r="N35" i="1"/>
  <c r="N37" i="1"/>
  <c r="N39" i="1"/>
  <c r="N41" i="1"/>
  <c r="N43" i="1"/>
  <c r="N45" i="1"/>
  <c r="N47" i="1"/>
  <c r="N49" i="1"/>
  <c r="N52" i="1"/>
  <c r="N53" i="1"/>
  <c r="N54" i="1"/>
  <c r="N56" i="1"/>
  <c r="K89" i="1"/>
  <c r="J89" i="1" s="1"/>
  <c r="L90" i="1"/>
  <c r="K90" i="1"/>
  <c r="N90" i="1" s="1"/>
  <c r="J61" i="1"/>
  <c r="L71" i="1"/>
  <c r="L73" i="1"/>
  <c r="L75" i="1"/>
  <c r="L77" i="1"/>
  <c r="L79" i="1"/>
  <c r="L81" i="1"/>
  <c r="L46" i="1"/>
  <c r="L48" i="1"/>
  <c r="L50" i="1"/>
  <c r="L51" i="1"/>
  <c r="L53" i="1"/>
  <c r="L55" i="1"/>
  <c r="L57" i="1"/>
  <c r="L59" i="1"/>
  <c r="L61" i="1"/>
  <c r="L63" i="1"/>
  <c r="L65" i="1"/>
  <c r="L67" i="1"/>
  <c r="L69" i="1"/>
  <c r="L44" i="1"/>
  <c r="L88" i="1"/>
  <c r="L89" i="1"/>
  <c r="L87" i="1"/>
  <c r="K88" i="1"/>
  <c r="J88" i="1" s="1"/>
  <c r="K87" i="1"/>
  <c r="J87" i="1" s="1"/>
  <c r="L84" i="1"/>
  <c r="L85" i="1"/>
  <c r="L83" i="1"/>
  <c r="K84" i="1"/>
  <c r="J84" i="1" s="1"/>
  <c r="K85" i="1"/>
  <c r="J85" i="1" s="1"/>
  <c r="K83" i="1"/>
  <c r="J83" i="1" s="1"/>
  <c r="K81" i="1"/>
  <c r="J81" i="1" s="1"/>
  <c r="K79" i="1"/>
  <c r="J79" i="1" s="1"/>
  <c r="K77" i="1"/>
  <c r="J77" i="1" s="1"/>
  <c r="K75" i="1"/>
  <c r="J75" i="1" s="1"/>
  <c r="K73" i="1"/>
  <c r="J73" i="1" s="1"/>
  <c r="K71" i="1"/>
  <c r="J71" i="1" s="1"/>
  <c r="K69" i="1"/>
  <c r="J69" i="1" s="1"/>
  <c r="K67" i="1"/>
  <c r="J67" i="1" s="1"/>
  <c r="K65" i="1"/>
  <c r="J65" i="1" s="1"/>
  <c r="K63" i="1"/>
  <c r="J63" i="1" s="1"/>
  <c r="K61" i="1"/>
  <c r="N61" i="1" s="1"/>
  <c r="K59" i="1"/>
  <c r="J59" i="1" s="1"/>
  <c r="K57" i="1"/>
  <c r="J57" i="1" s="1"/>
  <c r="K55" i="1"/>
  <c r="J55" i="1" s="1"/>
  <c r="K53" i="1"/>
  <c r="J53" i="1" s="1"/>
  <c r="K51" i="1"/>
  <c r="J51" i="1" s="1"/>
  <c r="K50" i="1"/>
  <c r="J50" i="1" s="1"/>
  <c r="K48" i="1"/>
  <c r="J48" i="1" s="1"/>
  <c r="K46" i="1"/>
  <c r="J46" i="1" s="1"/>
  <c r="K44" i="1"/>
  <c r="J44" i="1" s="1"/>
  <c r="L42" i="1"/>
  <c r="K42" i="1"/>
  <c r="J42" i="1" s="1"/>
  <c r="L38" i="1"/>
  <c r="K38" i="1"/>
  <c r="J38" i="1" s="1"/>
  <c r="L40" i="1"/>
  <c r="K40" i="1"/>
  <c r="J40" i="1" s="1"/>
  <c r="L36" i="1"/>
  <c r="L34" i="1"/>
  <c r="K36" i="1"/>
  <c r="J36" i="1" s="1"/>
  <c r="K34" i="1"/>
  <c r="J34" i="1" s="1"/>
  <c r="L32" i="1"/>
  <c r="K32" i="1"/>
  <c r="J32" i="1" s="1"/>
  <c r="L30" i="1"/>
  <c r="K30" i="1"/>
  <c r="J30" i="1" s="1"/>
  <c r="L28" i="1"/>
  <c r="K28" i="1"/>
  <c r="J28" i="1" s="1"/>
  <c r="L26" i="1"/>
  <c r="K26" i="1"/>
  <c r="J26" i="1" s="1"/>
  <c r="L24" i="1"/>
  <c r="K24" i="1"/>
  <c r="J24" i="1" s="1"/>
  <c r="L22" i="1"/>
  <c r="K22" i="1"/>
  <c r="J22" i="1" s="1"/>
  <c r="L20" i="1"/>
  <c r="K20" i="1"/>
  <c r="J20" i="1" s="1"/>
  <c r="L18" i="1"/>
  <c r="L16" i="1"/>
  <c r="K18" i="1"/>
  <c r="J18" i="1" s="1"/>
  <c r="K16" i="1"/>
  <c r="J16" i="1" s="1"/>
  <c r="L14" i="1"/>
  <c r="K14" i="1"/>
  <c r="J14" i="1" s="1"/>
  <c r="J90" i="1" l="1"/>
  <c r="N42" i="1"/>
  <c r="N26" i="1"/>
  <c r="N85" i="1"/>
  <c r="N69" i="1"/>
  <c r="N51" i="1"/>
  <c r="N57" i="1"/>
  <c r="N84" i="1"/>
  <c r="N40" i="1"/>
  <c r="N24" i="1"/>
  <c r="N83" i="1"/>
  <c r="N67" i="1"/>
  <c r="N55" i="1"/>
  <c r="N38" i="1"/>
  <c r="N22" i="1"/>
  <c r="N81" i="1"/>
  <c r="N65" i="1"/>
  <c r="N36" i="1"/>
  <c r="N20" i="1"/>
  <c r="N79" i="1"/>
  <c r="N63" i="1"/>
  <c r="N50" i="1"/>
  <c r="N34" i="1"/>
  <c r="N18" i="1"/>
  <c r="N77" i="1"/>
  <c r="N48" i="1"/>
  <c r="N32" i="1"/>
  <c r="N16" i="1"/>
  <c r="N75" i="1"/>
  <c r="N59" i="1"/>
  <c r="N46" i="1"/>
  <c r="N30" i="1"/>
  <c r="N14" i="1"/>
  <c r="N73" i="1"/>
  <c r="N89" i="1"/>
  <c r="N44" i="1"/>
  <c r="N28" i="1"/>
  <c r="N87" i="1"/>
  <c r="N71" i="1"/>
  <c r="N88" i="1"/>
  <c r="L12" i="1"/>
  <c r="L91" i="1" s="1"/>
  <c r="K12" i="1"/>
  <c r="J12" i="1" l="1"/>
  <c r="N12" i="1"/>
  <c r="N93" i="1" s="1"/>
  <c r="L93" i="1"/>
  <c r="L92" i="1" s="1"/>
</calcChain>
</file>

<file path=xl/sharedStrings.xml><?xml version="1.0" encoding="utf-8"?>
<sst xmlns="http://schemas.openxmlformats.org/spreadsheetml/2006/main" count="351" uniqueCount="270">
  <si>
    <t>/pildo tiekėjas/</t>
  </si>
  <si>
    <t xml:space="preserve"> Eil. Nr.</t>
  </si>
  <si>
    <t>Siūlomas mato vienetas</t>
  </si>
  <si>
    <t>Siūloma pakuotė 
(t. y. pakuotės sudėtis)</t>
  </si>
  <si>
    <t>PVM tarifas (taikomas pakuotei) (%)</t>
  </si>
  <si>
    <t>PVM dydis (taikomas pakuotei) (Eur)</t>
  </si>
  <si>
    <t>Siūlomos pakuotės įkainis, Eur su PVM</t>
  </si>
  <si>
    <t>Bendra pakuočių kaina Eur be PVM</t>
  </si>
  <si>
    <t>1.</t>
  </si>
  <si>
    <t>1.1.</t>
  </si>
  <si>
    <t>2.</t>
  </si>
  <si>
    <t>2.1.</t>
  </si>
  <si>
    <t>3.</t>
  </si>
  <si>
    <t>3.1.</t>
  </si>
  <si>
    <t>4.</t>
  </si>
  <si>
    <t>4.1.</t>
  </si>
  <si>
    <t>5.</t>
  </si>
  <si>
    <t>5.1.</t>
  </si>
  <si>
    <t>6.</t>
  </si>
  <si>
    <t>6.1.</t>
  </si>
  <si>
    <t>7.</t>
  </si>
  <si>
    <t>7.1.</t>
  </si>
  <si>
    <t>8.</t>
  </si>
  <si>
    <t>8.1.</t>
  </si>
  <si>
    <t>9.</t>
  </si>
  <si>
    <t>9.1.</t>
  </si>
  <si>
    <t>10.</t>
  </si>
  <si>
    <t>10.1.</t>
  </si>
  <si>
    <t>11.</t>
  </si>
  <si>
    <t>11.1.</t>
  </si>
  <si>
    <t>12.</t>
  </si>
  <si>
    <t>12.1.</t>
  </si>
  <si>
    <t>Bendra palyginamoji pasiūlymo kaina Eur be PVM:</t>
  </si>
  <si>
    <t>Bendras PVM Eur:</t>
  </si>
  <si>
    <t>Bendra palyginamoji pasiūlymo kaina Eur su PVM:</t>
  </si>
  <si>
    <t>1.2. REIKALAVIMAI ĮRANGAI PANAUDAI</t>
  </si>
  <si>
    <t>Eil. Nr.</t>
  </si>
  <si>
    <t>Pavadinimas / techniniai parametrai</t>
  </si>
  <si>
    <t>Reikalaujama parametro reikšmė</t>
  </si>
  <si>
    <t>Analizatoriuje - sistemoje turi būti integruoti:</t>
  </si>
  <si>
    <t>1.3.</t>
  </si>
  <si>
    <t>Mėginio tipas</t>
  </si>
  <si>
    <t>Nepertraukiamo maitinimo šaltinis</t>
  </si>
  <si>
    <t>Integracija į Laboratorijos informacinę sistemą</t>
  </si>
  <si>
    <t>13.</t>
  </si>
  <si>
    <t>14.</t>
  </si>
  <si>
    <t>14.1.</t>
  </si>
  <si>
    <t>15.</t>
  </si>
  <si>
    <t>15.1.</t>
  </si>
  <si>
    <t>16.</t>
  </si>
  <si>
    <t>16.1.</t>
  </si>
  <si>
    <t>17.</t>
  </si>
  <si>
    <t>17.1.</t>
  </si>
  <si>
    <t>18.</t>
  </si>
  <si>
    <t>18.1.</t>
  </si>
  <si>
    <t>19.</t>
  </si>
  <si>
    <t>19.1.</t>
  </si>
  <si>
    <t>20.1.</t>
  </si>
  <si>
    <t>Epšteino baro viruso nustatymas IgG</t>
  </si>
  <si>
    <t>Epšteino baro viruso nustatymas IgM</t>
  </si>
  <si>
    <t>Antikūnų prieš mitochondrijų antigenus nustatymas (AMA)</t>
  </si>
  <si>
    <t>Antikūnų prieš išskiriamus iš branduolio antigenus nustatymas (ENA)</t>
  </si>
  <si>
    <t>Antikūnų prieš dvispiralę DNR nustatymas (anti -dsDNA)</t>
  </si>
  <si>
    <t>Antikūnų prieš neutrofilų citoplazmos antigenus nustatymas (ANCA)</t>
  </si>
  <si>
    <t>Antikūnų prieš branduolio antigenus nustatymas (ANA)</t>
  </si>
  <si>
    <t>Antikūnų prieš audinių transgliutaminazę nustatymas IgA (anti-tTG –IgA)</t>
  </si>
  <si>
    <t xml:space="preserve">Antikūnų prieš audinių transgliutaminazę nustatymas(anti-tTG –IgG) </t>
  </si>
  <si>
    <t>Tymų viruso IgG</t>
  </si>
  <si>
    <t>Tymų viruso IgM</t>
  </si>
  <si>
    <t>Herpes viruso nustatymas (Anti-HSV-1/2-IgG)</t>
  </si>
  <si>
    <t>Herpes viruso nustatymas (Anti-HSV-1/2-IgM)</t>
  </si>
  <si>
    <t>Anti-Helicobacter Pylori IgG</t>
  </si>
  <si>
    <t>Anti-Helicobacter Pylori IgA</t>
  </si>
  <si>
    <t>Antikūnai prieš insuliną</t>
  </si>
  <si>
    <t>Antikūnai prieš kardiolipiną</t>
  </si>
  <si>
    <t>Antikūnai prieš protrombiną</t>
  </si>
  <si>
    <t>Antikūnai prieš fosfolipidus (IgG)</t>
  </si>
  <si>
    <t>Antikūnai prieš fosfolipidus (IgM)</t>
  </si>
  <si>
    <t>Yersinia IgA</t>
  </si>
  <si>
    <t>Yersinia IgG</t>
  </si>
  <si>
    <t>Parvoviruso IgG</t>
  </si>
  <si>
    <t>Mumps (kiaulytės) viruso IgM</t>
  </si>
  <si>
    <t>Mumps (kiaulytės) viruso IgG</t>
  </si>
  <si>
    <t>Parvoviruso IgM</t>
  </si>
  <si>
    <t xml:space="preserve"> VZV (Varicella zoster) IgM</t>
  </si>
  <si>
    <t xml:space="preserve"> VZV (Varicella zoster) IgG</t>
  </si>
  <si>
    <t xml:space="preserve"> VZV (Varicella zoster) IgA</t>
  </si>
  <si>
    <t xml:space="preserve">Bordetella pertussis IgA </t>
  </si>
  <si>
    <t>Bordetella pertussis IgG</t>
  </si>
  <si>
    <t>HEV (hepatito E) IgM</t>
  </si>
  <si>
    <t>HEV (hepatito E) IgG</t>
  </si>
  <si>
    <t>20</t>
  </si>
  <si>
    <t>21.</t>
  </si>
  <si>
    <t>21.1.</t>
  </si>
  <si>
    <t>22.</t>
  </si>
  <si>
    <t>22.1.</t>
  </si>
  <si>
    <t>23.</t>
  </si>
  <si>
    <t>23.1.</t>
  </si>
  <si>
    <t>24.</t>
  </si>
  <si>
    <t>24.1.</t>
  </si>
  <si>
    <t>25.</t>
  </si>
  <si>
    <t>25.1.</t>
  </si>
  <si>
    <t>26.</t>
  </si>
  <si>
    <t>26.1.</t>
  </si>
  <si>
    <t>27.</t>
  </si>
  <si>
    <t>27.1.</t>
  </si>
  <si>
    <t>28.</t>
  </si>
  <si>
    <t>28.1.</t>
  </si>
  <si>
    <t>29.</t>
  </si>
  <si>
    <t>29.1.</t>
  </si>
  <si>
    <t>30.</t>
  </si>
  <si>
    <t>30.1.</t>
  </si>
  <si>
    <t>31.</t>
  </si>
  <si>
    <t>31.1.</t>
  </si>
  <si>
    <t>32.</t>
  </si>
  <si>
    <t>32.1.</t>
  </si>
  <si>
    <t>33.</t>
  </si>
  <si>
    <t>33.1.</t>
  </si>
  <si>
    <t>Kitos eksploatacinės medžiagos / papildomos priemonės (pildoma tik pagal poreikį)</t>
  </si>
  <si>
    <t>Kalprotektinas (išmatose)</t>
  </si>
  <si>
    <t>34.</t>
  </si>
  <si>
    <t>34.1.</t>
  </si>
  <si>
    <t>13.1.</t>
  </si>
  <si>
    <t>Kraujo serumas, išskyrus: Kalprotektinas (išmatose) ir Anti-Borrelia IgM+Anti-Borrelia IgG (smegenų skystis)</t>
  </si>
  <si>
    <t>Analizatorius turi turėti galimybę būti integruotas į turimą laboratorijos informacinę sistemą Openlims</t>
  </si>
  <si>
    <t>Anti-Borrelia IgG (smegenų skystis)</t>
  </si>
  <si>
    <t>Anti-Borrelia IgM (smegenų skystis)</t>
  </si>
  <si>
    <t>35.</t>
  </si>
  <si>
    <t>35.1.</t>
  </si>
  <si>
    <t>36.</t>
  </si>
  <si>
    <t>36.1.</t>
  </si>
  <si>
    <t>1.4.</t>
  </si>
  <si>
    <t>1.5.</t>
  </si>
  <si>
    <t>1.6.</t>
  </si>
  <si>
    <t>1.7.</t>
  </si>
  <si>
    <t>Tais atvejais, kai pagal galiojančius teisės aktus tiekėjui nereikia mokėti PVM, 
jis nurodo priežastis, dėl kurių PVM nemoka:</t>
  </si>
  <si>
    <r>
      <t xml:space="preserve">Jeigu įsigyjamam pirkimo objektui netaikomas PVM arba taikomas lengvatinis PVM tarifas, pirkimo vykdytojas apie tai informaciją turėtų nurodyti šioje formoje arba konkretaus pirkimo sąlygose: 
</t>
    </r>
    <r>
      <rPr>
        <b/>
        <i/>
        <sz val="12"/>
        <color theme="1"/>
        <rFont val="Times New Roman"/>
        <family val="1"/>
      </rPr>
      <t>prekėms taikomas 5 proc. ir / ar 21 proc. PVM tarifas.</t>
    </r>
  </si>
  <si>
    <t>Reagento / eksploatacinės medžiagos / papildomos priemonės apibūdinimas</t>
  </si>
  <si>
    <t>Siūlomas kiekis mato vienetais 
(nurodytam preliminariam tyrimų skaičiui 3 stulpelyje)</t>
  </si>
  <si>
    <t>Siūlomos pakuotės įkainis, 
Eur be PVM</t>
  </si>
  <si>
    <t>Tyrimų pavadinimai / Reagentų / eksploatacinių medžiagų / papildomų priemonių pavadinimai</t>
  </si>
  <si>
    <t>1.1. REAGENTAI, EKSPLOATACINĖS MEDŽIAGOS IR PAPILDOMOS PRIEMONĖS AUTOIMUNINIŲ IR INFEKCINIŲ LIGŲ DIAGNOSTIKAI SU ĮRANGA PANAUDAI (1 vnt.)</t>
  </si>
  <si>
    <r>
      <t xml:space="preserve">Gamintojas, komercinis prekės pavadinimas, 
prekės kodas (jei taikoma)
</t>
    </r>
    <r>
      <rPr>
        <b/>
        <u/>
        <sz val="12"/>
        <color theme="1"/>
        <rFont val="Times New Roman"/>
        <family val="1"/>
      </rPr>
      <t>Tiekėjas kartu su pasiūlymu privalo pateikti siūlomų prekių gamintojo parengtas prekių naudojimo instrukcijas, kurios įrodytų siūlomų prekių atitiktį techninės specifikacijos reikalavimams.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anglų ir / arba lietuvių kalba (-omis). 
Teikiami dokumentai turi būti parengti gamintojo, pilnos apimties (o ne jų iškarpos / fragmentai). 
Dokumentacijoje tiksliai pažymima informacija, įrodanti atitikimą reikalaujamam techninam parametrui.
Pačių tiekėjų parengtos savideklaracijos dėl atitikimo techninės specifikacijos reikalavimams nebus laikomos pakankamu ir objektyviu dokumentu (įrodymu), nebent techninėje specifikacijoje yra nurodyta kitaip.</t>
    </r>
  </si>
  <si>
    <r>
      <rPr>
        <b/>
        <sz val="12"/>
        <color rgb="FF000000"/>
        <rFont val="Times New Roman"/>
        <family val="1"/>
      </rPr>
      <t xml:space="preserve">Reikalavimų atitikimas
</t>
    </r>
    <r>
      <rPr>
        <b/>
        <u/>
        <sz val="12"/>
        <color rgb="FF000000"/>
        <rFont val="Times New Roman"/>
        <family val="1"/>
      </rPr>
      <t xml:space="preserve">
Tiekėjas nurodo (nebent langelyje šiame stulpelyje ties techniniu parametru yra nurodyta kitaip):
(1) tiekėjo siūlomos įrangos techniniai parametrai;
(2) tiksli nuoroda į informaciją, įrodančią atitiktį reikalaujamam techniniam parametrui gamintojo parengtoje techninėje dokumentacijoje* (dokumento pavadinimas, puslapio numeris ir/ar pan.) (dokumentacijoje tiksliai pažymima informacija, įrodanti atitikimą reikalaujamam techninam parametrui).
*Tiekėjas kartu su pasiūlymu privalo pateikti siūlomos įrangos gamintojo techninę dokumentaciją, įrodančią atitiktį reikalaujamiems techniniams parametrams. Jeigu įrangos gamintojo techninėje dokumentacijoje trūksta dalies informacijos, kuri įrodytų siūlomos įrangos panaudai atitiktį techninės specifikacijos reikalavimams, tuomet tiekėjas kartu su pasiūlymu turi pateikti ir siūlomų prekių gamintojo parengtus techninius dokumentus, kurie įrodytų pasiūlymo atitiktį techninės specifikacijos reikalavimams. Dokumentacijoje tiksliai pažymima informacija, įrodanti atitikimą reikalaujamam techninam parametrui.
Teikiami dokumentai turi būti parengti gamintojo, pilnos apimties (o ne jų iškarpos / fragmentai).  
Dokumentai pateikiami anglų ir / arba lietuvių kalba (-omis).
Pačių tiekėjų parengtos savideklaracijos dėl atitikimo techniniams parametrams nebus laikomos pakankamu ir objektyviu dokumentu (įrodymu), nebent techninėje specifikacijoje yra nurodyta kitaip.</t>
    </r>
  </si>
  <si>
    <r>
      <t>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t>
    </r>
    <r>
      <rPr>
        <b/>
        <i/>
        <sz val="12"/>
        <color theme="1"/>
        <rFont val="Times New Roman"/>
        <family val="1"/>
      </rPr>
      <t xml:space="preserve"> „arba lygiavertis“</t>
    </r>
    <r>
      <rPr>
        <b/>
        <sz val="12"/>
        <color theme="1"/>
        <rFont val="Times New Roman"/>
        <family val="1"/>
      </rPr>
      <t xml:space="preserve">.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t>
    </r>
    <r>
      <rPr>
        <b/>
        <i/>
        <sz val="12"/>
        <color theme="1"/>
        <rFont val="Times New Roman"/>
        <family val="1"/>
      </rPr>
      <t>„arba lygiavertis“</t>
    </r>
    <r>
      <rPr>
        <b/>
        <sz val="12"/>
        <color theme="1"/>
        <rFont val="Times New Roman"/>
        <family val="1"/>
      </rPr>
      <t>. 
 Lygiavertiškumo įrodymas yra tiekėjo pareiga.</t>
    </r>
  </si>
  <si>
    <t>Analizatoriaus pagaminimo metai</t>
  </si>
  <si>
    <t xml:space="preserve">1.2. </t>
  </si>
  <si>
    <t>Techninės analizatoriaus charakteristikos</t>
  </si>
  <si>
    <t>Analizatoriaus apibūdinimas</t>
  </si>
  <si>
    <t xml:space="preserve">Pilnai automatinis analizatorius, skirtas autoimuninių ir infekcinių ligų diagnostikai
</t>
  </si>
  <si>
    <t>Vidinis brūkšninių kodų skaitytuvas</t>
  </si>
  <si>
    <t>Būtina</t>
  </si>
  <si>
    <r>
      <t>Analizatorius turi būti naujas, niekada nenaudotas, pagamintas ne anksčiau</t>
    </r>
    <r>
      <rPr>
        <sz val="12"/>
        <color theme="1"/>
        <rFont val="Times New Roman"/>
        <family val="1"/>
      </rPr>
      <t xml:space="preserve"> nei 2025 m. </t>
    </r>
  </si>
  <si>
    <r>
      <t xml:space="preserve">Preliminarus tyrimų skaičius (kuris apima raportuotus tyrimus) per 60 mėnesių
</t>
    </r>
    <r>
      <rPr>
        <b/>
        <i/>
        <u/>
        <sz val="10"/>
        <color theme="1"/>
        <rFont val="Times New Roman"/>
        <family val="1"/>
      </rPr>
      <t>Tiekėjai, skaičiuodami siūlomus prekių kiekius, turi įvertinti, kad keliamųjų metų 1 papildoma diena neturi būti įskaičiuojama (t. y. yra laikoma, kad vienerius metus sudaro 365 dienos)</t>
    </r>
  </si>
  <si>
    <r>
      <t xml:space="preserve">REIKALAVIMAI PREKĖMS /  ĮRANGAI / KITI REIKALAVIMAI IR PASTABOS:
1. </t>
    </r>
    <r>
      <rPr>
        <sz val="12"/>
        <color theme="1"/>
        <rFont val="Times New Roman"/>
        <family val="1"/>
      </rPr>
      <t xml:space="preserve">Tiekėjas 1.1 punkto lentelėje nurodytų tyrimų atlikimui turi pasiūlyti įrangą panaudai, kurios techniniai reikalavimai pateikti 1.2 punkto lentelėje.	</t>
    </r>
    <r>
      <rPr>
        <b/>
        <sz val="12"/>
        <color theme="1"/>
        <rFont val="Times New Roman"/>
        <family val="1"/>
      </rPr>
      <t xml:space="preserve">				
2. Pasiūlymas turi būti teikiamas visai pirkimo objekto apimčiai. Tiekėjas privalo įvertinti ir nurodyti visas reikiamas sudedamąsias dalis tyrimams atlikti ir įrangai eksploatuoti. Pasiūlyme turi būti pateiktos visos tyrimams atlikti būtinos prekės: reagentai, eksploatacinės medžiagos bei papildomos priemonės pagal gamintojo rekomendacijas nurodytam preliminariam tyrimų kiekiui (kuris apima raportuotus tyrimus) atlikti per 60 mėnesių. Siūlomų prekių kiekio turi pakakti nurodytam preliminariam tyrimų kiekiui atlikti per 60 mėnesių, atsižvelgiant į tyrimų skaičių ir reagentų, eksploatacinių medžiagų, papildomų priemonių galiojimo trukmę, atidarius pakuotę.</t>
    </r>
    <r>
      <rPr>
        <b/>
        <sz val="12"/>
        <color rgb="FFFF0000"/>
        <rFont val="Times New Roman"/>
        <family val="1"/>
      </rPr>
      <t xml:space="preserve"> </t>
    </r>
    <r>
      <rPr>
        <b/>
        <sz val="12"/>
        <color theme="1"/>
        <rFont val="Times New Roman"/>
        <family val="1"/>
      </rPr>
      <t>Perkančiajai organizacijai pasiūlymų vertinimo metu nustačius, kad tiekėjas įvertino ir nurodė ne visas reikiamas sudedamąsias dalis tyrimams atlikti ir įrangai eksploatuoti arba įvertino ir nurodė nepakankamus jų kiekius nurodytam preliminariam tyrimų kiekiui atlikti, tiekėjo pasiūlymas bus atmetamas.                                                                                                                                                                                                                                                                                                                                                                                                                                                                                                           
3.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t>
    </r>
    <r>
      <rPr>
        <sz val="12"/>
        <color theme="1"/>
        <rFont val="Times New Roman"/>
        <family val="1"/>
      </rPr>
      <t xml:space="preserve">
4. Prekės ir įranga panaudai turi būti paženklinti CE ženklu (jeigu pagal teisės aktus taikomas CE ženklinimas). Sutarties vykdymo metu atitikties šiam reikalavimui įrodymui tiekėjas kartu su pristatomomis prekėmis ir įranga privalės pateikti dokumentus / informaciją, nurodytus Specialiosiose sutarties sąlygose.</t>
    </r>
    <r>
      <rPr>
        <sz val="12"/>
        <rFont val="Times New Roman"/>
        <family val="1"/>
      </rPr>
      <t xml:space="preserve">
5. Visos siūlomos prekės turi būti naujos, originalios, jeigu reikalinga, - su brūkšniniais kodais, tinkamos darbui su siūloma įranga, atitinkančios tyrimo metodą.</t>
    </r>
    <r>
      <rPr>
        <b/>
        <sz val="12"/>
        <color theme="1"/>
        <rFont val="Times New Roman"/>
        <family val="1"/>
      </rPr>
      <t xml:space="preserve"> Reagentai turi būti to paties gamintojo kaip ir įranga arba įrangos gamintojo validuoti / patvirtinti tyrimams atlikti su tiekėjo siūloma įranga panaudai (tokiu atveju tiekėjas kartu su pasiūlymu privalo pateikti validavimą / patvirtinimą tyrimams atlikti su panaudai siūloma įranga patvirtinančius reagentų ir įrangos gamintojų patvirtinimus arba kitus lygiaverčius dokumentus; pačių tiekėjų parengtos savideklaracijos dėl atitikimo šiam reikalavimui nebus laikomos pakankamu ir objektyviu dokumentu (įrodymu); dokumentai pateikiami anglų ir / arba lietuvių kalba (-omis)</t>
    </r>
    <r>
      <rPr>
        <sz val="12"/>
        <color theme="1"/>
        <rFont val="Times New Roman"/>
        <family val="1"/>
      </rPr>
      <t xml:space="preserve">).
6. Bendra palyginamoji pasiūlymo kaina su PVM turi būti nurodyta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Šią kainą sudarančios kainos sudedamosios dalys ar įkainiai gali būti išreikštos, neribojant skaičių po kablelio kiekio.                                                                                                                                                                                                                                                                                                            
7. </t>
    </r>
    <r>
      <rPr>
        <b/>
        <sz val="12"/>
        <color theme="1"/>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2"/>
        <color theme="1"/>
        <rFont val="Times New Roman"/>
        <family val="1"/>
      </rPr>
      <t xml:space="preserve">
8.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    </t>
    </r>
  </si>
  <si>
    <r>
      <t>atliekantis</t>
    </r>
    <r>
      <rPr>
        <sz val="12"/>
        <color theme="1"/>
        <rFont val="Times New Roman"/>
        <family val="1"/>
      </rPr>
      <t xml:space="preserve"> ne mažiau 35 skirtingų tyrimų vienu metu</t>
    </r>
    <r>
      <rPr>
        <sz val="12"/>
        <rFont val="Times New Roman"/>
        <family val="1"/>
      </rPr>
      <t>;
tyrimai atliekami monotestų principu kartu su kontrole (t.y. kiekvienas tyrimas kontroliuojamas individualiai);
tyrimo metodas- kiekyb</t>
    </r>
    <r>
      <rPr>
        <sz val="12"/>
        <color theme="1"/>
        <rFont val="Times New Roman"/>
        <family val="1"/>
      </rPr>
      <t>inis ELISA metoda</t>
    </r>
    <r>
      <rPr>
        <sz val="12"/>
        <rFont val="Times New Roman"/>
        <family val="1"/>
      </rPr>
      <t>s;
Tyrimų rezultatai pateikiam</t>
    </r>
    <r>
      <rPr>
        <sz val="12"/>
        <color theme="1"/>
        <rFont val="Times New Roman"/>
        <family val="1"/>
      </rPr>
      <t>i skaitine verte</t>
    </r>
    <r>
      <rPr>
        <sz val="12"/>
        <rFont val="Times New Roman"/>
        <family val="1"/>
      </rPr>
      <t>.
Tyrimas atliekamas iš mėgintuvėlių, turi tilpti ne mažiau 30 mėgintuvėlių; 
tyrimo atlikimo laikas ne daugiau 150 min.;
esant reikalui turi būti atliekamas automatinis mėginio pirminis skiedimas ir automatinis pakartotinis ištyrimas.</t>
    </r>
  </si>
  <si>
    <t>37.</t>
  </si>
  <si>
    <t>37.1.</t>
  </si>
  <si>
    <t>pak.</t>
  </si>
  <si>
    <t>ORG-901G Anti-EBV (VCA) IgG (24 testai)</t>
  </si>
  <si>
    <t>testai</t>
  </si>
  <si>
    <t>ORG-216 AMA-M2 (24 testai)</t>
  </si>
  <si>
    <r>
      <rPr>
        <b/>
        <sz val="12"/>
        <color rgb="FF000000"/>
        <rFont val="Times New Roman"/>
        <family val="1"/>
        <charset val="186"/>
      </rPr>
      <t>Autoimuninių ir infekcinių ligų diagnostikai skirtas</t>
    </r>
    <r>
      <rPr>
        <b/>
        <sz val="12"/>
        <color indexed="8"/>
        <rFont val="Times New Roman"/>
        <family val="1"/>
      </rPr>
      <t xml:space="preserve"> analizatorius - 1 vnt. panaudai*. 
</t>
    </r>
    <r>
      <rPr>
        <b/>
        <sz val="12"/>
        <rFont val="Times New Roman"/>
        <family val="1"/>
      </rPr>
      <t xml:space="preserve">Gamintojas, modelis / tipas, pagaminimo metai*, kilmės šalis: </t>
    </r>
    <r>
      <rPr>
        <b/>
        <i/>
        <sz val="12"/>
        <color rgb="FFFF0000"/>
        <rFont val="Times New Roman"/>
        <family val="1"/>
      </rPr>
      <t>ORGENTEC by SEBIA, analizatorius ALEGRIA-2, Vokietija, ne senesnis nei 2025m., NAUJAS - neekspoatuotas.</t>
    </r>
    <r>
      <rPr>
        <b/>
        <sz val="12"/>
        <rFont val="Times New Roman"/>
        <family val="1"/>
      </rPr>
      <t xml:space="preserve">
</t>
    </r>
    <r>
      <rPr>
        <b/>
        <sz val="12"/>
        <color indexed="8"/>
        <rFont val="Times New Roman"/>
        <family val="1"/>
      </rPr>
      <t xml:space="preserve">
</t>
    </r>
    <r>
      <rPr>
        <b/>
        <i/>
        <sz val="12"/>
        <color theme="1"/>
        <rFont val="Times New Roman"/>
        <family val="1"/>
      </rPr>
      <t>* Analizatorius pagaminimo metai ne senesni nei 2025 m. Analizatorius visiškai naujas, anksčiau neeksploatuotas.</t>
    </r>
    <r>
      <rPr>
        <b/>
        <i/>
        <sz val="12"/>
        <color rgb="FF00B050"/>
        <rFont val="Times New Roman"/>
        <family val="1"/>
      </rPr>
      <t xml:space="preserve">
</t>
    </r>
    <r>
      <rPr>
        <b/>
        <sz val="12"/>
        <color indexed="8"/>
        <rFont val="Times New Roman"/>
        <family val="1"/>
        <charset val="186"/>
      </rPr>
      <t xml:space="preserve">
</t>
    </r>
    <r>
      <rPr>
        <i/>
        <sz val="12"/>
        <color rgb="FF000000"/>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</si>
  <si>
    <t xml:space="preserve">Analizatorius naujas, niekada nenaudotas, pagamintas ne anksčiau nei 2025 m. </t>
  </si>
  <si>
    <t>37.2</t>
  </si>
  <si>
    <t>37.3</t>
  </si>
  <si>
    <t>ORG-310 Alegria Positive control (24 testai)</t>
  </si>
  <si>
    <t>ORG-311 Alegria Negative control (24 testai)</t>
  </si>
  <si>
    <t>Alegria Positive control</t>
  </si>
  <si>
    <t>Alegria Negative control</t>
  </si>
  <si>
    <t>Alegria 300µl Automation Tips</t>
  </si>
  <si>
    <t>KK testai</t>
  </si>
  <si>
    <t>Antgaliai</t>
  </si>
  <si>
    <t>36.2.</t>
  </si>
  <si>
    <t>36.3</t>
  </si>
  <si>
    <t>ORG-280 Calprotectin (24 testai)</t>
  </si>
  <si>
    <t xml:space="preserve">ORG-282  Stool Extraction Tubes N100 </t>
  </si>
  <si>
    <t>Calprotectin</t>
  </si>
  <si>
    <t>Stool Extraction Medium</t>
  </si>
  <si>
    <t>Stool Extraction Tubes</t>
  </si>
  <si>
    <t>mėgintuvėliai</t>
  </si>
  <si>
    <t xml:space="preserve">Anti-EBV (VCA) IgG </t>
  </si>
  <si>
    <t>Anti-EBV (VCA) IgM</t>
  </si>
  <si>
    <t>AMA-M2</t>
  </si>
  <si>
    <t>ENAscreen</t>
  </si>
  <si>
    <t>ORG-206 ENAscreen (24 testai)</t>
  </si>
  <si>
    <t>Anti-dsDNA IgG</t>
  </si>
  <si>
    <t>ORG-204G Anti-dsDNA IgG (24 testai)</t>
  </si>
  <si>
    <t>ORG-219 Anti-MPO (p ANCA)  (24 testai)</t>
  </si>
  <si>
    <t>ORG-200 ANA Detect (24 testai)</t>
  </si>
  <si>
    <t xml:space="preserve">ANA Detect </t>
  </si>
  <si>
    <t xml:space="preserve"> Anti-MPO (p ANCA)</t>
  </si>
  <si>
    <t>Anti-Tissue-Transglutaminase IgA</t>
  </si>
  <si>
    <t>Anti-Tissue-Transglutaminase IgG</t>
  </si>
  <si>
    <t>ORG-240A Anti-Tissue-Transglutaminase IgA (24 testai)</t>
  </si>
  <si>
    <t>ORG-240G Anti-Tissue-Transglutaminase IgG (24 testai)</t>
  </si>
  <si>
    <t>Anti-Measles Virus IgG</t>
  </si>
  <si>
    <t>Anti-Measles Virus IgM</t>
  </si>
  <si>
    <t>ORG-909M Anti-Measles Virus IgM (24 testai)</t>
  </si>
  <si>
    <t>ORG-909G Anti-Measles Virus IgG (24 testai)</t>
  </si>
  <si>
    <t>Anti-HSV-1/2 IgG</t>
  </si>
  <si>
    <t xml:space="preserve">Anti-HSV-1/2 IgM </t>
  </si>
  <si>
    <t>ORG-905G Anti-HSV-1/2 IgG (24 testai)</t>
  </si>
  <si>
    <t>ORG-905MX Anti-HSV-1/2 IgM (24 testai)</t>
  </si>
  <si>
    <t>Extraction</t>
  </si>
  <si>
    <t>Anti-Helicobacter pylori IgA</t>
  </si>
  <si>
    <t>Anti-Helicobacter pylori IgG</t>
  </si>
  <si>
    <t>ORG-F5126 Stool Extraction Medium (4x20ml)</t>
  </si>
  <si>
    <t>4x20ml</t>
  </si>
  <si>
    <t>2x12 Trays x 96 Tips</t>
  </si>
  <si>
    <t>ORG-302 Alegria 300µl Automation Tips (2x12 Trays x 96 Tips) (2304 vnt.antgalių)</t>
  </si>
  <si>
    <t>ORG-220 Anti-Insulin (24 testai)</t>
  </si>
  <si>
    <t xml:space="preserve">Anti-Insulin </t>
  </si>
  <si>
    <t xml:space="preserve">Anti-Cardiolipin Screen </t>
  </si>
  <si>
    <t>ORG-215S Anti-Cardiolipin Screen  (24 testai)</t>
  </si>
  <si>
    <t>Anti-Phospholipid Screen IgG</t>
  </si>
  <si>
    <t>Anti-Phospholipid Screen IgM</t>
  </si>
  <si>
    <t>ORG-229G Anti-Phospholipid Screen IgG (24 testai)</t>
  </si>
  <si>
    <t>ORG-229M Anti-Phospholipid Screen IgGM(24 testai)</t>
  </si>
  <si>
    <t>Anti-Prothrombin IgG</t>
  </si>
  <si>
    <t>ORG 241G Anti-Prothrombin IgG (24 testai)</t>
  </si>
  <si>
    <t>Anti-Yersinia IgA</t>
  </si>
  <si>
    <t>Anti-Yersinia IgG</t>
  </si>
  <si>
    <t>ORG-913G Anti-Yersinia IgG (24 testai)</t>
  </si>
  <si>
    <t>ORG-913A Anti-Yersinia IgA (24 testai)</t>
  </si>
  <si>
    <t>Anti-Prothrombin IgM</t>
  </si>
  <si>
    <t>ORG 241M Anti-Prothrombin IgM (24 testai)</t>
  </si>
  <si>
    <t>20.2.</t>
  </si>
  <si>
    <t>Anti-Mumps Virus IgG</t>
  </si>
  <si>
    <t>Anti-Mumps Virus IgM</t>
  </si>
  <si>
    <t>ORG-908G Anti-Mumps Virus IgG (24 testai)</t>
  </si>
  <si>
    <t>ORG-908MX Anti-Mumps Virus IgM (24 testai)</t>
  </si>
  <si>
    <t>Anti-Parvovirus B19 IgG</t>
  </si>
  <si>
    <t>Anti-Parvovirus B19 IgM</t>
  </si>
  <si>
    <t>ORG-912G Anti-Parvovirus B19 IgG (24 testai)</t>
  </si>
  <si>
    <t>ORG-912MX Anti-Parvovirus B19 IgM (24 testai)</t>
  </si>
  <si>
    <t>Anti-VZV IgM</t>
  </si>
  <si>
    <t>ORG-914MX Anti-VZV IgM (24 testai)</t>
  </si>
  <si>
    <t>Anti-VZV IgG</t>
  </si>
  <si>
    <t>ORG-914G Anti-VZV IgG (24 testai)</t>
  </si>
  <si>
    <t>Anti-VZV IgA</t>
  </si>
  <si>
    <t>ORG-914A Anti-VZV IgA (24 testai)</t>
  </si>
  <si>
    <t>Anti-B. pertussis Toxin IgA</t>
  </si>
  <si>
    <t>Anti-B. pertussis Toxin IgG</t>
  </si>
  <si>
    <t>ORG-916A Anti-B. pertussis Toxin IgA (24 testai)</t>
  </si>
  <si>
    <t>ORG-916G Anti-B. pertussis Toxin IgG (24 testai)</t>
  </si>
  <si>
    <t>Anti-Hepatitis E Virus IgG</t>
  </si>
  <si>
    <t>ORG-921G Anti-Hepatitis E Virus IgG (24 testai)</t>
  </si>
  <si>
    <t>Anti-Hepatitis E Virus IgM</t>
  </si>
  <si>
    <t>ORG-921MX Anti-Hepatitis E Virus IgM (24 testai)</t>
  </si>
  <si>
    <t>Anti-Borrelia IgG Liquor</t>
  </si>
  <si>
    <t>Anti-Borrelia IgM Liquor</t>
  </si>
  <si>
    <t>ORG-911GL Anti-Borrelia IgG Liquor (24 testai)</t>
  </si>
  <si>
    <t>ORG-911ML Anti-Borrelia IgM Liquor (24 testai)</t>
  </si>
  <si>
    <t>37.4.</t>
  </si>
  <si>
    <t>5L</t>
  </si>
  <si>
    <t>ploviklis</t>
  </si>
  <si>
    <t>ORG-917G Anti-Helicobacter pylori IgG (24 testai)</t>
  </si>
  <si>
    <t>ORG-917A Anti-Helicobacter pylori IgA (24 testai)</t>
  </si>
  <si>
    <t>Vidinis brūkšninių kodų skaitytuvas. 
Iršrašas ir Vartotojo Vadovo_35psl._3.</t>
  </si>
  <si>
    <t>Visiškai automatizuotas imuninis analizatorius (autoimuninių ir specialių infekcinių ligų diagnostikai)
ALEGRIA_2 Brošiūra_1.
Išrašas iš Vartotojo Vadovo_10psl._1.</t>
  </si>
  <si>
    <t>Kraujo serumas, Kalprotektinas (išmatose) ir Anti-Borrelia IgM+Anti-Borrelia IgG (smegenų skystis)
ALEGRIA_2 Brošiūra_4.
Reagentų aprašymai
ORG-280 Calprotectin
ORG-911GL Anti-Borrelia IgG Liquor
ORG-911ML Anti-Borrelia IgM Liquor</t>
  </si>
  <si>
    <t>UPS Pateikiamas su analizatoriumi
Brošiūra UPS</t>
  </si>
  <si>
    <t>Analizatorius turi galimybę būti integruotas į turimą laboratorijos informacinę sistemą Openlims 
Alegria_2 Brošiūra_6.</t>
  </si>
  <si>
    <t>27896.360 Natrio hipochlorito 3,5 - 5 % Cl2 vandeninis tirpalas 5L
Išrašas iš Vartotojo Vadovo-108psl.</t>
  </si>
  <si>
    <t>tliekantis 80 skirtingų tyrimų vienu metu;_2.
tyrimai atliekami monotestų principu kartu su kontrole (t.y. kiekvienas tyrimas kontroliuojamas individualiai) Alegria® Monotest;_2
tyrimo metodas - kiekybinis ELISA metodas;_VV_10psl.
Tyrimų rezultatai pateikiami skaitine verte._VV_10psl.
Tyrimas atliekamas iš mėgintuvėlių, talpa 112 mėgintuvėlių;_2.
iki pirmo tyrimo atlikimo rezultato - 70 min., 60 tyrimų rezultatų iki 100 minučių;_2.
atliekamas automatizuotas pirminis mėginio skiedimas ir automatinis pakartoinis ištyrimas._2.
ALEGRIA_2 Brošiūra_2.
Išrašas iš Vartotojo Vadovo_10psl._2.</t>
  </si>
  <si>
    <t>Natrio hipochlorito 3,5 - 5 % Cl2 vandeninis tirpalas</t>
  </si>
  <si>
    <t>ORG-901M Anti-EBV (VCA) IgM (24 testai)</t>
  </si>
  <si>
    <t>Suma Eur. su PVM</t>
  </si>
  <si>
    <t>PRIEDAS NR. 1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</si>
</sst>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31" x14ac:knownFonts="1">
    <font>
      <sz val="11"/>
      <color theme="1"/>
      <name val="Calibri"/>
      <family val="2"/>
      <charset val="186"/>
      <scheme val="minor"/>
    </font>
    <font>
      <b/>
      <sz val="12"/>
      <color theme="1"/>
      <name val="Times New Roman"/>
      <family val="1"/>
    </font>
    <font>
      <sz val="12"/>
      <color theme="1"/>
      <name val="Times New Roman"/>
      <family val="1"/>
    </font>
    <font>
      <b/>
      <i/>
      <sz val="12"/>
      <color theme="1"/>
      <name val="Times New Roman"/>
      <family val="1"/>
    </font>
    <font>
      <b/>
      <sz val="12"/>
      <color rgb="FF000000"/>
      <name val="Times New Roman"/>
      <family val="1"/>
    </font>
    <font>
      <b/>
      <sz val="11"/>
      <color theme="1"/>
      <name val="Times New Roman"/>
      <family val="1"/>
    </font>
    <font>
      <b/>
      <i/>
      <sz val="11"/>
      <color theme="1"/>
      <name val="Times New Roman"/>
      <family val="1"/>
    </font>
    <font>
      <b/>
      <sz val="11"/>
      <color rgb="FF000000"/>
      <name val="Times New Roman"/>
      <family val="1"/>
    </font>
    <font>
      <i/>
      <sz val="11"/>
      <color theme="1"/>
      <name val="Times New Roman"/>
      <family val="1"/>
    </font>
    <font>
      <sz val="11"/>
      <color rgb="FF000000"/>
      <name val="Times New Roman"/>
      <family val="1"/>
    </font>
    <font>
      <sz val="12"/>
      <name val="Times New Roman"/>
      <family val="1"/>
    </font>
    <font>
      <b/>
      <sz val="12"/>
      <color indexed="8"/>
      <name val="Times New Roman"/>
      <family val="1"/>
    </font>
    <font>
      <b/>
      <sz val="12"/>
      <name val="Times New Roman"/>
      <family val="1"/>
    </font>
    <font>
      <b/>
      <sz val="12"/>
      <color rgb="FF000000"/>
      <name val="Times New Roman"/>
      <family val="1"/>
      <charset val="186"/>
    </font>
    <font>
      <b/>
      <sz val="12"/>
      <color indexed="8"/>
      <name val="Times New Roman"/>
      <family val="1"/>
      <charset val="186"/>
    </font>
    <font>
      <b/>
      <sz val="10"/>
      <color theme="1"/>
      <name val="Times New Roman"/>
      <family val="1"/>
    </font>
    <font>
      <b/>
      <i/>
      <u/>
      <sz val="10"/>
      <color theme="1"/>
      <name val="Times New Roman"/>
      <family val="1"/>
    </font>
    <font>
      <b/>
      <sz val="12"/>
      <color theme="1"/>
      <name val="Times New Roman"/>
      <family val="1"/>
      <charset val="186"/>
    </font>
    <font>
      <i/>
      <sz val="12"/>
      <color theme="1"/>
      <name val="Times New Roman"/>
      <family val="1"/>
    </font>
    <font>
      <b/>
      <i/>
      <sz val="12"/>
      <color rgb="FF000000"/>
      <name val="Times New Roman"/>
      <family val="1"/>
    </font>
    <font>
      <sz val="12"/>
      <color theme="1"/>
      <name val="Calibri"/>
      <family val="2"/>
      <charset val="186"/>
      <scheme val="minor"/>
    </font>
    <font>
      <b/>
      <u/>
      <sz val="12"/>
      <color theme="1"/>
      <name val="Times New Roman"/>
      <family val="1"/>
    </font>
    <font>
      <b/>
      <sz val="12"/>
      <color rgb="FFFF0000"/>
      <name val="Times New Roman"/>
      <family val="1"/>
    </font>
    <font>
      <b/>
      <u/>
      <sz val="12"/>
      <color rgb="FF000000"/>
      <name val="Times New Roman"/>
      <family val="1"/>
    </font>
    <font>
      <b/>
      <i/>
      <sz val="12"/>
      <color rgb="FFFF0000"/>
      <name val="Times New Roman"/>
      <family val="1"/>
    </font>
    <font>
      <i/>
      <sz val="12"/>
      <color rgb="FF000000"/>
      <name val="Times New Roman"/>
      <family val="1"/>
    </font>
    <font>
      <b/>
      <i/>
      <sz val="12"/>
      <color rgb="FF00B050"/>
      <name val="Times New Roman"/>
      <family val="1"/>
    </font>
    <font>
      <b/>
      <u/>
      <sz val="12"/>
      <color theme="1"/>
      <name val="Times New Roman"/>
      <family val="1"/>
      <charset val="186"/>
    </font>
    <font>
      <i/>
      <sz val="12"/>
      <color theme="1"/>
      <name val="Times New Roman"/>
      <family val="1"/>
      <charset val="186"/>
    </font>
    <font>
      <i/>
      <sz val="12"/>
      <color rgb="FF000000"/>
      <name val="Times New Roman"/>
      <family val="1"/>
      <charset val="186"/>
    </font>
    <font>
      <b/>
      <i/>
      <sz val="12"/>
      <color theme="1"/>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1" fillId="2" borderId="0" xfId="0" applyFont="1" applyFill="1"/>
    <xf numFmtId="0" fontId="2" fillId="2" borderId="0" xfId="0" applyFont="1" applyFill="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49" fontId="5" fillId="3" borderId="1"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xf>
    <xf numFmtId="1" fontId="9" fillId="3" borderId="3" xfId="0" applyNumberFormat="1"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xf>
    <xf numFmtId="0" fontId="6" fillId="4" borderId="0" xfId="0" applyFont="1" applyFill="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49" fontId="11" fillId="4" borderId="7" xfId="0" applyNumberFormat="1" applyFont="1" applyFill="1" applyBorder="1" applyAlignment="1">
      <alignment horizontal="center" vertical="center"/>
    </xf>
    <xf numFmtId="49" fontId="10" fillId="4" borderId="10" xfId="0" applyNumberFormat="1" applyFont="1" applyFill="1" applyBorder="1" applyAlignment="1">
      <alignment horizontal="center" vertical="center"/>
    </xf>
    <xf numFmtId="0" fontId="10" fillId="4" borderId="1" xfId="0" applyFont="1" applyFill="1" applyBorder="1" applyAlignment="1">
      <alignment horizontal="left" vertical="center" wrapText="1"/>
    </xf>
    <xf numFmtId="49" fontId="10" fillId="4" borderId="2" xfId="0" applyNumberFormat="1" applyFont="1" applyFill="1" applyBorder="1" applyAlignment="1">
      <alignment horizontal="center" vertical="center"/>
    </xf>
    <xf numFmtId="3" fontId="7" fillId="0" borderId="0" xfId="0" applyNumberFormat="1" applyFont="1" applyAlignment="1">
      <alignment horizontal="center" vertical="center"/>
    </xf>
    <xf numFmtId="0" fontId="1" fillId="2" borderId="0" xfId="0" applyFont="1" applyFill="1" applyAlignment="1">
      <alignment wrapText="1"/>
    </xf>
    <xf numFmtId="0" fontId="1" fillId="2" borderId="0" xfId="0" applyFont="1" applyFill="1" applyAlignment="1">
      <alignment horizont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7" fillId="0" borderId="1" xfId="0" applyFont="1" applyBorder="1"/>
    <xf numFmtId="49" fontId="18" fillId="0" borderId="0" xfId="0" applyNumberFormat="1" applyFont="1" applyAlignment="1">
      <alignment vertical="center" wrapText="1"/>
    </xf>
    <xf numFmtId="49" fontId="18" fillId="0" borderId="0" xfId="0" applyNumberFormat="1" applyFont="1" applyAlignment="1">
      <alignment horizontal="left" vertical="center" wrapText="1"/>
    </xf>
    <xf numFmtId="0" fontId="19" fillId="3" borderId="2" xfId="0" applyFont="1" applyFill="1" applyBorder="1" applyAlignment="1">
      <alignment vertical="center" wrapText="1"/>
    </xf>
    <xf numFmtId="0" fontId="4" fillId="3" borderId="2" xfId="0" applyFont="1" applyFill="1" applyBorder="1" applyAlignment="1">
      <alignment vertical="center" wrapText="1"/>
    </xf>
    <xf numFmtId="0" fontId="20" fillId="0" borderId="0" xfId="0" applyFont="1"/>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17" fillId="0" borderId="0" xfId="0" applyFont="1"/>
    <xf numFmtId="0" fontId="3" fillId="4" borderId="0" xfId="0" applyFont="1" applyFill="1" applyAlignment="1">
      <alignment horizontal="center" vertical="center"/>
    </xf>
    <xf numFmtId="0" fontId="3" fillId="2" borderId="1" xfId="0" applyFont="1" applyFill="1" applyBorder="1" applyAlignment="1">
      <alignment horizontal="center" vertical="center" wrapText="1"/>
    </xf>
    <xf numFmtId="0" fontId="18"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20" fillId="2" borderId="0" xfId="0" applyFont="1" applyFill="1"/>
    <xf numFmtId="0" fontId="0" fillId="0" borderId="0" xfId="0" applyAlignment="1">
      <alignment horizontal="center" vertical="center"/>
    </xf>
    <xf numFmtId="0" fontId="27" fillId="0" borderId="0" xfId="0" applyFont="1"/>
    <xf numFmtId="164"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49" fontId="8" fillId="3" borderId="7" xfId="0" applyNumberFormat="1" applyFont="1" applyFill="1" applyBorder="1" applyAlignment="1">
      <alignment horizontal="center" vertical="center"/>
    </xf>
    <xf numFmtId="49" fontId="28" fillId="0" borderId="0" xfId="0" applyNumberFormat="1" applyFont="1" applyAlignment="1">
      <alignment horizontal="left" vertical="center" wrapText="1"/>
    </xf>
    <xf numFmtId="0" fontId="29" fillId="3" borderId="2" xfId="0" applyFont="1" applyFill="1" applyBorder="1" applyAlignment="1">
      <alignment vertical="center"/>
    </xf>
    <xf numFmtId="0" fontId="29" fillId="3" borderId="1" xfId="0" applyFont="1" applyFill="1" applyBorder="1" applyAlignment="1">
      <alignment vertical="center" wrapText="1"/>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8" fillId="3" borderId="1" xfId="0" applyFont="1" applyFill="1" applyBorder="1" applyAlignment="1">
      <alignment horizontal="center" vertical="center" wrapText="1"/>
    </xf>
    <xf numFmtId="49" fontId="30" fillId="0" borderId="1"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3" borderId="3" xfId="0" applyFont="1" applyFill="1" applyBorder="1" applyAlignment="1">
      <alignment horizontal="center" vertical="center"/>
    </xf>
    <xf numFmtId="0" fontId="28" fillId="0" borderId="0" xfId="0" applyFont="1"/>
    <xf numFmtId="0" fontId="30" fillId="2" borderId="11" xfId="0" applyFont="1" applyFill="1" applyBorder="1" applyAlignment="1">
      <alignment horizontal="center" vertical="center" wrapText="1"/>
    </xf>
    <xf numFmtId="164" fontId="28" fillId="0" borderId="0" xfId="0" applyNumberFormat="1" applyFont="1"/>
    <xf numFmtId="0" fontId="28" fillId="0" borderId="0" xfId="0" applyFont="1" applyAlignment="1">
      <alignment horizontal="center" vertical="center"/>
    </xf>
    <xf numFmtId="164" fontId="28" fillId="0" borderId="0" xfId="0" applyNumberFormat="1" applyFont="1" applyAlignment="1">
      <alignment vertical="center"/>
    </xf>
    <xf numFmtId="0" fontId="10" fillId="4" borderId="2"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xf>
    <xf numFmtId="0" fontId="14" fillId="3" borderId="8" xfId="0" applyFont="1" applyFill="1" applyBorder="1" applyAlignment="1">
      <alignment horizontal="left" vertical="center" wrapText="1"/>
    </xf>
    <xf numFmtId="0" fontId="11" fillId="3" borderId="9"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2" fontId="1" fillId="2" borderId="0" xfId="0" applyNumberFormat="1" applyFont="1" applyFill="1" applyAlignment="1">
      <alignment horizontal="left" vertical="center" wrapText="1"/>
    </xf>
    <xf numFmtId="0" fontId="4" fillId="4" borderId="1" xfId="0" applyFont="1" applyFill="1" applyBorder="1" applyAlignment="1">
      <alignment horizontal="center" vertical="center" wrapText="1"/>
    </xf>
    <xf numFmtId="49" fontId="1" fillId="4" borderId="1" xfId="0" applyNumberFormat="1" applyFont="1" applyFill="1" applyBorder="1" applyAlignment="1">
      <alignment horizontal="right" vertical="center"/>
    </xf>
    <xf numFmtId="49" fontId="1" fillId="4" borderId="0" xfId="0" applyNumberFormat="1" applyFont="1" applyFill="1" applyAlignment="1">
      <alignment horizontal="left" vertical="top" wrapText="1"/>
    </xf>
    <xf numFmtId="49" fontId="2" fillId="4" borderId="0" xfId="0" applyNumberFormat="1" applyFont="1" applyFill="1" applyAlignment="1">
      <alignment horizontal="left" vertical="top" wrapText="1"/>
    </xf>
    <xf numFmtId="49" fontId="2" fillId="4" borderId="4" xfId="0" applyNumberFormat="1" applyFont="1" applyFill="1" applyBorder="1" applyAlignment="1">
      <alignment horizontal="left" vertical="top" wrapText="1"/>
    </xf>
    <xf numFmtId="0" fontId="11" fillId="4" borderId="1" xfId="0" applyFont="1" applyFill="1" applyBorder="1" applyAlignment="1">
      <alignment horizontal="center" vertical="center"/>
    </xf>
    <xf numFmtId="0" fontId="23" fillId="4" borderId="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3"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7917-0D8C-4D10-B8A6-E3D4BDDF389C}">
  <dimension ref="A2:N110"/>
  <sheetViews>
    <sheetView tabSelected="1" topLeftCell="A80" zoomScale="70" zoomScaleNormal="70" workbookViewId="0">
      <selection activeCell="A5" sqref="A5:XFD7"/>
    </sheetView>
  </sheetViews>
  <sheetFormatPr defaultRowHeight="15.6" x14ac:dyDescent="0.3"/>
  <cols>
    <col min="2" max="2" width="83" style="27" customWidth="1"/>
    <col min="3" max="3" width="25.109375" customWidth="1"/>
    <col min="4" max="4" width="27.5546875" style="27" customWidth="1"/>
    <col min="5" max="5" width="15.33203125" style="27" customWidth="1"/>
    <col min="6" max="6" width="33.44140625" style="27" customWidth="1"/>
    <col min="7" max="7" width="24" style="27" customWidth="1"/>
    <col min="8" max="8" width="16.88671875" style="27" customWidth="1"/>
    <col min="9" max="10" width="15.44140625" style="27" customWidth="1"/>
    <col min="11" max="11" width="13.6640625" style="27" customWidth="1"/>
    <col min="12" max="12" width="16.109375" style="27" customWidth="1"/>
    <col min="13" max="13" width="68.5546875" style="27" customWidth="1"/>
    <col min="14" max="14" width="16.109375" style="53" customWidth="1"/>
  </cols>
  <sheetData>
    <row r="2" spans="1:14" x14ac:dyDescent="0.3">
      <c r="A2" s="1" t="s">
        <v>269</v>
      </c>
      <c r="B2" s="18"/>
      <c r="C2" s="2"/>
      <c r="D2" s="2"/>
      <c r="E2" s="2"/>
      <c r="F2" s="2"/>
      <c r="G2" s="2"/>
      <c r="H2" s="2"/>
      <c r="I2" s="2"/>
      <c r="J2" s="2"/>
      <c r="K2" s="2"/>
      <c r="L2" s="2"/>
      <c r="M2" s="2"/>
    </row>
    <row r="3" spans="1:14" x14ac:dyDescent="0.3">
      <c r="A3" s="1"/>
      <c r="B3" s="18"/>
      <c r="C3" s="2"/>
      <c r="D3" s="2"/>
      <c r="E3" s="2"/>
      <c r="F3" s="2"/>
      <c r="G3" s="2"/>
      <c r="H3" s="2"/>
      <c r="I3" s="2"/>
      <c r="J3" s="2"/>
      <c r="K3" s="2"/>
      <c r="L3" s="2"/>
      <c r="M3" s="2"/>
    </row>
    <row r="4" spans="1:14" x14ac:dyDescent="0.3">
      <c r="A4" s="2"/>
      <c r="B4" s="19"/>
      <c r="C4" s="2"/>
      <c r="D4" s="2"/>
      <c r="E4" s="2"/>
      <c r="F4" s="2"/>
      <c r="G4" s="2"/>
      <c r="H4" s="2"/>
      <c r="I4" s="2"/>
      <c r="J4" s="2"/>
      <c r="K4" s="2"/>
      <c r="L4" s="2"/>
      <c r="M4" s="2"/>
    </row>
    <row r="5" spans="1:14" ht="81" hidden="1" customHeight="1" x14ac:dyDescent="0.3">
      <c r="A5" s="74" t="s">
        <v>135</v>
      </c>
      <c r="B5" s="74"/>
      <c r="C5" s="74"/>
      <c r="D5" s="84" t="s">
        <v>0</v>
      </c>
      <c r="E5" s="84"/>
      <c r="F5" s="84"/>
      <c r="G5" s="84"/>
      <c r="H5" s="84"/>
      <c r="I5" s="2"/>
      <c r="J5" s="2"/>
      <c r="K5" s="2"/>
      <c r="L5" s="2"/>
      <c r="M5" s="2"/>
    </row>
    <row r="6" spans="1:14" ht="80.25" hidden="1" customHeight="1" x14ac:dyDescent="0.3">
      <c r="A6" s="74" t="s">
        <v>136</v>
      </c>
      <c r="B6" s="74"/>
      <c r="C6" s="74"/>
      <c r="D6" s="74"/>
      <c r="E6" s="74"/>
      <c r="F6" s="74"/>
      <c r="G6" s="74"/>
      <c r="H6" s="74"/>
      <c r="I6" s="2"/>
      <c r="J6" s="2"/>
      <c r="K6" s="2"/>
      <c r="L6" s="2"/>
      <c r="M6" s="2"/>
    </row>
    <row r="7" spans="1:14" ht="153" hidden="1" customHeight="1" x14ac:dyDescent="0.3">
      <c r="A7" s="74" t="s">
        <v>144</v>
      </c>
      <c r="B7" s="74"/>
      <c r="C7" s="74"/>
      <c r="D7" s="74"/>
      <c r="E7" s="74"/>
      <c r="F7" s="74"/>
      <c r="G7" s="74"/>
      <c r="H7" s="74"/>
      <c r="I7" s="74"/>
      <c r="J7" s="2"/>
      <c r="K7" s="2"/>
      <c r="L7" s="2"/>
      <c r="M7" s="2"/>
    </row>
    <row r="8" spans="1:14" x14ac:dyDescent="0.3">
      <c r="A8" s="75" t="s">
        <v>141</v>
      </c>
      <c r="B8" s="75"/>
      <c r="C8" s="75"/>
      <c r="D8" s="75"/>
      <c r="E8" s="75"/>
      <c r="F8" s="75"/>
      <c r="G8" s="75"/>
      <c r="H8" s="75"/>
      <c r="I8" s="75"/>
      <c r="J8" s="75"/>
      <c r="K8" s="75"/>
      <c r="L8" s="75"/>
      <c r="M8" s="75"/>
    </row>
    <row r="9" spans="1:14" ht="363.75" customHeight="1" x14ac:dyDescent="0.3">
      <c r="A9" s="20" t="s">
        <v>1</v>
      </c>
      <c r="B9" s="28" t="s">
        <v>140</v>
      </c>
      <c r="C9" s="21" t="s">
        <v>153</v>
      </c>
      <c r="D9" s="28" t="s">
        <v>137</v>
      </c>
      <c r="E9" s="28" t="s">
        <v>2</v>
      </c>
      <c r="F9" s="28" t="s">
        <v>138</v>
      </c>
      <c r="G9" s="28" t="s">
        <v>3</v>
      </c>
      <c r="H9" s="28" t="s">
        <v>139</v>
      </c>
      <c r="I9" s="28" t="s">
        <v>4</v>
      </c>
      <c r="J9" s="28" t="s">
        <v>5</v>
      </c>
      <c r="K9" s="28" t="s">
        <v>6</v>
      </c>
      <c r="L9" s="28" t="s">
        <v>7</v>
      </c>
      <c r="M9" s="28" t="s">
        <v>142</v>
      </c>
      <c r="N9" s="54" t="s">
        <v>268</v>
      </c>
    </row>
    <row r="10" spans="1:14" ht="16.2" x14ac:dyDescent="0.3">
      <c r="A10" s="3">
        <v>1</v>
      </c>
      <c r="B10" s="29">
        <v>2</v>
      </c>
      <c r="C10" s="4">
        <v>3</v>
      </c>
      <c r="D10" s="32">
        <v>4</v>
      </c>
      <c r="E10" s="32">
        <v>5</v>
      </c>
      <c r="F10" s="32">
        <v>6</v>
      </c>
      <c r="G10" s="32">
        <v>7</v>
      </c>
      <c r="H10" s="32">
        <v>8</v>
      </c>
      <c r="I10" s="32">
        <v>9</v>
      </c>
      <c r="J10" s="32">
        <v>10</v>
      </c>
      <c r="K10" s="32">
        <v>11</v>
      </c>
      <c r="L10" s="32">
        <v>12</v>
      </c>
      <c r="M10" s="35">
        <v>13</v>
      </c>
      <c r="N10" s="51">
        <v>18</v>
      </c>
    </row>
    <row r="11" spans="1:14" ht="23.4" customHeight="1" x14ac:dyDescent="0.3">
      <c r="A11" s="5" t="s">
        <v>8</v>
      </c>
      <c r="B11" s="22" t="s">
        <v>58</v>
      </c>
      <c r="C11" s="17">
        <v>4000</v>
      </c>
      <c r="D11" s="33"/>
      <c r="E11" s="33"/>
      <c r="F11" s="33"/>
      <c r="G11" s="33"/>
      <c r="H11" s="33"/>
      <c r="I11" s="33"/>
      <c r="J11" s="33"/>
      <c r="K11" s="33"/>
      <c r="L11" s="33"/>
      <c r="M11" s="33"/>
      <c r="N11" s="52"/>
    </row>
    <row r="12" spans="1:14" ht="16.2" x14ac:dyDescent="0.3">
      <c r="A12" s="6" t="s">
        <v>9</v>
      </c>
      <c r="B12" s="24" t="s">
        <v>181</v>
      </c>
      <c r="C12" s="7"/>
      <c r="D12" s="34" t="s">
        <v>160</v>
      </c>
      <c r="E12" s="34" t="s">
        <v>158</v>
      </c>
      <c r="F12" s="34">
        <v>167</v>
      </c>
      <c r="G12" s="34">
        <v>24</v>
      </c>
      <c r="H12" s="39">
        <v>115</v>
      </c>
      <c r="I12" s="34">
        <v>5</v>
      </c>
      <c r="J12" s="40">
        <f>SUM(K12-H12)</f>
        <v>5.75</v>
      </c>
      <c r="K12" s="39">
        <f>SUM(H12*1.05)</f>
        <v>120.75</v>
      </c>
      <c r="L12" s="39">
        <f>SUM(F12*H12)</f>
        <v>19205</v>
      </c>
      <c r="M12" s="34" t="s">
        <v>159</v>
      </c>
      <c r="N12" s="55">
        <f>SUM(F12*K12)</f>
        <v>20165.25</v>
      </c>
    </row>
    <row r="13" spans="1:14" x14ac:dyDescent="0.3">
      <c r="A13" s="5" t="s">
        <v>10</v>
      </c>
      <c r="B13" s="22" t="s">
        <v>59</v>
      </c>
      <c r="C13" s="17">
        <v>4000</v>
      </c>
      <c r="D13" s="33"/>
      <c r="E13" s="33"/>
      <c r="F13" s="33"/>
      <c r="G13" s="33"/>
      <c r="H13" s="33"/>
      <c r="I13" s="33"/>
      <c r="J13" s="33"/>
      <c r="K13" s="33"/>
      <c r="L13" s="33"/>
      <c r="M13" s="33"/>
      <c r="N13" s="55">
        <f t="shared" ref="N13:N76" si="0">SUM(F13*K13)</f>
        <v>0</v>
      </c>
    </row>
    <row r="14" spans="1:14" ht="16.2" x14ac:dyDescent="0.3">
      <c r="A14" s="6" t="s">
        <v>11</v>
      </c>
      <c r="B14" s="24" t="s">
        <v>182</v>
      </c>
      <c r="C14" s="7"/>
      <c r="D14" s="34" t="s">
        <v>160</v>
      </c>
      <c r="E14" s="34" t="s">
        <v>158</v>
      </c>
      <c r="F14" s="34">
        <v>167</v>
      </c>
      <c r="G14" s="34">
        <v>24</v>
      </c>
      <c r="H14" s="39">
        <v>140</v>
      </c>
      <c r="I14" s="34">
        <v>5</v>
      </c>
      <c r="J14" s="40">
        <f>SUM(K14-H14)</f>
        <v>7</v>
      </c>
      <c r="K14" s="34">
        <f>SUM(H14*1.05)</f>
        <v>147</v>
      </c>
      <c r="L14" s="39">
        <f>SUM(F14*H14)</f>
        <v>23380</v>
      </c>
      <c r="M14" s="34" t="s">
        <v>267</v>
      </c>
      <c r="N14" s="55">
        <f t="shared" si="0"/>
        <v>24549</v>
      </c>
    </row>
    <row r="15" spans="1:14" x14ac:dyDescent="0.3">
      <c r="A15" s="5" t="s">
        <v>12</v>
      </c>
      <c r="B15" s="22" t="s">
        <v>60</v>
      </c>
      <c r="C15" s="8">
        <v>700</v>
      </c>
      <c r="D15" s="33"/>
      <c r="E15" s="33"/>
      <c r="F15" s="33"/>
      <c r="G15" s="33"/>
      <c r="H15" s="33"/>
      <c r="I15" s="33"/>
      <c r="J15" s="33"/>
      <c r="K15" s="33"/>
      <c r="L15" s="33"/>
      <c r="M15" s="33"/>
      <c r="N15" s="55">
        <f t="shared" si="0"/>
        <v>0</v>
      </c>
    </row>
    <row r="16" spans="1:14" ht="16.2" x14ac:dyDescent="0.3">
      <c r="A16" s="6" t="s">
        <v>13</v>
      </c>
      <c r="B16" s="24" t="s">
        <v>183</v>
      </c>
      <c r="C16" s="7"/>
      <c r="D16" s="34" t="s">
        <v>160</v>
      </c>
      <c r="E16" s="34" t="s">
        <v>158</v>
      </c>
      <c r="F16" s="34">
        <v>30</v>
      </c>
      <c r="G16" s="34">
        <v>24</v>
      </c>
      <c r="H16" s="39">
        <v>105</v>
      </c>
      <c r="I16" s="34">
        <v>5</v>
      </c>
      <c r="J16" s="39">
        <f>SUM(K16-H16)</f>
        <v>5.25</v>
      </c>
      <c r="K16" s="39">
        <f>SUM(H16*1.05)</f>
        <v>110.25</v>
      </c>
      <c r="L16" s="39">
        <f>SUM(F16*H16)</f>
        <v>3150</v>
      </c>
      <c r="M16" s="34" t="s">
        <v>161</v>
      </c>
      <c r="N16" s="55">
        <f t="shared" si="0"/>
        <v>3307.5</v>
      </c>
    </row>
    <row r="17" spans="1:14" x14ac:dyDescent="0.3">
      <c r="A17" s="5" t="s">
        <v>14</v>
      </c>
      <c r="B17" s="22" t="s">
        <v>61</v>
      </c>
      <c r="C17" s="8">
        <v>3000</v>
      </c>
      <c r="D17" s="33"/>
      <c r="E17" s="33"/>
      <c r="F17" s="33"/>
      <c r="G17" s="33"/>
      <c r="H17" s="33"/>
      <c r="I17" s="33"/>
      <c r="J17" s="33"/>
      <c r="K17" s="33"/>
      <c r="L17" s="33"/>
      <c r="M17" s="33"/>
      <c r="N17" s="55">
        <f t="shared" si="0"/>
        <v>0</v>
      </c>
    </row>
    <row r="18" spans="1:14" ht="16.2" x14ac:dyDescent="0.3">
      <c r="A18" s="6" t="s">
        <v>15</v>
      </c>
      <c r="B18" s="24" t="s">
        <v>184</v>
      </c>
      <c r="C18" s="7"/>
      <c r="D18" s="34" t="s">
        <v>160</v>
      </c>
      <c r="E18" s="34" t="s">
        <v>158</v>
      </c>
      <c r="F18" s="34">
        <v>125</v>
      </c>
      <c r="G18" s="34">
        <v>24</v>
      </c>
      <c r="H18" s="39">
        <v>107</v>
      </c>
      <c r="I18" s="34">
        <v>5</v>
      </c>
      <c r="J18" s="39">
        <f>SUM(K18-H18)</f>
        <v>5.3500000000000085</v>
      </c>
      <c r="K18" s="39">
        <f>SUM(H18*1.05)</f>
        <v>112.35000000000001</v>
      </c>
      <c r="L18" s="39">
        <f>SUM(F18*H18)</f>
        <v>13375</v>
      </c>
      <c r="M18" s="34" t="s">
        <v>185</v>
      </c>
      <c r="N18" s="55">
        <f t="shared" si="0"/>
        <v>14043.750000000002</v>
      </c>
    </row>
    <row r="19" spans="1:14" x14ac:dyDescent="0.3">
      <c r="A19" s="5" t="s">
        <v>16</v>
      </c>
      <c r="B19" s="22" t="s">
        <v>62</v>
      </c>
      <c r="C19" s="8">
        <v>8000</v>
      </c>
      <c r="D19" s="33"/>
      <c r="E19" s="33"/>
      <c r="F19" s="33"/>
      <c r="G19" s="33"/>
      <c r="H19" s="33"/>
      <c r="I19" s="33"/>
      <c r="J19" s="33"/>
      <c r="K19" s="33"/>
      <c r="L19" s="33"/>
      <c r="M19" s="33"/>
      <c r="N19" s="55">
        <f t="shared" si="0"/>
        <v>0</v>
      </c>
    </row>
    <row r="20" spans="1:14" ht="16.2" x14ac:dyDescent="0.3">
      <c r="A20" s="6" t="s">
        <v>17</v>
      </c>
      <c r="B20" s="24" t="s">
        <v>186</v>
      </c>
      <c r="C20" s="7"/>
      <c r="D20" s="34" t="s">
        <v>160</v>
      </c>
      <c r="E20" s="34" t="s">
        <v>158</v>
      </c>
      <c r="F20" s="34">
        <v>334</v>
      </c>
      <c r="G20" s="34">
        <v>24</v>
      </c>
      <c r="H20" s="39">
        <v>112</v>
      </c>
      <c r="I20" s="34">
        <v>5</v>
      </c>
      <c r="J20" s="39">
        <f>SUM(K20-H20)</f>
        <v>5.6000000000000085</v>
      </c>
      <c r="K20" s="39">
        <f>SUM(H20*1.05)</f>
        <v>117.60000000000001</v>
      </c>
      <c r="L20" s="39">
        <f>SUM(F20*H20)</f>
        <v>37408</v>
      </c>
      <c r="M20" s="34" t="s">
        <v>187</v>
      </c>
      <c r="N20" s="55">
        <f t="shared" si="0"/>
        <v>39278.400000000001</v>
      </c>
    </row>
    <row r="21" spans="1:14" x14ac:dyDescent="0.3">
      <c r="A21" s="5" t="s">
        <v>18</v>
      </c>
      <c r="B21" s="22" t="s">
        <v>63</v>
      </c>
      <c r="C21" s="8">
        <v>4000</v>
      </c>
      <c r="D21" s="33"/>
      <c r="E21" s="33"/>
      <c r="F21" s="33"/>
      <c r="G21" s="33"/>
      <c r="H21" s="33"/>
      <c r="I21" s="33"/>
      <c r="J21" s="33"/>
      <c r="K21" s="33"/>
      <c r="L21" s="33"/>
      <c r="M21" s="33"/>
      <c r="N21" s="55">
        <f t="shared" si="0"/>
        <v>0</v>
      </c>
    </row>
    <row r="22" spans="1:14" ht="16.2" x14ac:dyDescent="0.3">
      <c r="A22" s="6" t="s">
        <v>19</v>
      </c>
      <c r="B22" s="24" t="s">
        <v>191</v>
      </c>
      <c r="C22" s="7"/>
      <c r="D22" s="34" t="s">
        <v>160</v>
      </c>
      <c r="E22" s="34" t="s">
        <v>158</v>
      </c>
      <c r="F22" s="34">
        <v>167</v>
      </c>
      <c r="G22" s="34">
        <v>24</v>
      </c>
      <c r="H22" s="39">
        <v>120</v>
      </c>
      <c r="I22" s="34">
        <v>5</v>
      </c>
      <c r="J22" s="39">
        <f>SUM(K22-H22)</f>
        <v>6</v>
      </c>
      <c r="K22" s="39">
        <f>SUM(H22*1.05)</f>
        <v>126</v>
      </c>
      <c r="L22" s="39">
        <f>SUM(F22*H22)</f>
        <v>20040</v>
      </c>
      <c r="M22" s="34" t="s">
        <v>188</v>
      </c>
      <c r="N22" s="55">
        <f t="shared" si="0"/>
        <v>21042</v>
      </c>
    </row>
    <row r="23" spans="1:14" x14ac:dyDescent="0.3">
      <c r="A23" s="5" t="s">
        <v>20</v>
      </c>
      <c r="B23" s="22" t="s">
        <v>64</v>
      </c>
      <c r="C23" s="8">
        <v>14000</v>
      </c>
      <c r="D23" s="33"/>
      <c r="E23" s="33"/>
      <c r="F23" s="33"/>
      <c r="G23" s="33"/>
      <c r="H23" s="33"/>
      <c r="I23" s="33"/>
      <c r="J23" s="33"/>
      <c r="K23" s="33"/>
      <c r="L23" s="33"/>
      <c r="M23" s="33"/>
      <c r="N23" s="55">
        <f t="shared" si="0"/>
        <v>0</v>
      </c>
    </row>
    <row r="24" spans="1:14" ht="16.2" x14ac:dyDescent="0.3">
      <c r="A24" s="6" t="s">
        <v>21</v>
      </c>
      <c r="B24" s="24" t="s">
        <v>190</v>
      </c>
      <c r="C24" s="7"/>
      <c r="D24" s="34" t="s">
        <v>160</v>
      </c>
      <c r="E24" s="34" t="s">
        <v>158</v>
      </c>
      <c r="F24" s="34">
        <v>584</v>
      </c>
      <c r="G24" s="34">
        <v>24</v>
      </c>
      <c r="H24" s="39">
        <v>116</v>
      </c>
      <c r="I24" s="34">
        <v>5</v>
      </c>
      <c r="J24" s="39">
        <f>SUM(K24-H24)</f>
        <v>5.8000000000000114</v>
      </c>
      <c r="K24" s="39">
        <f>SUM(H24*1.05)</f>
        <v>121.80000000000001</v>
      </c>
      <c r="L24" s="39">
        <f>SUM(F24*H24)</f>
        <v>67744</v>
      </c>
      <c r="M24" s="34" t="s">
        <v>189</v>
      </c>
      <c r="N24" s="55">
        <f t="shared" si="0"/>
        <v>71131.200000000012</v>
      </c>
    </row>
    <row r="25" spans="1:14" x14ac:dyDescent="0.3">
      <c r="A25" s="5" t="s">
        <v>22</v>
      </c>
      <c r="B25" s="38" t="s">
        <v>65</v>
      </c>
      <c r="C25" s="8">
        <v>2000</v>
      </c>
      <c r="D25" s="33"/>
      <c r="E25" s="33"/>
      <c r="F25" s="33"/>
      <c r="G25" s="33"/>
      <c r="H25" s="33"/>
      <c r="I25" s="33"/>
      <c r="J25" s="33"/>
      <c r="K25" s="33"/>
      <c r="L25" s="33"/>
      <c r="M25" s="33"/>
      <c r="N25" s="55">
        <f t="shared" si="0"/>
        <v>0</v>
      </c>
    </row>
    <row r="26" spans="1:14" ht="16.2" x14ac:dyDescent="0.3">
      <c r="A26" s="6" t="s">
        <v>23</v>
      </c>
      <c r="B26" s="24" t="s">
        <v>192</v>
      </c>
      <c r="C26" s="7"/>
      <c r="D26" s="34" t="s">
        <v>160</v>
      </c>
      <c r="E26" s="34" t="s">
        <v>158</v>
      </c>
      <c r="F26" s="34">
        <v>84</v>
      </c>
      <c r="G26" s="34">
        <v>24</v>
      </c>
      <c r="H26" s="39">
        <v>112</v>
      </c>
      <c r="I26" s="34">
        <v>5</v>
      </c>
      <c r="J26" s="39">
        <f>SUM(K26-H26)</f>
        <v>5.6000000000000085</v>
      </c>
      <c r="K26" s="39">
        <f>SUM(H26*1.05)</f>
        <v>117.60000000000001</v>
      </c>
      <c r="L26" s="39">
        <f>SUM(F26*H26)</f>
        <v>9408</v>
      </c>
      <c r="M26" s="49" t="s">
        <v>194</v>
      </c>
      <c r="N26" s="55">
        <f t="shared" si="0"/>
        <v>9878.4000000000015</v>
      </c>
    </row>
    <row r="27" spans="1:14" x14ac:dyDescent="0.3">
      <c r="A27" s="5" t="s">
        <v>24</v>
      </c>
      <c r="B27" s="22" t="s">
        <v>66</v>
      </c>
      <c r="C27" s="8">
        <v>1000</v>
      </c>
      <c r="D27" s="33"/>
      <c r="E27" s="33"/>
      <c r="F27" s="33"/>
      <c r="G27" s="33"/>
      <c r="H27" s="33"/>
      <c r="I27" s="33"/>
      <c r="J27" s="33"/>
      <c r="K27" s="33"/>
      <c r="L27" s="33"/>
      <c r="M27" s="33"/>
      <c r="N27" s="55">
        <f t="shared" si="0"/>
        <v>0</v>
      </c>
    </row>
    <row r="28" spans="1:14" ht="16.2" x14ac:dyDescent="0.3">
      <c r="A28" s="6" t="s">
        <v>25</v>
      </c>
      <c r="B28" s="24" t="s">
        <v>193</v>
      </c>
      <c r="C28" s="7"/>
      <c r="D28" s="34" t="s">
        <v>160</v>
      </c>
      <c r="E28" s="34" t="s">
        <v>158</v>
      </c>
      <c r="F28" s="34">
        <v>42</v>
      </c>
      <c r="G28" s="34">
        <v>24</v>
      </c>
      <c r="H28" s="39">
        <v>112</v>
      </c>
      <c r="I28" s="34">
        <v>5</v>
      </c>
      <c r="J28" s="39">
        <f>SUM(K28-H28)</f>
        <v>5.6000000000000085</v>
      </c>
      <c r="K28" s="39">
        <f>SUM(H28*1.05)</f>
        <v>117.60000000000001</v>
      </c>
      <c r="L28" s="39">
        <f>SUM(F28*H28)</f>
        <v>4704</v>
      </c>
      <c r="M28" s="34" t="s">
        <v>195</v>
      </c>
      <c r="N28" s="55">
        <f t="shared" si="0"/>
        <v>4939.2000000000007</v>
      </c>
    </row>
    <row r="29" spans="1:14" x14ac:dyDescent="0.3">
      <c r="A29" s="5" t="s">
        <v>26</v>
      </c>
      <c r="B29" s="22" t="s">
        <v>67</v>
      </c>
      <c r="C29" s="8">
        <v>500</v>
      </c>
      <c r="D29" s="33"/>
      <c r="E29" s="33"/>
      <c r="F29" s="33"/>
      <c r="G29" s="33"/>
      <c r="H29" s="33"/>
      <c r="I29" s="33"/>
      <c r="J29" s="33"/>
      <c r="K29" s="33"/>
      <c r="L29" s="33"/>
      <c r="M29" s="33"/>
      <c r="N29" s="55">
        <f t="shared" si="0"/>
        <v>0</v>
      </c>
    </row>
    <row r="30" spans="1:14" ht="16.2" x14ac:dyDescent="0.3">
      <c r="A30" s="6" t="s">
        <v>27</v>
      </c>
      <c r="B30" s="24" t="s">
        <v>196</v>
      </c>
      <c r="C30" s="7"/>
      <c r="D30" s="34" t="s">
        <v>160</v>
      </c>
      <c r="E30" s="34" t="s">
        <v>158</v>
      </c>
      <c r="F30" s="34">
        <v>21</v>
      </c>
      <c r="G30" s="34">
        <v>24</v>
      </c>
      <c r="H30" s="39">
        <v>115</v>
      </c>
      <c r="I30" s="34">
        <v>5</v>
      </c>
      <c r="J30" s="39">
        <f>SUM(K30-H30)</f>
        <v>5.75</v>
      </c>
      <c r="K30" s="39">
        <f>SUM(H30*1.05)</f>
        <v>120.75</v>
      </c>
      <c r="L30" s="39">
        <f>SUM(F30*H30)</f>
        <v>2415</v>
      </c>
      <c r="M30" s="34" t="s">
        <v>199</v>
      </c>
      <c r="N30" s="55">
        <f t="shared" si="0"/>
        <v>2535.75</v>
      </c>
    </row>
    <row r="31" spans="1:14" x14ac:dyDescent="0.3">
      <c r="A31" s="5" t="s">
        <v>28</v>
      </c>
      <c r="B31" s="22" t="s">
        <v>68</v>
      </c>
      <c r="C31" s="8">
        <v>500</v>
      </c>
      <c r="D31" s="33"/>
      <c r="E31" s="33"/>
      <c r="F31" s="33"/>
      <c r="G31" s="33"/>
      <c r="H31" s="33"/>
      <c r="I31" s="33"/>
      <c r="J31" s="33"/>
      <c r="K31" s="33"/>
      <c r="L31" s="33"/>
      <c r="M31" s="33"/>
      <c r="N31" s="55">
        <f t="shared" si="0"/>
        <v>0</v>
      </c>
    </row>
    <row r="32" spans="1:14" ht="16.2" x14ac:dyDescent="0.3">
      <c r="A32" s="6" t="s">
        <v>29</v>
      </c>
      <c r="B32" s="24" t="s">
        <v>197</v>
      </c>
      <c r="C32" s="7"/>
      <c r="D32" s="34" t="s">
        <v>160</v>
      </c>
      <c r="E32" s="34" t="s">
        <v>158</v>
      </c>
      <c r="F32" s="34">
        <v>21</v>
      </c>
      <c r="G32" s="34">
        <v>24</v>
      </c>
      <c r="H32" s="39">
        <v>140</v>
      </c>
      <c r="I32" s="34">
        <v>5</v>
      </c>
      <c r="J32" s="39">
        <f>SUM(K32-H32)</f>
        <v>7</v>
      </c>
      <c r="K32" s="39">
        <f>SUM(H32*1.05)</f>
        <v>147</v>
      </c>
      <c r="L32" s="39">
        <f>SUM(F32*H32)</f>
        <v>2940</v>
      </c>
      <c r="M32" s="34" t="s">
        <v>198</v>
      </c>
      <c r="N32" s="55">
        <f t="shared" si="0"/>
        <v>3087</v>
      </c>
    </row>
    <row r="33" spans="1:14" x14ac:dyDescent="0.3">
      <c r="A33" s="5" t="s">
        <v>30</v>
      </c>
      <c r="B33" s="30" t="s">
        <v>69</v>
      </c>
      <c r="C33" s="8">
        <v>500</v>
      </c>
      <c r="D33" s="33"/>
      <c r="E33" s="33"/>
      <c r="F33" s="33"/>
      <c r="G33" s="33"/>
      <c r="H33" s="33"/>
      <c r="I33" s="33"/>
      <c r="J33" s="33"/>
      <c r="K33" s="33"/>
      <c r="L33" s="33"/>
      <c r="M33" s="33"/>
      <c r="N33" s="55">
        <f t="shared" si="0"/>
        <v>0</v>
      </c>
    </row>
    <row r="34" spans="1:14" ht="16.2" x14ac:dyDescent="0.3">
      <c r="A34" s="6" t="s">
        <v>31</v>
      </c>
      <c r="B34" s="24" t="s">
        <v>200</v>
      </c>
      <c r="C34" s="7"/>
      <c r="D34" s="34" t="s">
        <v>160</v>
      </c>
      <c r="E34" s="34" t="s">
        <v>158</v>
      </c>
      <c r="F34" s="34">
        <v>21</v>
      </c>
      <c r="G34" s="34">
        <v>24</v>
      </c>
      <c r="H34" s="39">
        <v>115</v>
      </c>
      <c r="I34" s="34">
        <v>5</v>
      </c>
      <c r="J34" s="39">
        <f>SUM(K34-H34)</f>
        <v>5.75</v>
      </c>
      <c r="K34" s="39">
        <f>SUM(H34*1.05)</f>
        <v>120.75</v>
      </c>
      <c r="L34" s="39">
        <f>SUM(F34*H34)</f>
        <v>2415</v>
      </c>
      <c r="M34" s="34" t="s">
        <v>202</v>
      </c>
      <c r="N34" s="55">
        <f t="shared" si="0"/>
        <v>2535.75</v>
      </c>
    </row>
    <row r="35" spans="1:14" x14ac:dyDescent="0.3">
      <c r="A35" s="5" t="s">
        <v>44</v>
      </c>
      <c r="B35" s="22" t="s">
        <v>70</v>
      </c>
      <c r="C35" s="8">
        <v>500</v>
      </c>
      <c r="D35" s="33"/>
      <c r="E35" s="33"/>
      <c r="F35" s="33"/>
      <c r="G35" s="33"/>
      <c r="H35" s="33"/>
      <c r="I35" s="33"/>
      <c r="J35" s="33"/>
      <c r="K35" s="33"/>
      <c r="L35" s="33"/>
      <c r="M35" s="33"/>
      <c r="N35" s="55">
        <f t="shared" si="0"/>
        <v>0</v>
      </c>
    </row>
    <row r="36" spans="1:14" ht="16.2" x14ac:dyDescent="0.3">
      <c r="A36" s="6" t="s">
        <v>122</v>
      </c>
      <c r="B36" s="24" t="s">
        <v>201</v>
      </c>
      <c r="C36" s="7"/>
      <c r="D36" s="34" t="s">
        <v>160</v>
      </c>
      <c r="E36" s="34" t="s">
        <v>158</v>
      </c>
      <c r="F36" s="34">
        <v>21</v>
      </c>
      <c r="G36" s="34">
        <v>24</v>
      </c>
      <c r="H36" s="39">
        <v>140</v>
      </c>
      <c r="I36" s="34">
        <v>5</v>
      </c>
      <c r="J36" s="39">
        <f>SUM(K36-H36)</f>
        <v>7</v>
      </c>
      <c r="K36" s="39">
        <f>SUM(H36*1.05)</f>
        <v>147</v>
      </c>
      <c r="L36" s="39">
        <f>SUM(F36*H36)</f>
        <v>2940</v>
      </c>
      <c r="M36" s="34" t="s">
        <v>203</v>
      </c>
      <c r="N36" s="55">
        <f t="shared" si="0"/>
        <v>3087</v>
      </c>
    </row>
    <row r="37" spans="1:14" x14ac:dyDescent="0.3">
      <c r="A37" s="5" t="s">
        <v>45</v>
      </c>
      <c r="B37" s="22" t="s">
        <v>71</v>
      </c>
      <c r="C37" s="8">
        <v>4000</v>
      </c>
      <c r="D37" s="33"/>
      <c r="E37" s="33"/>
      <c r="F37" s="33"/>
      <c r="G37" s="33"/>
      <c r="H37" s="33"/>
      <c r="I37" s="33"/>
      <c r="J37" s="33"/>
      <c r="K37" s="33"/>
      <c r="L37" s="33"/>
      <c r="M37" s="33"/>
      <c r="N37" s="55">
        <f t="shared" si="0"/>
        <v>0</v>
      </c>
    </row>
    <row r="38" spans="1:14" ht="16.2" x14ac:dyDescent="0.3">
      <c r="A38" s="6" t="s">
        <v>46</v>
      </c>
      <c r="B38" s="24" t="s">
        <v>206</v>
      </c>
      <c r="C38" s="7"/>
      <c r="D38" s="34" t="s">
        <v>160</v>
      </c>
      <c r="E38" s="34" t="s">
        <v>158</v>
      </c>
      <c r="F38" s="34">
        <v>167</v>
      </c>
      <c r="G38" s="34">
        <v>24</v>
      </c>
      <c r="H38" s="39">
        <v>115</v>
      </c>
      <c r="I38" s="34">
        <v>5</v>
      </c>
      <c r="J38" s="39">
        <f>SUM(K38-H38)</f>
        <v>5.75</v>
      </c>
      <c r="K38" s="39">
        <f>SUM(H38*1.05)</f>
        <v>120.75</v>
      </c>
      <c r="L38" s="39">
        <f>SUM(F38*H38)</f>
        <v>19205</v>
      </c>
      <c r="M38" s="34" t="s">
        <v>257</v>
      </c>
      <c r="N38" s="55">
        <f t="shared" si="0"/>
        <v>20165.25</v>
      </c>
    </row>
    <row r="39" spans="1:14" x14ac:dyDescent="0.3">
      <c r="A39" s="5" t="s">
        <v>47</v>
      </c>
      <c r="B39" s="22" t="s">
        <v>72</v>
      </c>
      <c r="C39" s="8">
        <v>4000</v>
      </c>
      <c r="D39" s="33"/>
      <c r="E39" s="33"/>
      <c r="F39" s="33"/>
      <c r="G39" s="33"/>
      <c r="H39" s="33"/>
      <c r="I39" s="33"/>
      <c r="J39" s="33"/>
      <c r="K39" s="33"/>
      <c r="L39" s="33"/>
      <c r="M39" s="33"/>
      <c r="N39" s="55">
        <f t="shared" si="0"/>
        <v>0</v>
      </c>
    </row>
    <row r="40" spans="1:14" ht="16.2" x14ac:dyDescent="0.3">
      <c r="A40" s="6" t="s">
        <v>48</v>
      </c>
      <c r="B40" s="24" t="s">
        <v>205</v>
      </c>
      <c r="C40" s="7"/>
      <c r="D40" s="34" t="s">
        <v>160</v>
      </c>
      <c r="E40" s="34" t="s">
        <v>158</v>
      </c>
      <c r="F40" s="34">
        <v>167</v>
      </c>
      <c r="G40" s="34">
        <v>24</v>
      </c>
      <c r="H40" s="39">
        <v>115</v>
      </c>
      <c r="I40" s="34">
        <v>5</v>
      </c>
      <c r="J40" s="39">
        <f>SUM(K40-H40)</f>
        <v>5.75</v>
      </c>
      <c r="K40" s="39">
        <f>SUM(H40*1.05)</f>
        <v>120.75</v>
      </c>
      <c r="L40" s="39">
        <f>SUM(F40*H40)</f>
        <v>19205</v>
      </c>
      <c r="M40" s="34" t="s">
        <v>258</v>
      </c>
      <c r="N40" s="55">
        <f t="shared" si="0"/>
        <v>20165.25</v>
      </c>
    </row>
    <row r="41" spans="1:14" x14ac:dyDescent="0.3">
      <c r="A41" s="5" t="s">
        <v>49</v>
      </c>
      <c r="B41" s="26" t="s">
        <v>73</v>
      </c>
      <c r="C41" s="8">
        <v>300</v>
      </c>
      <c r="D41" s="33"/>
      <c r="E41" s="33"/>
      <c r="F41" s="33"/>
      <c r="G41" s="33"/>
      <c r="H41" s="33"/>
      <c r="I41" s="33"/>
      <c r="J41" s="33"/>
      <c r="K41" s="33"/>
      <c r="L41" s="33"/>
      <c r="M41" s="33"/>
      <c r="N41" s="55">
        <f t="shared" si="0"/>
        <v>0</v>
      </c>
    </row>
    <row r="42" spans="1:14" ht="16.2" x14ac:dyDescent="0.3">
      <c r="A42" s="6" t="s">
        <v>50</v>
      </c>
      <c r="B42" s="24" t="s">
        <v>212</v>
      </c>
      <c r="C42" s="7"/>
      <c r="D42" s="34" t="s">
        <v>160</v>
      </c>
      <c r="E42" s="34" t="s">
        <v>158</v>
      </c>
      <c r="F42" s="34">
        <v>13</v>
      </c>
      <c r="G42" s="34">
        <v>24</v>
      </c>
      <c r="H42" s="39">
        <v>96</v>
      </c>
      <c r="I42" s="34">
        <v>5</v>
      </c>
      <c r="J42" s="39">
        <f>SUM(K42-H42)</f>
        <v>4.8000000000000114</v>
      </c>
      <c r="K42" s="39">
        <f>SUM(H42*1.05)</f>
        <v>100.80000000000001</v>
      </c>
      <c r="L42" s="39">
        <f>SUM(F42*H42)</f>
        <v>1248</v>
      </c>
      <c r="M42" s="34" t="s">
        <v>211</v>
      </c>
      <c r="N42" s="55">
        <f t="shared" si="0"/>
        <v>1310.4000000000001</v>
      </c>
    </row>
    <row r="43" spans="1:14" x14ac:dyDescent="0.3">
      <c r="A43" s="5" t="s">
        <v>51</v>
      </c>
      <c r="B43" s="26" t="s">
        <v>74</v>
      </c>
      <c r="C43" s="8">
        <v>1000</v>
      </c>
      <c r="D43" s="33"/>
      <c r="E43" s="33"/>
      <c r="F43" s="33"/>
      <c r="G43" s="33"/>
      <c r="H43" s="47"/>
      <c r="I43" s="33"/>
      <c r="J43" s="33"/>
      <c r="K43" s="47"/>
      <c r="L43" s="47"/>
      <c r="M43" s="33"/>
      <c r="N43" s="55">
        <f t="shared" si="0"/>
        <v>0</v>
      </c>
    </row>
    <row r="44" spans="1:14" ht="16.2" x14ac:dyDescent="0.3">
      <c r="A44" s="6" t="s">
        <v>52</v>
      </c>
      <c r="B44" s="24" t="s">
        <v>213</v>
      </c>
      <c r="C44" s="7"/>
      <c r="D44" s="34" t="s">
        <v>160</v>
      </c>
      <c r="E44" s="34" t="s">
        <v>158</v>
      </c>
      <c r="F44" s="34">
        <v>42</v>
      </c>
      <c r="G44" s="34">
        <v>24</v>
      </c>
      <c r="H44" s="39">
        <v>96</v>
      </c>
      <c r="I44" s="34">
        <v>5</v>
      </c>
      <c r="J44" s="39">
        <f t="shared" ref="J44:J81" si="1">SUM(K44-H44)</f>
        <v>4.8000000000000114</v>
      </c>
      <c r="K44" s="39">
        <f>SUM(H44*1.05)</f>
        <v>100.80000000000001</v>
      </c>
      <c r="L44" s="39">
        <f>SUM(F44*H44)</f>
        <v>4032</v>
      </c>
      <c r="M44" s="34" t="s">
        <v>214</v>
      </c>
      <c r="N44" s="55">
        <f t="shared" si="0"/>
        <v>4233.6000000000004</v>
      </c>
    </row>
    <row r="45" spans="1:14" x14ac:dyDescent="0.3">
      <c r="A45" s="5" t="s">
        <v>53</v>
      </c>
      <c r="B45" s="26" t="s">
        <v>76</v>
      </c>
      <c r="C45" s="8">
        <v>500</v>
      </c>
      <c r="D45" s="33"/>
      <c r="E45" s="33"/>
      <c r="F45" s="33"/>
      <c r="G45" s="33"/>
      <c r="H45" s="47"/>
      <c r="I45" s="33"/>
      <c r="J45" s="33"/>
      <c r="K45" s="47"/>
      <c r="L45" s="47"/>
      <c r="M45" s="33"/>
      <c r="N45" s="55">
        <f t="shared" si="0"/>
        <v>0</v>
      </c>
    </row>
    <row r="46" spans="1:14" ht="16.2" x14ac:dyDescent="0.3">
      <c r="A46" s="6" t="s">
        <v>54</v>
      </c>
      <c r="B46" s="24" t="s">
        <v>215</v>
      </c>
      <c r="C46" s="7"/>
      <c r="D46" s="34" t="s">
        <v>160</v>
      </c>
      <c r="E46" s="34" t="s">
        <v>158</v>
      </c>
      <c r="F46" s="34">
        <v>21</v>
      </c>
      <c r="G46" s="34">
        <v>24</v>
      </c>
      <c r="H46" s="39">
        <v>115</v>
      </c>
      <c r="I46" s="34">
        <v>5</v>
      </c>
      <c r="J46" s="39">
        <f t="shared" si="1"/>
        <v>5.75</v>
      </c>
      <c r="K46" s="39">
        <f>SUM(H46*1.05)</f>
        <v>120.75</v>
      </c>
      <c r="L46" s="39">
        <f t="shared" ref="L46:L81" si="2">SUM(F46*H46)</f>
        <v>2415</v>
      </c>
      <c r="M46" s="34" t="s">
        <v>217</v>
      </c>
      <c r="N46" s="55">
        <f t="shared" si="0"/>
        <v>2535.75</v>
      </c>
    </row>
    <row r="47" spans="1:14" x14ac:dyDescent="0.3">
      <c r="A47" s="5" t="s">
        <v>55</v>
      </c>
      <c r="B47" s="26" t="s">
        <v>77</v>
      </c>
      <c r="C47" s="8">
        <v>500</v>
      </c>
      <c r="D47" s="33"/>
      <c r="E47" s="33"/>
      <c r="F47" s="33"/>
      <c r="G47" s="33"/>
      <c r="H47" s="47"/>
      <c r="I47" s="33"/>
      <c r="J47" s="33"/>
      <c r="K47" s="47"/>
      <c r="L47" s="47"/>
      <c r="M47" s="33"/>
      <c r="N47" s="55">
        <f t="shared" si="0"/>
        <v>0</v>
      </c>
    </row>
    <row r="48" spans="1:14" ht="16.2" x14ac:dyDescent="0.3">
      <c r="A48" s="6" t="s">
        <v>56</v>
      </c>
      <c r="B48" s="24" t="s">
        <v>216</v>
      </c>
      <c r="C48" s="7"/>
      <c r="D48" s="34" t="s">
        <v>160</v>
      </c>
      <c r="E48" s="34" t="s">
        <v>158</v>
      </c>
      <c r="F48" s="34">
        <v>21</v>
      </c>
      <c r="G48" s="34">
        <v>24</v>
      </c>
      <c r="H48" s="39">
        <v>115</v>
      </c>
      <c r="I48" s="34">
        <v>5</v>
      </c>
      <c r="J48" s="39">
        <f t="shared" si="1"/>
        <v>5.75</v>
      </c>
      <c r="K48" s="39">
        <f>SUM(H48*1.05)</f>
        <v>120.75</v>
      </c>
      <c r="L48" s="39">
        <f t="shared" si="2"/>
        <v>2415</v>
      </c>
      <c r="M48" s="34" t="s">
        <v>218</v>
      </c>
      <c r="N48" s="55">
        <f t="shared" si="0"/>
        <v>2535.75</v>
      </c>
    </row>
    <row r="49" spans="1:14" x14ac:dyDescent="0.3">
      <c r="A49" s="5" t="s">
        <v>91</v>
      </c>
      <c r="B49" s="26" t="s">
        <v>75</v>
      </c>
      <c r="C49" s="8">
        <v>200</v>
      </c>
      <c r="D49" s="33"/>
      <c r="E49" s="33"/>
      <c r="F49" s="33"/>
      <c r="G49" s="33"/>
      <c r="H49" s="47"/>
      <c r="I49" s="33"/>
      <c r="J49" s="33"/>
      <c r="K49" s="47"/>
      <c r="L49" s="47"/>
      <c r="M49" s="33"/>
      <c r="N49" s="55">
        <f t="shared" si="0"/>
        <v>0</v>
      </c>
    </row>
    <row r="50" spans="1:14" ht="16.2" x14ac:dyDescent="0.3">
      <c r="A50" s="6" t="s">
        <v>57</v>
      </c>
      <c r="B50" s="24" t="s">
        <v>219</v>
      </c>
      <c r="C50" s="7"/>
      <c r="D50" s="34" t="s">
        <v>160</v>
      </c>
      <c r="E50" s="34" t="s">
        <v>158</v>
      </c>
      <c r="F50" s="34">
        <v>9</v>
      </c>
      <c r="G50" s="34">
        <v>24</v>
      </c>
      <c r="H50" s="39">
        <v>98</v>
      </c>
      <c r="I50" s="34">
        <v>5</v>
      </c>
      <c r="J50" s="39">
        <f t="shared" si="1"/>
        <v>4.9000000000000057</v>
      </c>
      <c r="K50" s="39">
        <f>SUM(H50*1.05)</f>
        <v>102.9</v>
      </c>
      <c r="L50" s="39">
        <f t="shared" si="2"/>
        <v>882</v>
      </c>
      <c r="M50" s="34" t="s">
        <v>220</v>
      </c>
      <c r="N50" s="55">
        <f t="shared" si="0"/>
        <v>926.1</v>
      </c>
    </row>
    <row r="51" spans="1:14" ht="16.2" x14ac:dyDescent="0.3">
      <c r="A51" s="6" t="s">
        <v>227</v>
      </c>
      <c r="B51" s="44" t="s">
        <v>225</v>
      </c>
      <c r="C51" s="7"/>
      <c r="D51" s="34" t="s">
        <v>160</v>
      </c>
      <c r="E51" s="34" t="s">
        <v>158</v>
      </c>
      <c r="F51" s="34">
        <v>9</v>
      </c>
      <c r="G51" s="34">
        <v>24</v>
      </c>
      <c r="H51" s="39">
        <v>98</v>
      </c>
      <c r="I51" s="34">
        <v>5</v>
      </c>
      <c r="J51" s="39">
        <f t="shared" si="1"/>
        <v>4.9000000000000057</v>
      </c>
      <c r="K51" s="39">
        <f>SUM(H51*1.05)</f>
        <v>102.9</v>
      </c>
      <c r="L51" s="39">
        <f t="shared" si="2"/>
        <v>882</v>
      </c>
      <c r="M51" s="34" t="s">
        <v>226</v>
      </c>
      <c r="N51" s="55">
        <f t="shared" si="0"/>
        <v>926.1</v>
      </c>
    </row>
    <row r="52" spans="1:14" x14ac:dyDescent="0.3">
      <c r="A52" s="5" t="s">
        <v>92</v>
      </c>
      <c r="B52" s="26" t="s">
        <v>78</v>
      </c>
      <c r="C52" s="8">
        <v>400</v>
      </c>
      <c r="D52" s="33"/>
      <c r="E52" s="33"/>
      <c r="F52" s="33"/>
      <c r="G52" s="33"/>
      <c r="H52" s="47"/>
      <c r="I52" s="33"/>
      <c r="J52" s="33"/>
      <c r="K52" s="47"/>
      <c r="L52" s="47"/>
      <c r="M52" s="33"/>
      <c r="N52" s="55">
        <f t="shared" si="0"/>
        <v>0</v>
      </c>
    </row>
    <row r="53" spans="1:14" ht="16.2" x14ac:dyDescent="0.3">
      <c r="A53" s="6" t="s">
        <v>93</v>
      </c>
      <c r="B53" s="24" t="s">
        <v>221</v>
      </c>
      <c r="C53" s="7"/>
      <c r="D53" s="34" t="s">
        <v>160</v>
      </c>
      <c r="E53" s="34" t="s">
        <v>158</v>
      </c>
      <c r="F53" s="34">
        <v>17</v>
      </c>
      <c r="G53" s="34">
        <v>24</v>
      </c>
      <c r="H53" s="39">
        <v>115</v>
      </c>
      <c r="I53" s="34">
        <v>5</v>
      </c>
      <c r="J53" s="39">
        <f t="shared" si="1"/>
        <v>5.75</v>
      </c>
      <c r="K53" s="39">
        <f>SUM(H53*1.05)</f>
        <v>120.75</v>
      </c>
      <c r="L53" s="39">
        <f t="shared" si="2"/>
        <v>1955</v>
      </c>
      <c r="M53" s="34" t="s">
        <v>224</v>
      </c>
      <c r="N53" s="55">
        <f t="shared" si="0"/>
        <v>2052.75</v>
      </c>
    </row>
    <row r="54" spans="1:14" x14ac:dyDescent="0.3">
      <c r="A54" s="5" t="s">
        <v>94</v>
      </c>
      <c r="B54" s="26" t="s">
        <v>79</v>
      </c>
      <c r="C54" s="8">
        <v>400</v>
      </c>
      <c r="D54" s="33"/>
      <c r="E54" s="33"/>
      <c r="F54" s="33"/>
      <c r="G54" s="33"/>
      <c r="H54" s="47"/>
      <c r="I54" s="33"/>
      <c r="J54" s="33"/>
      <c r="K54" s="47"/>
      <c r="L54" s="47"/>
      <c r="M54" s="33"/>
      <c r="N54" s="55">
        <f t="shared" si="0"/>
        <v>0</v>
      </c>
    </row>
    <row r="55" spans="1:14" ht="16.2" x14ac:dyDescent="0.3">
      <c r="A55" s="6" t="s">
        <v>95</v>
      </c>
      <c r="B55" s="24" t="s">
        <v>222</v>
      </c>
      <c r="C55" s="7"/>
      <c r="D55" s="34" t="s">
        <v>160</v>
      </c>
      <c r="E55" s="34" t="s">
        <v>158</v>
      </c>
      <c r="F55" s="34">
        <v>17</v>
      </c>
      <c r="G55" s="34">
        <v>24</v>
      </c>
      <c r="H55" s="39">
        <v>115</v>
      </c>
      <c r="I55" s="34">
        <v>5</v>
      </c>
      <c r="J55" s="39">
        <f t="shared" si="1"/>
        <v>5.75</v>
      </c>
      <c r="K55" s="39">
        <f>SUM(H55*1.05)</f>
        <v>120.75</v>
      </c>
      <c r="L55" s="39">
        <f t="shared" si="2"/>
        <v>1955</v>
      </c>
      <c r="M55" s="34" t="s">
        <v>223</v>
      </c>
      <c r="N55" s="55">
        <f t="shared" si="0"/>
        <v>2052.75</v>
      </c>
    </row>
    <row r="56" spans="1:14" x14ac:dyDescent="0.3">
      <c r="A56" s="5" t="s">
        <v>96</v>
      </c>
      <c r="B56" s="26" t="s">
        <v>81</v>
      </c>
      <c r="C56" s="8">
        <v>200</v>
      </c>
      <c r="D56" s="33"/>
      <c r="E56" s="33"/>
      <c r="F56" s="33"/>
      <c r="G56" s="33"/>
      <c r="H56" s="47"/>
      <c r="I56" s="33"/>
      <c r="J56" s="33"/>
      <c r="K56" s="47"/>
      <c r="L56" s="47"/>
      <c r="M56" s="33"/>
      <c r="N56" s="55">
        <f t="shared" si="0"/>
        <v>0</v>
      </c>
    </row>
    <row r="57" spans="1:14" ht="16.2" x14ac:dyDescent="0.3">
      <c r="A57" s="6" t="s">
        <v>97</v>
      </c>
      <c r="B57" s="24" t="s">
        <v>229</v>
      </c>
      <c r="C57" s="7"/>
      <c r="D57" s="34" t="s">
        <v>160</v>
      </c>
      <c r="E57" s="34" t="s">
        <v>158</v>
      </c>
      <c r="F57" s="34">
        <v>9</v>
      </c>
      <c r="G57" s="34">
        <v>24</v>
      </c>
      <c r="H57" s="39">
        <v>140</v>
      </c>
      <c r="I57" s="34">
        <v>5</v>
      </c>
      <c r="J57" s="39">
        <f t="shared" si="1"/>
        <v>7</v>
      </c>
      <c r="K57" s="39">
        <f>SUM(H57*1.05)</f>
        <v>147</v>
      </c>
      <c r="L57" s="39">
        <f t="shared" si="2"/>
        <v>1260</v>
      </c>
      <c r="M57" s="34" t="s">
        <v>231</v>
      </c>
      <c r="N57" s="55">
        <f t="shared" si="0"/>
        <v>1323</v>
      </c>
    </row>
    <row r="58" spans="1:14" x14ac:dyDescent="0.3">
      <c r="A58" s="5" t="s">
        <v>98</v>
      </c>
      <c r="B58" s="26" t="s">
        <v>82</v>
      </c>
      <c r="C58" s="8">
        <v>200</v>
      </c>
      <c r="D58" s="33"/>
      <c r="E58" s="33"/>
      <c r="F58" s="33"/>
      <c r="G58" s="33"/>
      <c r="H58" s="47"/>
      <c r="I58" s="33"/>
      <c r="J58" s="33"/>
      <c r="K58" s="47"/>
      <c r="L58" s="47"/>
      <c r="M58" s="33"/>
      <c r="N58" s="55">
        <f>SUM(F58*K58)</f>
        <v>0</v>
      </c>
    </row>
    <row r="59" spans="1:14" ht="16.2" x14ac:dyDescent="0.3">
      <c r="A59" s="6" t="s">
        <v>99</v>
      </c>
      <c r="B59" s="24" t="s">
        <v>228</v>
      </c>
      <c r="C59" s="7"/>
      <c r="D59" s="34" t="s">
        <v>160</v>
      </c>
      <c r="E59" s="34" t="s">
        <v>158</v>
      </c>
      <c r="F59" s="34">
        <v>9</v>
      </c>
      <c r="G59" s="34">
        <v>24</v>
      </c>
      <c r="H59" s="39">
        <v>115</v>
      </c>
      <c r="I59" s="34">
        <v>5</v>
      </c>
      <c r="J59" s="39">
        <f t="shared" si="1"/>
        <v>5.75</v>
      </c>
      <c r="K59" s="39">
        <f>SUM(H59*1.05)</f>
        <v>120.75</v>
      </c>
      <c r="L59" s="39">
        <f t="shared" si="2"/>
        <v>1035</v>
      </c>
      <c r="M59" s="34" t="s">
        <v>230</v>
      </c>
      <c r="N59" s="55">
        <f t="shared" si="0"/>
        <v>1086.75</v>
      </c>
    </row>
    <row r="60" spans="1:14" x14ac:dyDescent="0.3">
      <c r="A60" s="5" t="s">
        <v>100</v>
      </c>
      <c r="B60" s="26" t="s">
        <v>80</v>
      </c>
      <c r="C60" s="8">
        <v>300</v>
      </c>
      <c r="D60" s="33"/>
      <c r="E60" s="33"/>
      <c r="F60" s="33"/>
      <c r="G60" s="33"/>
      <c r="H60" s="47"/>
      <c r="I60" s="33"/>
      <c r="J60" s="33"/>
      <c r="K60" s="47"/>
      <c r="L60" s="47"/>
      <c r="M60" s="33"/>
      <c r="N60" s="55">
        <f t="shared" si="0"/>
        <v>0</v>
      </c>
    </row>
    <row r="61" spans="1:14" ht="16.2" x14ac:dyDescent="0.3">
      <c r="A61" s="6" t="s">
        <v>101</v>
      </c>
      <c r="B61" s="24" t="s">
        <v>232</v>
      </c>
      <c r="C61" s="7"/>
      <c r="D61" s="34" t="s">
        <v>160</v>
      </c>
      <c r="E61" s="34" t="s">
        <v>158</v>
      </c>
      <c r="F61" s="34">
        <v>13</v>
      </c>
      <c r="G61" s="34">
        <v>24</v>
      </c>
      <c r="H61" s="39">
        <v>116</v>
      </c>
      <c r="I61" s="34">
        <v>5</v>
      </c>
      <c r="J61" s="39">
        <f t="shared" si="1"/>
        <v>5.8000000000000114</v>
      </c>
      <c r="K61" s="39">
        <f>SUM(H61*1.05)</f>
        <v>121.80000000000001</v>
      </c>
      <c r="L61" s="39">
        <f t="shared" si="2"/>
        <v>1508</v>
      </c>
      <c r="M61" s="34" t="s">
        <v>234</v>
      </c>
      <c r="N61" s="55">
        <f t="shared" si="0"/>
        <v>1583.4</v>
      </c>
    </row>
    <row r="62" spans="1:14" x14ac:dyDescent="0.3">
      <c r="A62" s="5" t="s">
        <v>102</v>
      </c>
      <c r="B62" s="26" t="s">
        <v>83</v>
      </c>
      <c r="C62" s="8">
        <v>300</v>
      </c>
      <c r="D62" s="33"/>
      <c r="E62" s="33"/>
      <c r="F62" s="33"/>
      <c r="G62" s="33"/>
      <c r="H62" s="47"/>
      <c r="I62" s="33"/>
      <c r="J62" s="33"/>
      <c r="K62" s="47"/>
      <c r="L62" s="47"/>
      <c r="M62" s="33"/>
      <c r="N62" s="55">
        <f t="shared" si="0"/>
        <v>0</v>
      </c>
    </row>
    <row r="63" spans="1:14" ht="16.2" x14ac:dyDescent="0.3">
      <c r="A63" s="6" t="s">
        <v>103</v>
      </c>
      <c r="B63" s="24" t="s">
        <v>233</v>
      </c>
      <c r="C63" s="7"/>
      <c r="D63" s="34" t="s">
        <v>160</v>
      </c>
      <c r="E63" s="34" t="s">
        <v>158</v>
      </c>
      <c r="F63" s="34">
        <v>13</v>
      </c>
      <c r="G63" s="34">
        <v>24</v>
      </c>
      <c r="H63" s="39">
        <v>132</v>
      </c>
      <c r="I63" s="34">
        <v>5</v>
      </c>
      <c r="J63" s="39">
        <f>SUM(K63-H63)</f>
        <v>6.5999999999999943</v>
      </c>
      <c r="K63" s="39">
        <f>SUM(H63*1.05)</f>
        <v>138.6</v>
      </c>
      <c r="L63" s="39">
        <f t="shared" si="2"/>
        <v>1716</v>
      </c>
      <c r="M63" s="34" t="s">
        <v>235</v>
      </c>
      <c r="N63" s="55">
        <f t="shared" si="0"/>
        <v>1801.8</v>
      </c>
    </row>
    <row r="64" spans="1:14" x14ac:dyDescent="0.3">
      <c r="A64" s="5" t="s">
        <v>104</v>
      </c>
      <c r="B64" s="26" t="s">
        <v>84</v>
      </c>
      <c r="C64" s="8">
        <v>500</v>
      </c>
      <c r="D64" s="33"/>
      <c r="E64" s="33"/>
      <c r="F64" s="33"/>
      <c r="G64" s="33"/>
      <c r="H64" s="47"/>
      <c r="I64" s="33"/>
      <c r="J64" s="33"/>
      <c r="K64" s="47"/>
      <c r="L64" s="47"/>
      <c r="M64" s="33"/>
      <c r="N64" s="55">
        <f t="shared" si="0"/>
        <v>0</v>
      </c>
    </row>
    <row r="65" spans="1:14" ht="16.2" x14ac:dyDescent="0.3">
      <c r="A65" s="6" t="s">
        <v>105</v>
      </c>
      <c r="B65" s="24" t="s">
        <v>236</v>
      </c>
      <c r="C65" s="7"/>
      <c r="D65" s="34" t="s">
        <v>160</v>
      </c>
      <c r="E65" s="34" t="s">
        <v>158</v>
      </c>
      <c r="F65" s="34">
        <v>21</v>
      </c>
      <c r="G65" s="34">
        <v>24</v>
      </c>
      <c r="H65" s="39">
        <v>120</v>
      </c>
      <c r="I65" s="34">
        <v>5</v>
      </c>
      <c r="J65" s="39">
        <f t="shared" si="1"/>
        <v>6</v>
      </c>
      <c r="K65" s="39">
        <f>SUM(H65*1.05)</f>
        <v>126</v>
      </c>
      <c r="L65" s="39">
        <f t="shared" si="2"/>
        <v>2520</v>
      </c>
      <c r="M65" s="34" t="s">
        <v>237</v>
      </c>
      <c r="N65" s="55">
        <f t="shared" si="0"/>
        <v>2646</v>
      </c>
    </row>
    <row r="66" spans="1:14" x14ac:dyDescent="0.3">
      <c r="A66" s="5" t="s">
        <v>106</v>
      </c>
      <c r="B66" s="26" t="s">
        <v>85</v>
      </c>
      <c r="C66" s="8">
        <v>500</v>
      </c>
      <c r="D66" s="33"/>
      <c r="E66" s="33"/>
      <c r="F66" s="33"/>
      <c r="G66" s="33"/>
      <c r="H66" s="47"/>
      <c r="I66" s="33"/>
      <c r="J66" s="33"/>
      <c r="K66" s="47"/>
      <c r="L66" s="47"/>
      <c r="M66" s="33"/>
      <c r="N66" s="55">
        <f t="shared" si="0"/>
        <v>0</v>
      </c>
    </row>
    <row r="67" spans="1:14" ht="16.2" x14ac:dyDescent="0.3">
      <c r="A67" s="6" t="s">
        <v>107</v>
      </c>
      <c r="B67" s="23" t="s">
        <v>238</v>
      </c>
      <c r="C67" s="7"/>
      <c r="D67" s="34" t="s">
        <v>160</v>
      </c>
      <c r="E67" s="34" t="s">
        <v>158</v>
      </c>
      <c r="F67" s="34">
        <v>21</v>
      </c>
      <c r="G67" s="34">
        <v>24</v>
      </c>
      <c r="H67" s="39">
        <v>115</v>
      </c>
      <c r="I67" s="34">
        <v>5</v>
      </c>
      <c r="J67" s="39">
        <f t="shared" si="1"/>
        <v>5.75</v>
      </c>
      <c r="K67" s="39">
        <f>SUM(H67*1.05)</f>
        <v>120.75</v>
      </c>
      <c r="L67" s="39">
        <f t="shared" si="2"/>
        <v>2415</v>
      </c>
      <c r="M67" s="34" t="s">
        <v>239</v>
      </c>
      <c r="N67" s="55">
        <f t="shared" si="0"/>
        <v>2535.75</v>
      </c>
    </row>
    <row r="68" spans="1:14" x14ac:dyDescent="0.3">
      <c r="A68" s="5" t="s">
        <v>108</v>
      </c>
      <c r="B68" s="26" t="s">
        <v>86</v>
      </c>
      <c r="C68" s="8">
        <v>500</v>
      </c>
      <c r="D68" s="33"/>
      <c r="E68" s="33"/>
      <c r="F68" s="33"/>
      <c r="G68" s="33"/>
      <c r="H68" s="47"/>
      <c r="I68" s="33"/>
      <c r="J68" s="33"/>
      <c r="K68" s="47"/>
      <c r="L68" s="47"/>
      <c r="M68" s="33"/>
      <c r="N68" s="55">
        <f t="shared" si="0"/>
        <v>0</v>
      </c>
    </row>
    <row r="69" spans="1:14" ht="16.2" x14ac:dyDescent="0.3">
      <c r="A69" s="6" t="s">
        <v>109</v>
      </c>
      <c r="B69" s="24" t="s">
        <v>240</v>
      </c>
      <c r="C69" s="7"/>
      <c r="D69" s="34" t="s">
        <v>160</v>
      </c>
      <c r="E69" s="34" t="s">
        <v>158</v>
      </c>
      <c r="F69" s="34">
        <v>21</v>
      </c>
      <c r="G69" s="34">
        <v>24</v>
      </c>
      <c r="H69" s="39">
        <v>115</v>
      </c>
      <c r="I69" s="34">
        <v>5</v>
      </c>
      <c r="J69" s="39">
        <f t="shared" si="1"/>
        <v>5.75</v>
      </c>
      <c r="K69" s="39">
        <f>SUM(H69*1.05)</f>
        <v>120.75</v>
      </c>
      <c r="L69" s="39">
        <f t="shared" si="2"/>
        <v>2415</v>
      </c>
      <c r="M69" s="34" t="s">
        <v>241</v>
      </c>
      <c r="N69" s="55">
        <f t="shared" si="0"/>
        <v>2535.75</v>
      </c>
    </row>
    <row r="70" spans="1:14" x14ac:dyDescent="0.3">
      <c r="A70" s="5" t="s">
        <v>110</v>
      </c>
      <c r="B70" s="26" t="s">
        <v>87</v>
      </c>
      <c r="C70" s="8">
        <v>300</v>
      </c>
      <c r="D70" s="33"/>
      <c r="E70" s="33"/>
      <c r="F70" s="33"/>
      <c r="G70" s="33"/>
      <c r="H70" s="47"/>
      <c r="I70" s="33"/>
      <c r="J70" s="33"/>
      <c r="K70" s="47"/>
      <c r="L70" s="47"/>
      <c r="M70" s="33"/>
      <c r="N70" s="55">
        <f t="shared" si="0"/>
        <v>0</v>
      </c>
    </row>
    <row r="71" spans="1:14" ht="16.2" x14ac:dyDescent="0.3">
      <c r="A71" s="6" t="s">
        <v>111</v>
      </c>
      <c r="B71" s="24" t="s">
        <v>242</v>
      </c>
      <c r="C71" s="7"/>
      <c r="D71" s="34" t="s">
        <v>160</v>
      </c>
      <c r="E71" s="34" t="s">
        <v>158</v>
      </c>
      <c r="F71" s="34">
        <v>13</v>
      </c>
      <c r="G71" s="34">
        <v>24</v>
      </c>
      <c r="H71" s="39">
        <v>115</v>
      </c>
      <c r="I71" s="34">
        <v>5</v>
      </c>
      <c r="J71" s="39">
        <f t="shared" si="1"/>
        <v>5.75</v>
      </c>
      <c r="K71" s="39">
        <f>SUM(H71*1.05)</f>
        <v>120.75</v>
      </c>
      <c r="L71" s="39">
        <f t="shared" si="2"/>
        <v>1495</v>
      </c>
      <c r="M71" s="34" t="s">
        <v>244</v>
      </c>
      <c r="N71" s="55">
        <f t="shared" si="0"/>
        <v>1569.75</v>
      </c>
    </row>
    <row r="72" spans="1:14" x14ac:dyDescent="0.3">
      <c r="A72" s="5" t="s">
        <v>112</v>
      </c>
      <c r="B72" s="26" t="s">
        <v>88</v>
      </c>
      <c r="C72" s="8">
        <v>300</v>
      </c>
      <c r="D72" s="33"/>
      <c r="E72" s="33"/>
      <c r="F72" s="33"/>
      <c r="G72" s="33"/>
      <c r="H72" s="47"/>
      <c r="I72" s="33"/>
      <c r="J72" s="33"/>
      <c r="K72" s="47"/>
      <c r="L72" s="47"/>
      <c r="M72" s="33"/>
      <c r="N72" s="55">
        <f t="shared" si="0"/>
        <v>0</v>
      </c>
    </row>
    <row r="73" spans="1:14" ht="16.2" x14ac:dyDescent="0.3">
      <c r="A73" s="6" t="s">
        <v>113</v>
      </c>
      <c r="B73" s="24" t="s">
        <v>243</v>
      </c>
      <c r="C73" s="7"/>
      <c r="D73" s="34" t="s">
        <v>160</v>
      </c>
      <c r="E73" s="34" t="s">
        <v>158</v>
      </c>
      <c r="F73" s="34">
        <v>13</v>
      </c>
      <c r="G73" s="34">
        <v>24</v>
      </c>
      <c r="H73" s="39">
        <v>115</v>
      </c>
      <c r="I73" s="34">
        <v>5</v>
      </c>
      <c r="J73" s="39">
        <f t="shared" si="1"/>
        <v>5.75</v>
      </c>
      <c r="K73" s="39">
        <f>SUM(H73*1.05)</f>
        <v>120.75</v>
      </c>
      <c r="L73" s="39">
        <f t="shared" si="2"/>
        <v>1495</v>
      </c>
      <c r="M73" s="34" t="s">
        <v>245</v>
      </c>
      <c r="N73" s="55">
        <f t="shared" si="0"/>
        <v>1569.75</v>
      </c>
    </row>
    <row r="74" spans="1:14" x14ac:dyDescent="0.3">
      <c r="A74" s="5" t="s">
        <v>114</v>
      </c>
      <c r="B74" s="26" t="s">
        <v>89</v>
      </c>
      <c r="C74" s="8">
        <v>100</v>
      </c>
      <c r="D74" s="33"/>
      <c r="E74" s="33"/>
      <c r="F74" s="33"/>
      <c r="G74" s="33"/>
      <c r="H74" s="47"/>
      <c r="I74" s="33"/>
      <c r="J74" s="33"/>
      <c r="K74" s="33"/>
      <c r="L74" s="47"/>
      <c r="M74" s="33"/>
      <c r="N74" s="55">
        <f t="shared" si="0"/>
        <v>0</v>
      </c>
    </row>
    <row r="75" spans="1:14" ht="16.2" x14ac:dyDescent="0.3">
      <c r="A75" s="6" t="s">
        <v>115</v>
      </c>
      <c r="B75" s="24" t="s">
        <v>248</v>
      </c>
      <c r="C75" s="7"/>
      <c r="D75" s="34" t="s">
        <v>160</v>
      </c>
      <c r="E75" s="34" t="s">
        <v>158</v>
      </c>
      <c r="F75" s="34">
        <v>5</v>
      </c>
      <c r="G75" s="34">
        <v>24</v>
      </c>
      <c r="H75" s="39">
        <v>160</v>
      </c>
      <c r="I75" s="34">
        <v>5</v>
      </c>
      <c r="J75" s="39">
        <f t="shared" si="1"/>
        <v>8</v>
      </c>
      <c r="K75" s="39">
        <f>SUM(H75*1.05)</f>
        <v>168</v>
      </c>
      <c r="L75" s="39">
        <f t="shared" si="2"/>
        <v>800</v>
      </c>
      <c r="M75" s="34" t="s">
        <v>249</v>
      </c>
      <c r="N75" s="55">
        <f t="shared" si="0"/>
        <v>840</v>
      </c>
    </row>
    <row r="76" spans="1:14" x14ac:dyDescent="0.3">
      <c r="A76" s="5" t="s">
        <v>116</v>
      </c>
      <c r="B76" s="26" t="s">
        <v>90</v>
      </c>
      <c r="C76" s="8">
        <v>100</v>
      </c>
      <c r="D76" s="33"/>
      <c r="E76" s="33"/>
      <c r="F76" s="33"/>
      <c r="G76" s="33"/>
      <c r="H76" s="47"/>
      <c r="I76" s="33"/>
      <c r="J76" s="33"/>
      <c r="K76" s="33"/>
      <c r="L76" s="47"/>
      <c r="M76" s="33"/>
      <c r="N76" s="55">
        <f t="shared" si="0"/>
        <v>0</v>
      </c>
    </row>
    <row r="77" spans="1:14" ht="16.2" x14ac:dyDescent="0.3">
      <c r="A77" s="6" t="s">
        <v>117</v>
      </c>
      <c r="B77" s="24" t="s">
        <v>246</v>
      </c>
      <c r="C77" s="7"/>
      <c r="D77" s="34" t="s">
        <v>160</v>
      </c>
      <c r="E77" s="34" t="s">
        <v>158</v>
      </c>
      <c r="F77" s="34">
        <v>5</v>
      </c>
      <c r="G77" s="34">
        <v>24</v>
      </c>
      <c r="H77" s="39">
        <v>136</v>
      </c>
      <c r="I77" s="34">
        <v>5</v>
      </c>
      <c r="J77" s="39">
        <f t="shared" si="1"/>
        <v>6.8000000000000114</v>
      </c>
      <c r="K77" s="39">
        <f>SUM(H77*1.05)</f>
        <v>142.80000000000001</v>
      </c>
      <c r="L77" s="39">
        <f t="shared" si="2"/>
        <v>680</v>
      </c>
      <c r="M77" s="34" t="s">
        <v>247</v>
      </c>
      <c r="N77" s="55">
        <f t="shared" ref="N77:N87" si="3">SUM(F77*K77)</f>
        <v>714</v>
      </c>
    </row>
    <row r="78" spans="1:14" x14ac:dyDescent="0.3">
      <c r="A78" s="5" t="s">
        <v>120</v>
      </c>
      <c r="B78" s="26" t="s">
        <v>125</v>
      </c>
      <c r="C78" s="8">
        <v>100</v>
      </c>
      <c r="D78" s="33"/>
      <c r="E78" s="33"/>
      <c r="F78" s="33"/>
      <c r="G78" s="33"/>
      <c r="H78" s="33"/>
      <c r="I78" s="33"/>
      <c r="J78" s="33"/>
      <c r="K78" s="47"/>
      <c r="L78" s="47"/>
      <c r="M78" s="33"/>
      <c r="N78" s="55">
        <f t="shared" si="3"/>
        <v>0</v>
      </c>
    </row>
    <row r="79" spans="1:14" ht="16.2" x14ac:dyDescent="0.3">
      <c r="A79" s="6" t="s">
        <v>121</v>
      </c>
      <c r="B79" s="24" t="s">
        <v>250</v>
      </c>
      <c r="C79" s="7"/>
      <c r="D79" s="34" t="s">
        <v>160</v>
      </c>
      <c r="E79" s="34" t="s">
        <v>158</v>
      </c>
      <c r="F79" s="34">
        <v>5</v>
      </c>
      <c r="G79" s="34">
        <v>24</v>
      </c>
      <c r="H79" s="39">
        <v>136</v>
      </c>
      <c r="I79" s="34">
        <v>5</v>
      </c>
      <c r="J79" s="39">
        <f t="shared" si="1"/>
        <v>6.8000000000000114</v>
      </c>
      <c r="K79" s="39">
        <f>SUM(H79*1.05)</f>
        <v>142.80000000000001</v>
      </c>
      <c r="L79" s="39">
        <f t="shared" si="2"/>
        <v>680</v>
      </c>
      <c r="M79" s="34" t="s">
        <v>252</v>
      </c>
      <c r="N79" s="55">
        <f t="shared" si="3"/>
        <v>714</v>
      </c>
    </row>
    <row r="80" spans="1:14" x14ac:dyDescent="0.3">
      <c r="A80" s="5" t="s">
        <v>127</v>
      </c>
      <c r="B80" s="26" t="s">
        <v>126</v>
      </c>
      <c r="C80" s="8">
        <v>100</v>
      </c>
      <c r="D80" s="33"/>
      <c r="E80" s="33"/>
      <c r="F80" s="33"/>
      <c r="G80" s="33"/>
      <c r="H80" s="33"/>
      <c r="I80" s="33"/>
      <c r="J80" s="33"/>
      <c r="K80" s="47"/>
      <c r="L80" s="47"/>
      <c r="M80" s="33"/>
      <c r="N80" s="55">
        <f t="shared" si="3"/>
        <v>0</v>
      </c>
    </row>
    <row r="81" spans="1:14" ht="16.2" x14ac:dyDescent="0.3">
      <c r="A81" s="6" t="s">
        <v>128</v>
      </c>
      <c r="B81" s="24" t="s">
        <v>251</v>
      </c>
      <c r="C81" s="7"/>
      <c r="D81" s="34" t="s">
        <v>160</v>
      </c>
      <c r="E81" s="34" t="s">
        <v>158</v>
      </c>
      <c r="F81" s="34">
        <v>5</v>
      </c>
      <c r="G81" s="34">
        <v>24</v>
      </c>
      <c r="H81" s="39">
        <v>160</v>
      </c>
      <c r="I81" s="34">
        <v>5</v>
      </c>
      <c r="J81" s="39">
        <f t="shared" si="1"/>
        <v>8</v>
      </c>
      <c r="K81" s="39">
        <f>SUM(H81*1.05)</f>
        <v>168</v>
      </c>
      <c r="L81" s="39">
        <f t="shared" si="2"/>
        <v>800</v>
      </c>
      <c r="M81" s="34" t="s">
        <v>253</v>
      </c>
      <c r="N81" s="55">
        <f t="shared" si="3"/>
        <v>840</v>
      </c>
    </row>
    <row r="82" spans="1:14" x14ac:dyDescent="0.3">
      <c r="A82" s="5" t="s">
        <v>129</v>
      </c>
      <c r="B82" s="26" t="s">
        <v>119</v>
      </c>
      <c r="C82" s="8">
        <v>1000</v>
      </c>
      <c r="D82" s="33"/>
      <c r="E82" s="33"/>
      <c r="F82" s="33"/>
      <c r="G82" s="33"/>
      <c r="H82" s="33"/>
      <c r="I82" s="33"/>
      <c r="J82" s="33"/>
      <c r="K82" s="33"/>
      <c r="L82" s="33"/>
      <c r="M82" s="33"/>
      <c r="N82" s="55">
        <f t="shared" si="3"/>
        <v>0</v>
      </c>
    </row>
    <row r="83" spans="1:14" ht="16.2" x14ac:dyDescent="0.3">
      <c r="A83" s="6" t="s">
        <v>130</v>
      </c>
      <c r="B83" s="43" t="s">
        <v>177</v>
      </c>
      <c r="C83" s="7"/>
      <c r="D83" s="34" t="s">
        <v>160</v>
      </c>
      <c r="E83" s="34" t="s">
        <v>158</v>
      </c>
      <c r="F83" s="34">
        <v>42</v>
      </c>
      <c r="G83" s="34">
        <v>24</v>
      </c>
      <c r="H83" s="39">
        <v>150</v>
      </c>
      <c r="I83" s="34">
        <v>5</v>
      </c>
      <c r="J83" s="39">
        <f>SUM(K83-H83)</f>
        <v>7.5</v>
      </c>
      <c r="K83" s="39">
        <f>SUM(H83*1.05)</f>
        <v>157.5</v>
      </c>
      <c r="L83" s="39">
        <f>SUM(F83*H83)</f>
        <v>6300</v>
      </c>
      <c r="M83" s="34" t="s">
        <v>175</v>
      </c>
      <c r="N83" s="55">
        <f t="shared" si="3"/>
        <v>6615</v>
      </c>
    </row>
    <row r="84" spans="1:14" ht="16.2" x14ac:dyDescent="0.3">
      <c r="A84" s="6" t="s">
        <v>173</v>
      </c>
      <c r="B84" s="44" t="s">
        <v>179</v>
      </c>
      <c r="C84" s="7"/>
      <c r="D84" s="34" t="s">
        <v>180</v>
      </c>
      <c r="E84" s="34" t="s">
        <v>158</v>
      </c>
      <c r="F84" s="34">
        <v>10</v>
      </c>
      <c r="G84" s="34">
        <v>100</v>
      </c>
      <c r="H84" s="39">
        <v>136</v>
      </c>
      <c r="I84" s="34">
        <v>5</v>
      </c>
      <c r="J84" s="39">
        <f t="shared" ref="J84:J85" si="4">SUM(K84-H84)</f>
        <v>6.8000000000000114</v>
      </c>
      <c r="K84" s="39">
        <f t="shared" ref="K84:K85" si="5">SUM(H84*1.05)</f>
        <v>142.80000000000001</v>
      </c>
      <c r="L84" s="39">
        <f t="shared" ref="L84:L85" si="6">SUM(F84*H84)</f>
        <v>1360</v>
      </c>
      <c r="M84" s="34" t="s">
        <v>176</v>
      </c>
      <c r="N84" s="55">
        <f t="shared" si="3"/>
        <v>1428</v>
      </c>
    </row>
    <row r="85" spans="1:14" ht="18" customHeight="1" x14ac:dyDescent="0.3">
      <c r="A85" s="6" t="s">
        <v>174</v>
      </c>
      <c r="B85" s="44" t="s">
        <v>178</v>
      </c>
      <c r="C85" s="7"/>
      <c r="D85" s="34" t="s">
        <v>204</v>
      </c>
      <c r="E85" s="34" t="s">
        <v>158</v>
      </c>
      <c r="F85" s="34">
        <v>11</v>
      </c>
      <c r="G85" s="34" t="s">
        <v>208</v>
      </c>
      <c r="H85" s="39">
        <v>30</v>
      </c>
      <c r="I85" s="34">
        <v>5</v>
      </c>
      <c r="J85" s="39">
        <f t="shared" si="4"/>
        <v>1.5</v>
      </c>
      <c r="K85" s="39">
        <f t="shared" si="5"/>
        <v>31.5</v>
      </c>
      <c r="L85" s="39">
        <f t="shared" si="6"/>
        <v>330</v>
      </c>
      <c r="M85" s="34" t="s">
        <v>207</v>
      </c>
      <c r="N85" s="55">
        <f t="shared" si="3"/>
        <v>346.5</v>
      </c>
    </row>
    <row r="86" spans="1:14" ht="13.5" customHeight="1" x14ac:dyDescent="0.3">
      <c r="A86" s="9" t="s">
        <v>156</v>
      </c>
      <c r="B86" s="25" t="s">
        <v>118</v>
      </c>
      <c r="C86" s="7"/>
      <c r="D86" s="33"/>
      <c r="E86" s="33"/>
      <c r="F86" s="33"/>
      <c r="G86" s="33"/>
      <c r="H86" s="33"/>
      <c r="I86" s="33"/>
      <c r="J86" s="33"/>
      <c r="K86" s="33"/>
      <c r="L86" s="33"/>
      <c r="M86" s="33"/>
      <c r="N86" s="55">
        <f t="shared" si="3"/>
        <v>0</v>
      </c>
    </row>
    <row r="87" spans="1:14" ht="20.25" customHeight="1" x14ac:dyDescent="0.3">
      <c r="A87" s="42" t="s">
        <v>157</v>
      </c>
      <c r="B87" s="45" t="s">
        <v>168</v>
      </c>
      <c r="C87" s="7"/>
      <c r="D87" s="41" t="s">
        <v>171</v>
      </c>
      <c r="E87" s="34" t="s">
        <v>158</v>
      </c>
      <c r="F87" s="41">
        <v>77</v>
      </c>
      <c r="G87" s="41">
        <v>24</v>
      </c>
      <c r="H87" s="46">
        <v>96</v>
      </c>
      <c r="I87" s="34">
        <v>5</v>
      </c>
      <c r="J87" s="46">
        <f>SUM(K87-H87)</f>
        <v>4.8000000000000114</v>
      </c>
      <c r="K87" s="46">
        <f>SUM(H87*1.05)</f>
        <v>100.80000000000001</v>
      </c>
      <c r="L87" s="46">
        <f>SUM(F87*H87)</f>
        <v>7392</v>
      </c>
      <c r="M87" s="41" t="s">
        <v>166</v>
      </c>
      <c r="N87" s="55">
        <f t="shared" si="3"/>
        <v>7761.6000000000013</v>
      </c>
    </row>
    <row r="88" spans="1:14" ht="15" customHeight="1" x14ac:dyDescent="0.3">
      <c r="A88" s="9" t="s">
        <v>164</v>
      </c>
      <c r="B88" s="45" t="s">
        <v>169</v>
      </c>
      <c r="C88" s="7"/>
      <c r="D88" s="41" t="s">
        <v>171</v>
      </c>
      <c r="E88" s="34" t="s">
        <v>158</v>
      </c>
      <c r="F88" s="41">
        <v>77</v>
      </c>
      <c r="G88" s="41">
        <v>24</v>
      </c>
      <c r="H88" s="46">
        <v>96</v>
      </c>
      <c r="I88" s="34">
        <v>5</v>
      </c>
      <c r="J88" s="46">
        <f t="shared" ref="J88:J90" si="7">SUM(K88-H88)</f>
        <v>4.8000000000000114</v>
      </c>
      <c r="K88" s="46">
        <f t="shared" ref="K88" si="8">SUM(H88*1.05)</f>
        <v>100.80000000000001</v>
      </c>
      <c r="L88" s="46">
        <f t="shared" ref="L88:L90" si="9">SUM(F88*H88)</f>
        <v>7392</v>
      </c>
      <c r="M88" s="41" t="s">
        <v>167</v>
      </c>
      <c r="N88" s="55">
        <f>SUM(F88*K88)</f>
        <v>7761.6000000000013</v>
      </c>
    </row>
    <row r="89" spans="1:14" ht="15.75" customHeight="1" x14ac:dyDescent="0.3">
      <c r="A89" s="9" t="s">
        <v>165</v>
      </c>
      <c r="B89" s="45" t="s">
        <v>170</v>
      </c>
      <c r="C89" s="7"/>
      <c r="D89" s="41" t="s">
        <v>172</v>
      </c>
      <c r="E89" s="34" t="s">
        <v>158</v>
      </c>
      <c r="F89" s="41">
        <v>54</v>
      </c>
      <c r="G89" s="41" t="s">
        <v>209</v>
      </c>
      <c r="H89" s="46">
        <v>252</v>
      </c>
      <c r="I89" s="41">
        <v>5</v>
      </c>
      <c r="J89" s="46">
        <f t="shared" si="7"/>
        <v>12.600000000000023</v>
      </c>
      <c r="K89" s="46">
        <f>SUM(H89*1.05)</f>
        <v>264.60000000000002</v>
      </c>
      <c r="L89" s="46">
        <f t="shared" si="9"/>
        <v>13608</v>
      </c>
      <c r="M89" s="50" t="s">
        <v>210</v>
      </c>
      <c r="N89" s="55">
        <f t="shared" ref="N89:N90" si="10">SUM(F89*K89)</f>
        <v>14288.400000000001</v>
      </c>
    </row>
    <row r="90" spans="1:14" ht="55.5" customHeight="1" x14ac:dyDescent="0.3">
      <c r="A90" s="42" t="s">
        <v>254</v>
      </c>
      <c r="B90" s="23" t="s">
        <v>266</v>
      </c>
      <c r="C90" s="7"/>
      <c r="D90" s="34" t="s">
        <v>256</v>
      </c>
      <c r="E90" s="34" t="s">
        <v>158</v>
      </c>
      <c r="F90" s="34">
        <v>12</v>
      </c>
      <c r="G90" s="34" t="s">
        <v>255</v>
      </c>
      <c r="H90" s="39">
        <v>84</v>
      </c>
      <c r="I90" s="34">
        <v>5</v>
      </c>
      <c r="J90" s="46">
        <f t="shared" si="7"/>
        <v>4.2000000000000028</v>
      </c>
      <c r="K90" s="46">
        <f>SUM(H90*1.05)</f>
        <v>88.2</v>
      </c>
      <c r="L90" s="46">
        <f t="shared" si="9"/>
        <v>1008</v>
      </c>
      <c r="M90" s="48" t="s">
        <v>264</v>
      </c>
      <c r="N90" s="57">
        <f t="shared" si="10"/>
        <v>1058.4000000000001</v>
      </c>
    </row>
    <row r="91" spans="1:14" ht="27" customHeight="1" x14ac:dyDescent="0.3">
      <c r="A91" s="76" t="s">
        <v>32</v>
      </c>
      <c r="B91" s="76"/>
      <c r="C91" s="76"/>
      <c r="D91" s="76"/>
      <c r="E91" s="76"/>
      <c r="F91" s="76"/>
      <c r="G91" s="76"/>
      <c r="H91" s="76"/>
      <c r="I91" s="76"/>
      <c r="J91" s="76"/>
      <c r="K91" s="76"/>
      <c r="L91" s="39">
        <f>SUM(L12:L90)</f>
        <v>319527</v>
      </c>
      <c r="M91" s="36"/>
      <c r="N91" s="55">
        <v>0</v>
      </c>
    </row>
    <row r="92" spans="1:14" ht="23.25" customHeight="1" x14ac:dyDescent="0.3">
      <c r="A92" s="76" t="s">
        <v>33</v>
      </c>
      <c r="B92" s="76"/>
      <c r="C92" s="76"/>
      <c r="D92" s="76"/>
      <c r="E92" s="76"/>
      <c r="F92" s="76"/>
      <c r="G92" s="76"/>
      <c r="H92" s="76"/>
      <c r="I92" s="76"/>
      <c r="J92" s="76"/>
      <c r="K92" s="76"/>
      <c r="L92" s="40">
        <f>SUM(L93-L91)</f>
        <v>15976.350000000035</v>
      </c>
      <c r="M92" s="36"/>
      <c r="N92" s="55">
        <v>0</v>
      </c>
    </row>
    <row r="93" spans="1:14" ht="27" customHeight="1" x14ac:dyDescent="0.3">
      <c r="A93" s="76" t="s">
        <v>34</v>
      </c>
      <c r="B93" s="76"/>
      <c r="C93" s="76"/>
      <c r="D93" s="76"/>
      <c r="E93" s="76"/>
      <c r="F93" s="76"/>
      <c r="G93" s="76"/>
      <c r="H93" s="76"/>
      <c r="I93" s="76"/>
      <c r="J93" s="76"/>
      <c r="K93" s="76"/>
      <c r="L93" s="39">
        <f>SUM(L91*1.05)</f>
        <v>335503.35000000003</v>
      </c>
      <c r="M93" s="2"/>
      <c r="N93" s="55">
        <f>SUM(N12:N92)</f>
        <v>335503.34999999998</v>
      </c>
    </row>
    <row r="94" spans="1:14" ht="46.5" customHeight="1" x14ac:dyDescent="0.3">
      <c r="A94" s="10"/>
      <c r="B94" s="31"/>
      <c r="C94" s="10"/>
      <c r="D94" s="31"/>
      <c r="E94" s="31"/>
      <c r="F94" s="31"/>
      <c r="G94" s="31"/>
      <c r="H94" s="31"/>
      <c r="I94" s="31"/>
      <c r="J94" s="31"/>
      <c r="K94" s="31"/>
      <c r="L94" s="2"/>
      <c r="M94" s="2"/>
    </row>
    <row r="95" spans="1:14" ht="117" customHeight="1" x14ac:dyDescent="0.3">
      <c r="A95" s="77" t="s">
        <v>154</v>
      </c>
      <c r="B95" s="78"/>
      <c r="C95" s="78"/>
      <c r="D95" s="78"/>
      <c r="E95" s="78"/>
      <c r="F95" s="78"/>
      <c r="G95" s="78"/>
      <c r="H95" s="78"/>
      <c r="I95" s="78"/>
      <c r="J95" s="78"/>
      <c r="K95" s="78"/>
      <c r="L95" s="78"/>
      <c r="M95" s="78"/>
    </row>
    <row r="96" spans="1:14" ht="120.75" customHeight="1" x14ac:dyDescent="0.3">
      <c r="A96" s="78"/>
      <c r="B96" s="78"/>
      <c r="C96" s="78"/>
      <c r="D96" s="78"/>
      <c r="E96" s="78"/>
      <c r="F96" s="78"/>
      <c r="G96" s="78"/>
      <c r="H96" s="78"/>
      <c r="I96" s="78"/>
      <c r="J96" s="78"/>
      <c r="K96" s="78"/>
      <c r="L96" s="78"/>
      <c r="M96" s="78"/>
    </row>
    <row r="97" spans="1:14" ht="98.25" customHeight="1" x14ac:dyDescent="0.3">
      <c r="A97" s="78"/>
      <c r="B97" s="78"/>
      <c r="C97" s="78"/>
      <c r="D97" s="78"/>
      <c r="E97" s="78"/>
      <c r="F97" s="78"/>
      <c r="G97" s="78"/>
      <c r="H97" s="78"/>
      <c r="I97" s="78"/>
      <c r="J97" s="78"/>
      <c r="K97" s="78"/>
      <c r="L97" s="78"/>
      <c r="M97" s="78"/>
    </row>
    <row r="98" spans="1:14" ht="20.25" customHeight="1" x14ac:dyDescent="0.3">
      <c r="A98" s="78"/>
      <c r="B98" s="78"/>
      <c r="C98" s="78"/>
      <c r="D98" s="78"/>
      <c r="E98" s="78"/>
      <c r="F98" s="78"/>
      <c r="G98" s="78"/>
      <c r="H98" s="78"/>
      <c r="I98" s="78"/>
      <c r="J98" s="78"/>
      <c r="K98" s="78"/>
      <c r="L98" s="78"/>
      <c r="M98" s="78"/>
    </row>
    <row r="99" spans="1:14" ht="8.25" customHeight="1" x14ac:dyDescent="0.3">
      <c r="A99" s="78"/>
      <c r="B99" s="78"/>
      <c r="C99" s="78"/>
      <c r="D99" s="78"/>
      <c r="E99" s="78"/>
      <c r="F99" s="78"/>
      <c r="G99" s="78"/>
      <c r="H99" s="78"/>
      <c r="I99" s="78"/>
      <c r="J99" s="78"/>
      <c r="K99" s="78"/>
      <c r="L99" s="78"/>
      <c r="M99" s="78"/>
    </row>
    <row r="100" spans="1:14" ht="9.75" customHeight="1" x14ac:dyDescent="0.3">
      <c r="A100" s="79"/>
      <c r="B100" s="79"/>
      <c r="C100" s="79"/>
      <c r="D100" s="79"/>
      <c r="E100" s="79"/>
      <c r="F100" s="79"/>
      <c r="G100" s="79"/>
      <c r="H100" s="79"/>
      <c r="I100" s="79"/>
      <c r="J100" s="79"/>
      <c r="K100" s="79"/>
      <c r="L100" s="79"/>
      <c r="M100" s="79"/>
    </row>
    <row r="101" spans="1:14" ht="52.5" customHeight="1" x14ac:dyDescent="0.3">
      <c r="A101" s="80" t="s">
        <v>35</v>
      </c>
      <c r="B101" s="80"/>
      <c r="C101" s="80"/>
      <c r="D101" s="80"/>
      <c r="E101" s="80"/>
      <c r="F101" s="80"/>
      <c r="G101" s="80"/>
      <c r="H101" s="80"/>
      <c r="I101" s="80"/>
      <c r="J101" s="80"/>
      <c r="K101" s="80"/>
      <c r="L101" s="80"/>
      <c r="M101" s="80"/>
    </row>
    <row r="102" spans="1:14" ht="321.60000000000002" customHeight="1" x14ac:dyDescent="0.3">
      <c r="A102" s="11" t="s">
        <v>36</v>
      </c>
      <c r="B102" s="12" t="s">
        <v>37</v>
      </c>
      <c r="C102" s="80" t="s">
        <v>38</v>
      </c>
      <c r="D102" s="80"/>
      <c r="E102" s="80"/>
      <c r="F102" s="80"/>
      <c r="G102" s="80"/>
      <c r="H102" s="81" t="s">
        <v>143</v>
      </c>
      <c r="I102" s="82"/>
      <c r="J102" s="82"/>
      <c r="K102" s="82"/>
      <c r="L102" s="82"/>
      <c r="M102" s="83"/>
    </row>
    <row r="103" spans="1:14" ht="133.19999999999999" customHeight="1" x14ac:dyDescent="0.3">
      <c r="A103" s="13" t="s">
        <v>8</v>
      </c>
      <c r="B103" s="70" t="s">
        <v>162</v>
      </c>
      <c r="C103" s="71"/>
      <c r="D103" s="71"/>
      <c r="E103" s="71"/>
      <c r="F103" s="71"/>
      <c r="G103" s="71"/>
      <c r="H103" s="72"/>
      <c r="I103" s="72"/>
      <c r="J103" s="72"/>
      <c r="K103" s="72"/>
      <c r="L103" s="72"/>
      <c r="M103" s="73"/>
    </row>
    <row r="104" spans="1:14" s="37" customFormat="1" ht="65.25" customHeight="1" x14ac:dyDescent="0.3">
      <c r="A104" s="14" t="s">
        <v>9</v>
      </c>
      <c r="B104" s="15" t="s">
        <v>148</v>
      </c>
      <c r="C104" s="67" t="s">
        <v>149</v>
      </c>
      <c r="D104" s="69"/>
      <c r="E104" s="69"/>
      <c r="F104" s="69"/>
      <c r="G104" s="69"/>
      <c r="H104" s="61" t="s">
        <v>260</v>
      </c>
      <c r="I104" s="62"/>
      <c r="J104" s="62"/>
      <c r="K104" s="62"/>
      <c r="L104" s="62"/>
      <c r="M104" s="63"/>
      <c r="N104" s="56"/>
    </row>
    <row r="105" spans="1:14" ht="176.25" customHeight="1" x14ac:dyDescent="0.3">
      <c r="A105" s="14" t="s">
        <v>146</v>
      </c>
      <c r="B105" s="15" t="s">
        <v>147</v>
      </c>
      <c r="C105" s="67" t="s">
        <v>155</v>
      </c>
      <c r="D105" s="67"/>
      <c r="E105" s="67"/>
      <c r="F105" s="67"/>
      <c r="G105" s="67"/>
      <c r="H105" s="61" t="s">
        <v>265</v>
      </c>
      <c r="I105" s="62"/>
      <c r="J105" s="62"/>
      <c r="K105" s="62"/>
      <c r="L105" s="62"/>
      <c r="M105" s="63"/>
    </row>
    <row r="106" spans="1:14" ht="44.25" customHeight="1" x14ac:dyDescent="0.3">
      <c r="A106" s="16" t="s">
        <v>40</v>
      </c>
      <c r="B106" s="15" t="s">
        <v>39</v>
      </c>
      <c r="C106" s="67" t="s">
        <v>150</v>
      </c>
      <c r="D106" s="67"/>
      <c r="E106" s="67"/>
      <c r="F106" s="67"/>
      <c r="G106" s="67"/>
      <c r="H106" s="61" t="s">
        <v>259</v>
      </c>
      <c r="I106" s="62"/>
      <c r="J106" s="62"/>
      <c r="K106" s="62"/>
      <c r="L106" s="62"/>
      <c r="M106" s="63"/>
    </row>
    <row r="107" spans="1:14" ht="124.5" customHeight="1" x14ac:dyDescent="0.3">
      <c r="A107" s="16" t="s">
        <v>131</v>
      </c>
      <c r="B107" s="15" t="s">
        <v>41</v>
      </c>
      <c r="C107" s="67" t="s">
        <v>123</v>
      </c>
      <c r="D107" s="67"/>
      <c r="E107" s="67"/>
      <c r="F107" s="67"/>
      <c r="G107" s="67"/>
      <c r="H107" s="61" t="s">
        <v>261</v>
      </c>
      <c r="I107" s="62"/>
      <c r="J107" s="62"/>
      <c r="K107" s="62"/>
      <c r="L107" s="62"/>
      <c r="M107" s="63"/>
    </row>
    <row r="108" spans="1:14" ht="48" customHeight="1" x14ac:dyDescent="0.3">
      <c r="A108" s="14" t="s">
        <v>132</v>
      </c>
      <c r="B108" s="15" t="s">
        <v>42</v>
      </c>
      <c r="C108" s="68" t="s">
        <v>151</v>
      </c>
      <c r="D108" s="68"/>
      <c r="E108" s="68"/>
      <c r="F108" s="68"/>
      <c r="G108" s="68"/>
      <c r="H108" s="61" t="s">
        <v>262</v>
      </c>
      <c r="I108" s="62"/>
      <c r="J108" s="62"/>
      <c r="K108" s="62"/>
      <c r="L108" s="62"/>
      <c r="M108" s="63"/>
    </row>
    <row r="109" spans="1:14" ht="58.2" customHeight="1" x14ac:dyDescent="0.3">
      <c r="A109" s="14" t="s">
        <v>133</v>
      </c>
      <c r="B109" s="15" t="s">
        <v>43</v>
      </c>
      <c r="C109" s="58" t="s">
        <v>124</v>
      </c>
      <c r="D109" s="59"/>
      <c r="E109" s="59"/>
      <c r="F109" s="59"/>
      <c r="G109" s="60"/>
      <c r="H109" s="61" t="s">
        <v>263</v>
      </c>
      <c r="I109" s="62"/>
      <c r="J109" s="62"/>
      <c r="K109" s="62"/>
      <c r="L109" s="62"/>
      <c r="M109" s="63"/>
    </row>
    <row r="110" spans="1:14" ht="58.2" customHeight="1" x14ac:dyDescent="0.3">
      <c r="A110" s="14" t="s">
        <v>134</v>
      </c>
      <c r="B110" s="15" t="s">
        <v>145</v>
      </c>
      <c r="C110" s="58" t="s">
        <v>152</v>
      </c>
      <c r="D110" s="59"/>
      <c r="E110" s="59"/>
      <c r="F110" s="59"/>
      <c r="G110" s="60"/>
      <c r="H110" s="64" t="s">
        <v>163</v>
      </c>
      <c r="I110" s="65"/>
      <c r="J110" s="65"/>
      <c r="K110" s="65"/>
      <c r="L110" s="65"/>
      <c r="M110" s="66"/>
    </row>
  </sheetData>
  <sheetProtection algorithmName="SHA-512" hashValue="xR6n83jTTqxHbguCyoZwGRgN+sdC+jG4DeUw+xL5gb3i899U72baUw5j63oUhtKOVx/Xg3xxBC9IfrAxHXEiVw==" saltValue="h7xpIX5oxqahuKjcaWHoQg==" spinCount="100000" sheet="1" objects="1" scenarios="1"/>
  <mergeCells count="27">
    <mergeCell ref="B103:M103"/>
    <mergeCell ref="A5:C5"/>
    <mergeCell ref="A8:M8"/>
    <mergeCell ref="A91:K91"/>
    <mergeCell ref="A92:K92"/>
    <mergeCell ref="A93:K93"/>
    <mergeCell ref="A95:M100"/>
    <mergeCell ref="A101:M101"/>
    <mergeCell ref="C102:G102"/>
    <mergeCell ref="H102:M102"/>
    <mergeCell ref="D5:H5"/>
    <mergeCell ref="A6:H6"/>
    <mergeCell ref="A7:I7"/>
    <mergeCell ref="C109:G109"/>
    <mergeCell ref="H108:M108"/>
    <mergeCell ref="C110:G110"/>
    <mergeCell ref="H110:M110"/>
    <mergeCell ref="H104:M104"/>
    <mergeCell ref="C106:G106"/>
    <mergeCell ref="H106:M106"/>
    <mergeCell ref="C107:G107"/>
    <mergeCell ref="H107:M107"/>
    <mergeCell ref="C105:G105"/>
    <mergeCell ref="H105:M105"/>
    <mergeCell ref="H109:M109"/>
    <mergeCell ref="C108:G108"/>
    <mergeCell ref="C104:G104"/>
  </mergeCells>
  <pageMargins left="0.7" right="0.7" top="0.75" bottom="0.75" header="0.3" footer="0.3"/>
  <pageSetup paperSize="9" orientation="portrait" r:id="rId1"/>
  <ignoredErrors>
    <ignoredError sqref="A88:A89 A8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Jarušauskaitė</dc:creator>
  <cp:lastModifiedBy>Agnė Jarušauskaitė</cp:lastModifiedBy>
  <dcterms:created xsi:type="dcterms:W3CDTF">2024-04-10T15:20:22Z</dcterms:created>
  <dcterms:modified xsi:type="dcterms:W3CDTF">2026-01-22T13:16:33Z</dcterms:modified>
</cp:coreProperties>
</file>