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aunoligonine-my.sharepoint.com/personal/rasbuz_kaunoligonine_lt1/Documents/PIRKIMAI/VIENKARTINĖS MEDICININĖS PRIEMONĖS 1 dalis ID1718117 2025-04-30/"/>
    </mc:Choice>
  </mc:AlternateContent>
  <xr:revisionPtr revIDLastSave="4" documentId="8_{74F41930-2188-4601-869C-8B2D5BB630B8}" xr6:coauthVersionLast="47" xr6:coauthVersionMax="47" xr10:uidLastSave="{860C424F-59EB-4FAA-8E78-F5D03C7ECCF1}"/>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4" i="1" l="1"/>
  <c r="F177" i="1"/>
  <c r="F183" i="1" s="1"/>
  <c r="F184" i="1" s="1"/>
  <c r="F185" i="1" s="1"/>
  <c r="G167" i="1"/>
  <c r="F160" i="1"/>
  <c r="F166" i="1" s="1"/>
  <c r="F167" i="1" s="1"/>
  <c r="F168" i="1" s="1"/>
  <c r="G149" i="1"/>
  <c r="F142" i="1"/>
  <c r="F148" i="1" s="1"/>
  <c r="F149" i="1" s="1"/>
  <c r="F150" i="1" s="1"/>
  <c r="G132" i="1"/>
  <c r="F125" i="1"/>
  <c r="F131" i="1" s="1"/>
  <c r="F132" i="1" s="1"/>
  <c r="F133" i="1" s="1"/>
  <c r="G115" i="1"/>
  <c r="F108" i="1"/>
  <c r="G114" i="1" s="1"/>
  <c r="G98" i="1"/>
  <c r="F91" i="1"/>
  <c r="G97" i="1" s="1"/>
  <c r="G81" i="1"/>
  <c r="F74" i="1"/>
  <c r="F80" i="1" s="1"/>
  <c r="F81" i="1" s="1"/>
  <c r="F82" i="1" s="1"/>
  <c r="G64" i="1"/>
  <c r="F57" i="1"/>
  <c r="F63" i="1" s="1"/>
  <c r="F64" i="1" s="1"/>
  <c r="F65" i="1" s="1"/>
  <c r="G47" i="1"/>
  <c r="F40" i="1"/>
  <c r="F46" i="1" s="1"/>
  <c r="F47" i="1" s="1"/>
  <c r="F48" i="1" s="1"/>
  <c r="G21" i="1"/>
  <c r="G148" i="1" l="1"/>
  <c r="F97" i="1"/>
  <c r="F98" i="1" s="1"/>
  <c r="F99" i="1" s="1"/>
  <c r="G80" i="1"/>
  <c r="G63" i="1"/>
  <c r="G183" i="1"/>
  <c r="F114" i="1"/>
  <c r="F115" i="1" s="1"/>
  <c r="F116" i="1" s="1"/>
  <c r="G46" i="1"/>
  <c r="G131" i="1"/>
  <c r="G166" i="1"/>
</calcChain>
</file>

<file path=xl/sharedStrings.xml><?xml version="1.0" encoding="utf-8"?>
<sst xmlns="http://schemas.openxmlformats.org/spreadsheetml/2006/main" count="401" uniqueCount="199">
  <si>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</si>
  <si>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</si>
  <si>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</si>
  <si>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</si>
  <si>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</si>
  <si>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</si>
  <si>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</si>
  <si>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</si>
  <si>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</si>
  <si>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</si>
  <si>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</si>
  <si>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</si>
  <si>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</si>
  <si>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</si>
  <si>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</si>
  <si>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</si>
  <si>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</si>
  <si>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</si>
  <si>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</si>
  <si>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</si>
  <si>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</si>
  <si>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</si>
  <si>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</si>
  <si>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</si>
  <si>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</si>
  <si>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</si>
  <si>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</si>
  <si>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</si>
  <si>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</si>
  <si>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</si>
  <si>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</si>
  <si>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</si>
  <si>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</si>
  <si>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</si>
  <si>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</si>
  <si>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</si>
  <si>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</si>
  <si>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</si>
  <si>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</si>
  <si>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8. DALIS</t>
  </si>
  <si>
    <t>ADATA SPINALINĖ</t>
  </si>
  <si>
    <t>8.</t>
  </si>
  <si>
    <t>Adata spinalinė</t>
  </si>
  <si>
    <t>8.1.</t>
  </si>
  <si>
    <t>8.1.1.</t>
  </si>
  <si>
    <t xml:space="preserve">20G Quinke tipo  </t>
  </si>
  <si>
    <t>8.1.2.</t>
  </si>
  <si>
    <t>0,9 x 88-90mm</t>
  </si>
  <si>
    <t>8.1.3.</t>
  </si>
  <si>
    <t>Sterilios, vienkartinės</t>
  </si>
  <si>
    <t>8.1.4.</t>
  </si>
  <si>
    <t>Skaidria elipsės ar lygiavertės formos jungtimi su smaigalio nuopjova</t>
  </si>
  <si>
    <t>8.1.5.</t>
  </si>
  <si>
    <t>Prizmės ar lygiavertės formos likvoro indikatorius gerai matomas</t>
  </si>
  <si>
    <t>9. DALIS</t>
  </si>
  <si>
    <t>9.</t>
  </si>
  <si>
    <t>9.1.</t>
  </si>
  <si>
    <t>9.1.1.</t>
  </si>
  <si>
    <t>22G Quinke tipo</t>
  </si>
  <si>
    <t>9.1.2.</t>
  </si>
  <si>
    <t>0,7 x 40-45mm</t>
  </si>
  <si>
    <t>9.1.3.</t>
  </si>
  <si>
    <t>9.1.4.</t>
  </si>
  <si>
    <t>9.1.5.</t>
  </si>
  <si>
    <t>10. DALIS</t>
  </si>
  <si>
    <t>10.</t>
  </si>
  <si>
    <t>10.1.</t>
  </si>
  <si>
    <t>10.1.1.</t>
  </si>
  <si>
    <t>10.1.2.</t>
  </si>
  <si>
    <t>0,7 x 70-75mm</t>
  </si>
  <si>
    <t>10.1.3.</t>
  </si>
  <si>
    <t>10.1.4.</t>
  </si>
  <si>
    <t>10.1.5.</t>
  </si>
  <si>
    <t>11. DALIS</t>
  </si>
  <si>
    <t xml:space="preserve">ADATA SPINALINĖ </t>
  </si>
  <si>
    <t>11.</t>
  </si>
  <si>
    <t xml:space="preserve">Adata spinalinė </t>
  </si>
  <si>
    <t>11.1.</t>
  </si>
  <si>
    <t>11.1.1.</t>
  </si>
  <si>
    <t>11.1.2.</t>
  </si>
  <si>
    <t xml:space="preserve"> 0,7 x 88-90mm (±2mm)</t>
  </si>
  <si>
    <t>11.1.3.</t>
  </si>
  <si>
    <t>11.1.4.</t>
  </si>
  <si>
    <t>11.1.5.</t>
  </si>
  <si>
    <t>Neturinčios latekso komponentų. Sterilios, vienkartinės</t>
  </si>
  <si>
    <t>15. DALIS</t>
  </si>
  <si>
    <t>15.</t>
  </si>
  <si>
    <t>15.1.</t>
  </si>
  <si>
    <t>15.1.1.</t>
  </si>
  <si>
    <t xml:space="preserve"> G26 Quinke tipo</t>
  </si>
  <si>
    <t>15.1.2.</t>
  </si>
  <si>
    <t>0,40-0,45 x 88- 90mm su introduseriu (pravedėju)</t>
  </si>
  <si>
    <t>15.1.3.</t>
  </si>
  <si>
    <t>15.1.4.</t>
  </si>
  <si>
    <t>15.1.5.</t>
  </si>
  <si>
    <t>16. DALIS</t>
  </si>
  <si>
    <t>16.</t>
  </si>
  <si>
    <t>16.1.</t>
  </si>
  <si>
    <t>16.1.1.</t>
  </si>
  <si>
    <t xml:space="preserve">G26 Quinke tipo </t>
  </si>
  <si>
    <t>16.1.2.</t>
  </si>
  <si>
    <t>16.1.3.</t>
  </si>
  <si>
    <t>16.1.4.</t>
  </si>
  <si>
    <t>16.1.5.</t>
  </si>
  <si>
    <t>17. DALIS</t>
  </si>
  <si>
    <t>17.</t>
  </si>
  <si>
    <t>17.1.</t>
  </si>
  <si>
    <t>17.1.1.</t>
  </si>
  <si>
    <t xml:space="preserve">G27 Quinke tipo </t>
  </si>
  <si>
    <t>17.1.2.</t>
  </si>
  <si>
    <t>0,40-0,45 x 88-90mm su introduseriu (pravedėju)</t>
  </si>
  <si>
    <t>17.1.3.</t>
  </si>
  <si>
    <t>17.1.4.</t>
  </si>
  <si>
    <t>17.1.5.</t>
  </si>
  <si>
    <t>24. DALIS</t>
  </si>
  <si>
    <t>ADATA NERVINIŲ REZGINIŲ ANESTEZIJAI SU UG REFLEKTORIAIS</t>
  </si>
  <si>
    <t>24.</t>
  </si>
  <si>
    <t>Adata nervinių rezginių anestezijai su UG reflektoriais</t>
  </si>
  <si>
    <t>24.1.</t>
  </si>
  <si>
    <t>24.1.1.</t>
  </si>
  <si>
    <t>Su laidu, sterili, vienkartinė</t>
  </si>
  <si>
    <t>24.1.2.</t>
  </si>
  <si>
    <t>Adatos stiebas padengtas izoliacine medžiaga</t>
  </si>
  <si>
    <t>24.1.3.</t>
  </si>
  <si>
    <t>Su integruota prailginimo linija vaistų suleidimui</t>
  </si>
  <si>
    <t>24.1.4.</t>
  </si>
  <si>
    <t>Turi  formos UG žymeklius, kurie yra išdėstyti segmentais (trumpas, trumpas, ilgas) aplink adatos ašį distalinėje adatos dalyje, ne mažiau 20mm ilgio atkarpoje</t>
  </si>
  <si>
    <t>24.1.5.</t>
  </si>
  <si>
    <t>22G 0,7x 50mm ( ± 2mm)</t>
  </si>
  <si>
    <t>25. DALIS</t>
  </si>
  <si>
    <t>25.</t>
  </si>
  <si>
    <t>25.1.</t>
  </si>
  <si>
    <t>25.1.1.</t>
  </si>
  <si>
    <t>25.1.2.</t>
  </si>
  <si>
    <t>25.1.3.</t>
  </si>
  <si>
    <t>25.1.4.</t>
  </si>
  <si>
    <t>25.1.5.</t>
  </si>
  <si>
    <t>22G 0,7 x 80-100mm ( ± 2mm)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</si>
  <si>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</si>
  <si>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</si>
  <si>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</si>
  <si>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</si>
  <si>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</si>
  <si>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</si>
  <si>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</si>
  <si>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</si>
  <si>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</si>
  <si>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</si>
  <si>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</si>
  <si>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</si>
  <si>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</si>
  <si>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</si>
  <si>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</si>
  <si>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</si>
  <si>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</si>
  <si>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</si>
  <si>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</si>
  <si>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</si>
  <si>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</si>
  <si>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</si>
  <si>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Spinocan, B.Braun Melsungen AG, Kodas 4509900-01</t>
  </si>
  <si>
    <t>0,9 x 88mm</t>
  </si>
  <si>
    <t>Skaidria elipsės formos jungtimi su smaigalio nuopjova</t>
  </si>
  <si>
    <t>Prizmės formos likvoro indikatorius gerai matomas visose plokštumose</t>
  </si>
  <si>
    <t>Spinocan, B.Braun Melsungen AG, Kodas 4507401-13</t>
  </si>
  <si>
    <t>0,7 x 40mm</t>
  </si>
  <si>
    <t>Spinocan, B.Braun Melsungen AG, Kodas 4507754-13</t>
  </si>
  <si>
    <t>0,7 x 75mm</t>
  </si>
  <si>
    <t>Spinocan, B.Braun Melsungen AG, Kodas 4507908-01</t>
  </si>
  <si>
    <t>0,7 x 88mm</t>
  </si>
  <si>
    <t>Spinocan ir pravedėjas, B.Braun Melsungen AG, Kodas 4502906-01 ir 4505000-13</t>
  </si>
  <si>
    <t>0,40 x 88- 90mm su introduseriu (pravedėju)</t>
  </si>
  <si>
    <t>0,45 x 120mm (± 2mm) su introduseriu (pravedėju)</t>
  </si>
  <si>
    <t>Spinocan ir pravedėjas, B.Braun Melsungen AG, Kodas 4504917-13 ir 4505000-13</t>
  </si>
  <si>
    <t>0,45 x 120mm su introduseriu (pravedėju)</t>
  </si>
  <si>
    <t>0,40 x 88 mm su introduseriu (pravedėju)</t>
  </si>
  <si>
    <t>Spinocan ir pravedėjas, B.Braun Melsungen AG, Kodas 4503902-01 ir 4500059-13</t>
  </si>
  <si>
    <t>Stimuplex Ultra, B.Braun Melsungen AG, Kodas 4892505-01</t>
  </si>
  <si>
    <t xml:space="preserve">22G 0,7x 50mm </t>
  </si>
  <si>
    <t>Turi  formos UG žymeklius, kurie yra išdėstyti segmentais (trumpas, trumpas, ilgas) aplink adatos ašį distalinėje adatos dalyje, 20mm ilgio atkarpoje</t>
  </si>
  <si>
    <t>Stimuplex Ultra, B.Braun Melsungen AG, Kodas 4892508-01</t>
  </si>
  <si>
    <t xml:space="preserve">22G 0,7 x 80mm </t>
  </si>
  <si>
    <t>Vaida Vereniūtė - Berlinskienė</t>
  </si>
  <si>
    <t>Viešųjų pirkimų specialistė - biuro administratorė</t>
  </si>
  <si>
    <t>Vilnius</t>
  </si>
  <si>
    <t>UAB B.Braun Medical</t>
  </si>
  <si>
    <t>Viršuliškių skg.34-1, LT-05132 Vilnius</t>
  </si>
  <si>
    <t>LT115517314</t>
  </si>
  <si>
    <t>Atsiskaitomoji sąskaita LT617044060001097040, AB “SEB bankas”, kodas 70440</t>
  </si>
  <si>
    <t>Vincas Vaitiekūnas, Erika Zeleniakaitė</t>
  </si>
  <si>
    <t>tel. +37061557170, tel.  +37068280793</t>
  </si>
  <si>
    <t>Direktorius Kęstutis Liauba</t>
  </si>
  <si>
    <t xml:space="preserve">Tiekimo vadybininkė Odeta Muralytė, 0 5 237 43 33, odeta.muralyte@bbraun.com;  office.lt@bbraun.com </t>
  </si>
  <si>
    <t>1.	Mia Ulrika Eklund
2.	Bert Bender
3.	Oliver Schaumann</t>
  </si>
  <si>
    <t>ne</t>
  </si>
  <si>
    <t>Katalogai</t>
  </si>
  <si>
    <t>Sertifikatai</t>
  </si>
  <si>
    <t>Deklaracijos</t>
  </si>
  <si>
    <t>Direktoriaus įgaliojimas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</si>
</sst>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Calibri"/>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1" xfId="0" applyFont="1" applyFill="1" applyBorder="1"/>
    <xf numFmtId="0" fontId="4" fillId="4" borderId="21" xfId="0" applyFont="1" applyFill="1" applyBorder="1"/>
    <xf numFmtId="0" fontId="4" fillId="6" borderId="21" xfId="0" applyFont="1" applyFill="1" applyBorder="1" applyProtection="1">
      <protection locked="0"/>
    </xf>
    <xf numFmtId="0" fontId="4" fillId="5" borderId="21"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4" fillId="7" borderId="0" xfId="0" applyFont="1" applyFill="1"/>
    <xf numFmtId="0" fontId="4" fillId="8" borderId="0" xfId="0" applyFont="1" applyFill="1"/>
    <xf numFmtId="0" fontId="5" fillId="4" borderId="21" xfId="0" applyFont="1" applyFill="1" applyBorder="1" applyAlignment="1">
      <alignment wrapText="1"/>
    </xf>
    <xf numFmtId="0" fontId="4" fillId="4" borderId="21" xfId="0" applyFont="1" applyFill="1" applyBorder="1" applyAlignment="1">
      <alignment wrapText="1"/>
    </xf>
    <xf numFmtId="0" fontId="4" fillId="5" borderId="21" xfId="0" applyFont="1" applyFill="1" applyBorder="1" applyAlignment="1" applyProtection="1">
      <alignment wrapText="1"/>
      <protection locked="0"/>
    </xf>
    <xf numFmtId="0" fontId="4" fillId="4" borderId="0" xfId="0" applyFont="1" applyFill="1" applyAlignment="1">
      <alignment wrapText="1"/>
    </xf>
    <xf numFmtId="0" fontId="3" fillId="5" borderId="21" xfId="0" applyFont="1" applyFill="1" applyBorder="1" applyAlignment="1" applyProtection="1">
      <alignment wrapText="1"/>
      <protection locked="0"/>
    </xf>
    <xf numFmtId="0" fontId="3" fillId="4" borderId="21" xfId="0" applyFont="1" applyFill="1" applyBorder="1"/>
    <xf numFmtId="0" fontId="3" fillId="4" borderId="21" xfId="0" applyFont="1" applyFill="1" applyBorder="1" applyAlignment="1">
      <alignment wrapText="1"/>
    </xf>
    <xf numFmtId="0" fontId="2" fillId="5" borderId="21" xfId="0" applyFont="1" applyFill="1" applyBorder="1" applyAlignment="1" applyProtection="1">
      <alignment wrapText="1"/>
      <protection locked="0"/>
    </xf>
    <xf numFmtId="0" fontId="8" fillId="4" borderId="21" xfId="0" applyFont="1" applyFill="1" applyBorder="1"/>
    <xf numFmtId="0" fontId="2" fillId="4" borderId="21" xfId="0" applyFont="1" applyFill="1" applyBorder="1"/>
    <xf numFmtId="14" fontId="4" fillId="5" borderId="1" xfId="0" applyNumberFormat="1" applyFont="1" applyFill="1" applyBorder="1" applyProtection="1">
      <protection locked="0"/>
    </xf>
    <xf numFmtId="0" fontId="1" fillId="5" borderId="1" xfId="0" applyFont="1" applyFill="1" applyBorder="1" applyProtection="1">
      <protection locked="0"/>
    </xf>
    <xf numFmtId="0" fontId="4"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4" fillId="2" borderId="1" xfId="0" applyFont="1" applyFill="1" applyBorder="1" applyAlignment="1">
      <alignment vertical="center" wrapText="1"/>
    </xf>
    <xf numFmtId="0" fontId="0" fillId="0" borderId="13" xfId="0" applyBorder="1"/>
    <xf numFmtId="0" fontId="4" fillId="4" borderId="21" xfId="0" applyFont="1" applyFill="1" applyBorder="1" applyAlignment="1">
      <alignment vertical="center" wrapText="1"/>
    </xf>
    <xf numFmtId="0" fontId="0" fillId="0" borderId="21"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5" fillId="2" borderId="0" xfId="0" applyFont="1" applyFill="1"/>
    <xf numFmtId="0" fontId="4" fillId="2" borderId="5" xfId="0" applyFont="1" applyFill="1" applyBorder="1" applyAlignment="1">
      <alignment horizontal="center" vertical="center" wrapText="1"/>
    </xf>
    <xf numFmtId="0" fontId="0" fillId="0" borderId="11" xfId="0" applyBorder="1"/>
    <xf numFmtId="0" fontId="0" fillId="0" borderId="10"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4" fillId="5" borderId="15"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3" borderId="8" xfId="0" applyFont="1" applyFill="1" applyBorder="1" applyAlignment="1" applyProtection="1">
      <alignment horizontal="center" vertical="center" wrapText="1"/>
      <protection locked="0"/>
    </xf>
    <xf numFmtId="0" fontId="5" fillId="2" borderId="0" xfId="0" applyFont="1" applyFill="1" applyAlignment="1">
      <alignment horizontal="left"/>
    </xf>
    <xf numFmtId="0" fontId="4"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4" fillId="2" borderId="6" xfId="0" applyFont="1" applyFill="1" applyBorder="1" applyAlignment="1">
      <alignment horizontal="center" vertical="center" wrapText="1"/>
    </xf>
    <xf numFmtId="0" fontId="0" fillId="0" borderId="12" xfId="0" applyBorder="1"/>
    <xf numFmtId="0" fontId="4" fillId="3" borderId="7" xfId="0" applyFont="1" applyFill="1" applyBorder="1" applyAlignment="1" applyProtection="1">
      <alignment horizontal="center" vertical="center" wrapText="1"/>
      <protection locked="0"/>
    </xf>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4" fillId="2" borderId="0" xfId="0" applyFont="1" applyFill="1" applyAlignment="1">
      <alignment horizontal="right"/>
    </xf>
    <xf numFmtId="0" fontId="7" fillId="2" borderId="0" xfId="0" applyFont="1" applyFill="1" applyAlignment="1">
      <alignment horizontal="left" vertical="top" wrapText="1"/>
    </xf>
    <xf numFmtId="0" fontId="1" fillId="3" borderId="0" xfId="0" applyFont="1" applyFill="1" applyProtection="1">
      <protection locked="0"/>
    </xf>
    <xf numFmtId="0" fontId="4"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4"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2" borderId="12" xfId="0" applyFont="1" applyFill="1" applyBorder="1" applyAlignment="1">
      <alignment horizontal="center" vertical="center" wrapText="1"/>
    </xf>
    <xf numFmtId="0" fontId="5" fillId="2" borderId="0" xfId="0" applyFont="1" applyFill="1" applyAlignment="1">
      <alignment horizontal="left"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85"/>
  <sheetViews>
    <sheetView tabSelected="1" workbookViewId="0">
      <selection activeCell="F194" sqref="F194"/>
    </sheetView>
  </sheetViews>
  <sheetFormatPr defaultColWidth="10.75" defaultRowHeight="15" x14ac:dyDescent="0.25"/>
  <cols>
    <col min="1" max="1" width="9.125" style="1" customWidth="1"/>
    <col min="2" max="2" width="78" style="1" customWidth="1"/>
    <col min="3" max="3" width="19.25" style="1" customWidth="1"/>
    <col min="4" max="4" width="15.75" style="1" customWidth="1"/>
    <col min="5" max="5" width="20.625" style="1" customWidth="1"/>
    <col min="6" max="6" width="18.75" style="1" customWidth="1"/>
    <col min="7" max="7" width="32.125" style="12" customWidth="1"/>
    <col min="8" max="8" width="33.25" style="12" customWidth="1"/>
    <col min="9" max="15" width="25" style="1" customWidth="1"/>
    <col min="16" max="16" width="10.75" style="1" customWidth="1"/>
    <col min="17" max="16384" width="10.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7">
        <v>45776</v>
      </c>
    </row>
    <row r="9" spans="1:6" x14ac:dyDescent="0.25">
      <c r="A9" s="4" t="s">
        <v>5</v>
      </c>
      <c r="B9" s="14"/>
    </row>
    <row r="10" spans="1:6" x14ac:dyDescent="0.25">
      <c r="A10" s="4" t="s">
        <v>6</v>
      </c>
      <c r="B10" s="38" t="s">
        <v>184</v>
      </c>
    </row>
    <row r="12" spans="1:6" ht="15.75" x14ac:dyDescent="0.25">
      <c r="A12" s="43" t="s">
        <v>7</v>
      </c>
      <c r="B12" s="44"/>
      <c r="C12" s="40" t="s">
        <v>185</v>
      </c>
      <c r="D12" s="41"/>
      <c r="E12" s="41"/>
      <c r="F12" s="42"/>
    </row>
    <row r="13" spans="1:6" ht="15.95" customHeight="1" x14ac:dyDescent="0.25">
      <c r="A13" s="48" t="s">
        <v>8</v>
      </c>
      <c r="B13" s="49"/>
      <c r="C13" s="52">
        <v>111551739</v>
      </c>
      <c r="D13" s="41"/>
      <c r="E13" s="41"/>
      <c r="F13" s="42"/>
    </row>
    <row r="14" spans="1:6" ht="15.95" customHeight="1" x14ac:dyDescent="0.25">
      <c r="A14" s="48" t="s">
        <v>9</v>
      </c>
      <c r="B14" s="49"/>
      <c r="C14" s="40" t="s">
        <v>186</v>
      </c>
      <c r="D14" s="41"/>
      <c r="E14" s="41"/>
      <c r="F14" s="42"/>
    </row>
    <row r="15" spans="1:6" ht="15.95" customHeight="1" x14ac:dyDescent="0.25">
      <c r="A15" s="43" t="s">
        <v>10</v>
      </c>
      <c r="B15" s="44"/>
      <c r="C15" s="40" t="s">
        <v>187</v>
      </c>
      <c r="D15" s="41"/>
      <c r="E15" s="41"/>
      <c r="F15" s="42"/>
    </row>
    <row r="16" spans="1:6" ht="63.2" customHeight="1" x14ac:dyDescent="0.25">
      <c r="A16" s="53" t="s">
        <v>11</v>
      </c>
      <c r="B16" s="49"/>
      <c r="C16" s="40" t="s">
        <v>188</v>
      </c>
      <c r="D16" s="41"/>
      <c r="E16" s="41"/>
      <c r="F16" s="42"/>
    </row>
    <row r="17" spans="1:7" ht="15.95" customHeight="1" x14ac:dyDescent="0.25">
      <c r="A17" s="43" t="s">
        <v>12</v>
      </c>
      <c r="B17" s="44"/>
      <c r="C17" s="40" t="s">
        <v>189</v>
      </c>
      <c r="D17" s="41"/>
      <c r="E17" s="41"/>
      <c r="F17" s="42"/>
    </row>
    <row r="18" spans="1:7" ht="15.95" customHeight="1" x14ac:dyDescent="0.25">
      <c r="A18" s="43" t="s">
        <v>13</v>
      </c>
      <c r="B18" s="44"/>
      <c r="C18" s="40" t="s">
        <v>190</v>
      </c>
      <c r="D18" s="41"/>
      <c r="E18" s="41"/>
      <c r="F18" s="42"/>
    </row>
    <row r="19" spans="1:7" ht="48" customHeight="1" x14ac:dyDescent="0.25">
      <c r="A19" s="43" t="s">
        <v>14</v>
      </c>
      <c r="B19" s="44"/>
      <c r="C19" s="40" t="s">
        <v>191</v>
      </c>
      <c r="D19" s="41"/>
      <c r="E19" s="41"/>
      <c r="F19" s="42"/>
    </row>
    <row r="20" spans="1:7" ht="54.95" customHeight="1" x14ac:dyDescent="0.25">
      <c r="A20" s="43" t="s">
        <v>15</v>
      </c>
      <c r="B20" s="44"/>
      <c r="C20" s="40" t="s">
        <v>192</v>
      </c>
      <c r="D20" s="41"/>
      <c r="E20" s="41"/>
      <c r="F20" s="42"/>
    </row>
    <row r="21" spans="1:7" ht="71.25" customHeight="1" x14ac:dyDescent="0.25">
      <c r="A21" s="45" t="s">
        <v>16</v>
      </c>
      <c r="B21" s="46"/>
      <c r="C21" s="50" t="s">
        <v>193</v>
      </c>
      <c r="D21" s="51"/>
      <c r="E21" s="51"/>
      <c r="F21" s="51"/>
      <c r="G21" s="30" t="str">
        <f>IF((SUMPRODUCT(--(C21=""))&gt;0), "Privaloma užpildyti, kai taikomi pašalinimo pagrindai", "")</f>
        <v/>
      </c>
    </row>
    <row r="22" spans="1:7" ht="18" customHeight="1" x14ac:dyDescent="0.25">
      <c r="A22" s="5"/>
      <c r="B22" s="5"/>
      <c r="C22" s="6"/>
      <c r="D22" s="6"/>
      <c r="E22" s="6"/>
      <c r="F22" s="6"/>
    </row>
    <row r="23" spans="1:7" x14ac:dyDescent="0.25">
      <c r="A23" s="54"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47" t="s">
        <v>22</v>
      </c>
      <c r="B28" s="39"/>
      <c r="C28" s="39"/>
      <c r="D28" s="39"/>
      <c r="E28" s="39"/>
      <c r="F28" s="39"/>
    </row>
    <row r="29" spans="1:7" x14ac:dyDescent="0.25">
      <c r="A29" s="39" t="s">
        <v>23</v>
      </c>
      <c r="B29" s="39"/>
      <c r="C29" s="39"/>
      <c r="D29" s="39"/>
      <c r="E29" s="39"/>
      <c r="F29" s="39"/>
    </row>
    <row r="30" spans="1:7" x14ac:dyDescent="0.25">
      <c r="A30" s="15" t="s">
        <v>24</v>
      </c>
      <c r="D30" s="16"/>
    </row>
    <row r="31" spans="1:7" x14ac:dyDescent="0.25">
      <c r="A31" s="25" t="s">
        <v>159</v>
      </c>
      <c r="B31" s="26"/>
    </row>
    <row r="32" spans="1:7" x14ac:dyDescent="0.25">
      <c r="A32" s="15"/>
    </row>
    <row r="33" spans="1:8" x14ac:dyDescent="0.25">
      <c r="A33" s="15"/>
    </row>
    <row r="35" spans="1:8" x14ac:dyDescent="0.25">
      <c r="A35" s="13" t="s">
        <v>39</v>
      </c>
      <c r="B35" s="13" t="s">
        <v>40</v>
      </c>
    </row>
    <row r="37" spans="1:8" x14ac:dyDescent="0.25">
      <c r="A37" s="13" t="s">
        <v>25</v>
      </c>
    </row>
    <row r="38" spans="1:8" ht="45" x14ac:dyDescent="0.25">
      <c r="A38" s="17" t="s">
        <v>26</v>
      </c>
      <c r="B38" s="17" t="s">
        <v>27</v>
      </c>
      <c r="C38" s="17" t="s">
        <v>28</v>
      </c>
      <c r="D38" s="17" t="s">
        <v>29</v>
      </c>
      <c r="E38" s="17" t="s">
        <v>30</v>
      </c>
      <c r="F38" s="17" t="s">
        <v>31</v>
      </c>
      <c r="G38" s="27" t="s">
        <v>32</v>
      </c>
      <c r="H38" s="27" t="s">
        <v>33</v>
      </c>
    </row>
    <row r="39" spans="1:8" x14ac:dyDescent="0.25">
      <c r="A39" s="17" t="s">
        <v>41</v>
      </c>
      <c r="B39" s="17" t="s">
        <v>42</v>
      </c>
      <c r="C39" s="18"/>
      <c r="D39" s="18"/>
      <c r="E39" s="18"/>
      <c r="F39" s="18"/>
      <c r="G39" s="28"/>
      <c r="H39" s="28"/>
    </row>
    <row r="40" spans="1:8" ht="30" x14ac:dyDescent="0.25">
      <c r="A40" s="18" t="s">
        <v>43</v>
      </c>
      <c r="B40" s="18" t="s">
        <v>42</v>
      </c>
      <c r="C40" s="18">
        <v>1850</v>
      </c>
      <c r="D40" s="18" t="s">
        <v>34</v>
      </c>
      <c r="E40" s="19">
        <v>1.3</v>
      </c>
      <c r="F40" s="18">
        <f>IF(ISBLANK(E40),"", PRODUCT(C40,E40))</f>
        <v>2405</v>
      </c>
      <c r="G40" s="34" t="s">
        <v>160</v>
      </c>
      <c r="H40" s="28"/>
    </row>
    <row r="41" spans="1:8" x14ac:dyDescent="0.25">
      <c r="A41" s="18" t="s">
        <v>44</v>
      </c>
      <c r="B41" s="18" t="s">
        <v>45</v>
      </c>
      <c r="C41" s="18"/>
      <c r="D41" s="18"/>
      <c r="E41" s="18"/>
      <c r="F41" s="18"/>
      <c r="G41" s="28"/>
      <c r="H41" s="18" t="s">
        <v>45</v>
      </c>
    </row>
    <row r="42" spans="1:8" x14ac:dyDescent="0.25">
      <c r="A42" s="18" t="s">
        <v>46</v>
      </c>
      <c r="B42" s="18" t="s">
        <v>47</v>
      </c>
      <c r="C42" s="18"/>
      <c r="D42" s="18"/>
      <c r="E42" s="18"/>
      <c r="F42" s="18"/>
      <c r="G42" s="28"/>
      <c r="H42" s="32" t="s">
        <v>161</v>
      </c>
    </row>
    <row r="43" spans="1:8" x14ac:dyDescent="0.25">
      <c r="A43" s="18" t="s">
        <v>48</v>
      </c>
      <c r="B43" s="18" t="s">
        <v>49</v>
      </c>
      <c r="C43" s="18"/>
      <c r="D43" s="18"/>
      <c r="E43" s="18"/>
      <c r="F43" s="18"/>
      <c r="G43" s="28"/>
      <c r="H43" s="18" t="s">
        <v>49</v>
      </c>
    </row>
    <row r="44" spans="1:8" x14ac:dyDescent="0.25">
      <c r="A44" s="18" t="s">
        <v>50</v>
      </c>
      <c r="B44" s="18" t="s">
        <v>51</v>
      </c>
      <c r="C44" s="18"/>
      <c r="D44" s="18"/>
      <c r="E44" s="18"/>
      <c r="F44" s="18"/>
      <c r="G44" s="28"/>
      <c r="H44" s="36" t="s">
        <v>162</v>
      </c>
    </row>
    <row r="45" spans="1:8" x14ac:dyDescent="0.25">
      <c r="A45" s="18" t="s">
        <v>52</v>
      </c>
      <c r="B45" s="18" t="s">
        <v>53</v>
      </c>
      <c r="C45" s="18"/>
      <c r="D45" s="18"/>
      <c r="E45" s="18"/>
      <c r="F45" s="18"/>
      <c r="G45" s="28"/>
      <c r="H45" s="35" t="s">
        <v>163</v>
      </c>
    </row>
    <row r="46" spans="1:8" x14ac:dyDescent="0.25">
      <c r="E46" s="17" t="s">
        <v>35</v>
      </c>
      <c r="F46" s="17">
        <f>IF((COUNT(C40:C45)&lt;&gt;COUNT(F40:F45)),"", ROUND(SUM(F40:F45),2))</f>
        <v>2405</v>
      </c>
      <c r="G46" s="30" t="str">
        <f>IF((COUNT(C40:C45)&lt;&gt;COUNT(F40:F45)),"Neužpildytos visų objektų kainos", "")</f>
        <v/>
      </c>
    </row>
    <row r="47" spans="1:8" x14ac:dyDescent="0.25">
      <c r="C47" s="17" t="s">
        <v>36</v>
      </c>
      <c r="D47" s="20">
        <v>5</v>
      </c>
      <c r="E47" s="17" t="s">
        <v>37</v>
      </c>
      <c r="F47" s="17">
        <f>IF(OR(F46="",D47=""),"", ROUND(PRODUCT(D47,F46)/100,2))</f>
        <v>120.25</v>
      </c>
      <c r="G47" s="30" t="str">
        <f>IF(D47="", "Nurodykite taikomą PVM dydį", "")</f>
        <v/>
      </c>
    </row>
    <row r="48" spans="1:8" x14ac:dyDescent="0.25">
      <c r="E48" s="17" t="s">
        <v>38</v>
      </c>
      <c r="F48" s="17">
        <f>IF(ISBLANK(F47), "", ROUND(SUM(F46:F47),2))</f>
        <v>2525.25</v>
      </c>
    </row>
    <row r="52" spans="1:8" x14ac:dyDescent="0.25">
      <c r="A52" s="13" t="s">
        <v>54</v>
      </c>
      <c r="B52" s="13" t="s">
        <v>40</v>
      </c>
    </row>
    <row r="54" spans="1:8" x14ac:dyDescent="0.25">
      <c r="A54" s="13" t="s">
        <v>25</v>
      </c>
    </row>
    <row r="55" spans="1:8" ht="45" x14ac:dyDescent="0.25">
      <c r="A55" s="17" t="s">
        <v>26</v>
      </c>
      <c r="B55" s="17" t="s">
        <v>27</v>
      </c>
      <c r="C55" s="17" t="s">
        <v>28</v>
      </c>
      <c r="D55" s="17" t="s">
        <v>29</v>
      </c>
      <c r="E55" s="17" t="s">
        <v>30</v>
      </c>
      <c r="F55" s="17" t="s">
        <v>31</v>
      </c>
      <c r="G55" s="27" t="s">
        <v>32</v>
      </c>
      <c r="H55" s="27" t="s">
        <v>33</v>
      </c>
    </row>
    <row r="56" spans="1:8" x14ac:dyDescent="0.25">
      <c r="A56" s="17" t="s">
        <v>55</v>
      </c>
      <c r="B56" s="17" t="s">
        <v>42</v>
      </c>
      <c r="C56" s="18"/>
      <c r="D56" s="18"/>
      <c r="E56" s="18"/>
      <c r="F56" s="18"/>
      <c r="G56" s="28"/>
      <c r="H56" s="28"/>
    </row>
    <row r="57" spans="1:8" ht="30" x14ac:dyDescent="0.25">
      <c r="A57" s="18" t="s">
        <v>56</v>
      </c>
      <c r="B57" s="18" t="s">
        <v>42</v>
      </c>
      <c r="C57" s="18">
        <v>100</v>
      </c>
      <c r="D57" s="18" t="s">
        <v>34</v>
      </c>
      <c r="E57" s="19">
        <v>1.1100000000000001</v>
      </c>
      <c r="F57" s="18">
        <f>IF(ISBLANK(E57),"", PRODUCT(C57,E57))</f>
        <v>111.00000000000001</v>
      </c>
      <c r="G57" s="31" t="s">
        <v>164</v>
      </c>
      <c r="H57" s="28"/>
    </row>
    <row r="58" spans="1:8" x14ac:dyDescent="0.25">
      <c r="A58" s="18" t="s">
        <v>57</v>
      </c>
      <c r="B58" s="18" t="s">
        <v>58</v>
      </c>
      <c r="C58" s="18"/>
      <c r="D58" s="18"/>
      <c r="E58" s="18"/>
      <c r="F58" s="18"/>
      <c r="G58" s="28"/>
      <c r="H58" s="18" t="s">
        <v>42</v>
      </c>
    </row>
    <row r="59" spans="1:8" x14ac:dyDescent="0.25">
      <c r="A59" s="18" t="s">
        <v>59</v>
      </c>
      <c r="B59" s="18" t="s">
        <v>60</v>
      </c>
      <c r="C59" s="18"/>
      <c r="D59" s="18"/>
      <c r="E59" s="18"/>
      <c r="F59" s="18"/>
      <c r="G59" s="28"/>
      <c r="H59" s="18" t="s">
        <v>58</v>
      </c>
    </row>
    <row r="60" spans="1:8" x14ac:dyDescent="0.25">
      <c r="A60" s="18" t="s">
        <v>61</v>
      </c>
      <c r="B60" s="18" t="s">
        <v>49</v>
      </c>
      <c r="C60" s="18"/>
      <c r="D60" s="18"/>
      <c r="E60" s="18"/>
      <c r="F60" s="18"/>
      <c r="G60" s="28"/>
      <c r="H60" s="32" t="s">
        <v>165</v>
      </c>
    </row>
    <row r="61" spans="1:8" x14ac:dyDescent="0.25">
      <c r="A61" s="18" t="s">
        <v>62</v>
      </c>
      <c r="B61" s="18" t="s">
        <v>51</v>
      </c>
      <c r="C61" s="18"/>
      <c r="D61" s="18"/>
      <c r="E61" s="18"/>
      <c r="F61" s="18"/>
      <c r="G61" s="28"/>
      <c r="H61" s="18" t="s">
        <v>49</v>
      </c>
    </row>
    <row r="62" spans="1:8" x14ac:dyDescent="0.25">
      <c r="A62" s="18" t="s">
        <v>63</v>
      </c>
      <c r="B62" s="18" t="s">
        <v>53</v>
      </c>
      <c r="C62" s="18"/>
      <c r="D62" s="18"/>
      <c r="E62" s="18"/>
      <c r="F62" s="18"/>
      <c r="G62" s="28"/>
      <c r="H62" s="32" t="s">
        <v>162</v>
      </c>
    </row>
    <row r="63" spans="1:8" x14ac:dyDescent="0.25">
      <c r="E63" s="17" t="s">
        <v>35</v>
      </c>
      <c r="F63" s="17">
        <f>IF((COUNT(C57:C62)&lt;&gt;COUNT(F57:F62)),"", ROUND(SUM(F57:F62),2))</f>
        <v>111</v>
      </c>
      <c r="G63" s="30" t="str">
        <f>IF((COUNT(C57:C62)&lt;&gt;COUNT(F57:F62)),"Neužpildytos visų objektų kainos", "")</f>
        <v/>
      </c>
      <c r="H63" s="32" t="s">
        <v>163</v>
      </c>
    </row>
    <row r="64" spans="1:8" x14ac:dyDescent="0.25">
      <c r="C64" s="17" t="s">
        <v>36</v>
      </c>
      <c r="D64" s="20">
        <v>5</v>
      </c>
      <c r="E64" s="17" t="s">
        <v>37</v>
      </c>
      <c r="F64" s="17">
        <f>IF(OR(F63="",D64=""),"", ROUND(PRODUCT(D64,F63)/100,2))</f>
        <v>5.55</v>
      </c>
      <c r="G64" s="30" t="str">
        <f>IF(D64="", "Nurodykite taikomą PVM dydį", "")</f>
        <v/>
      </c>
    </row>
    <row r="65" spans="1:8" x14ac:dyDescent="0.25">
      <c r="E65" s="17" t="s">
        <v>38</v>
      </c>
      <c r="F65" s="17">
        <f>IF(ISBLANK(F64), "", ROUND(SUM(F63:F64),2))</f>
        <v>116.55</v>
      </c>
    </row>
    <row r="69" spans="1:8" x14ac:dyDescent="0.25">
      <c r="A69" s="13" t="s">
        <v>64</v>
      </c>
      <c r="B69" s="13" t="s">
        <v>40</v>
      </c>
    </row>
    <row r="71" spans="1:8" x14ac:dyDescent="0.25">
      <c r="A71" s="13" t="s">
        <v>25</v>
      </c>
    </row>
    <row r="72" spans="1:8" ht="45" x14ac:dyDescent="0.25">
      <c r="A72" s="17" t="s">
        <v>26</v>
      </c>
      <c r="B72" s="17" t="s">
        <v>27</v>
      </c>
      <c r="C72" s="17" t="s">
        <v>28</v>
      </c>
      <c r="D72" s="17" t="s">
        <v>29</v>
      </c>
      <c r="E72" s="17" t="s">
        <v>30</v>
      </c>
      <c r="F72" s="17" t="s">
        <v>31</v>
      </c>
      <c r="G72" s="27" t="s">
        <v>32</v>
      </c>
      <c r="H72" s="27" t="s">
        <v>33</v>
      </c>
    </row>
    <row r="73" spans="1:8" x14ac:dyDescent="0.25">
      <c r="A73" s="17" t="s">
        <v>65</v>
      </c>
      <c r="B73" s="17" t="s">
        <v>42</v>
      </c>
      <c r="C73" s="18"/>
      <c r="D73" s="18"/>
      <c r="E73" s="18"/>
      <c r="F73" s="18"/>
      <c r="G73" s="28"/>
      <c r="H73" s="28"/>
    </row>
    <row r="74" spans="1:8" ht="30" x14ac:dyDescent="0.25">
      <c r="A74" s="18" t="s">
        <v>66</v>
      </c>
      <c r="B74" s="18" t="s">
        <v>42</v>
      </c>
      <c r="C74" s="18">
        <v>200</v>
      </c>
      <c r="D74" s="18" t="s">
        <v>34</v>
      </c>
      <c r="E74" s="19">
        <v>1.05</v>
      </c>
      <c r="F74" s="18">
        <f>IF(ISBLANK(E74),"", PRODUCT(C74,E74))</f>
        <v>210</v>
      </c>
      <c r="G74" s="31" t="s">
        <v>166</v>
      </c>
      <c r="H74" s="28"/>
    </row>
    <row r="75" spans="1:8" x14ac:dyDescent="0.25">
      <c r="A75" s="18" t="s">
        <v>67</v>
      </c>
      <c r="B75" s="18" t="s">
        <v>58</v>
      </c>
      <c r="C75" s="18"/>
      <c r="D75" s="18"/>
      <c r="E75" s="18"/>
      <c r="F75" s="18"/>
      <c r="G75" s="28"/>
      <c r="H75" s="18" t="s">
        <v>42</v>
      </c>
    </row>
    <row r="76" spans="1:8" x14ac:dyDescent="0.25">
      <c r="A76" s="18" t="s">
        <v>68</v>
      </c>
      <c r="B76" s="18" t="s">
        <v>69</v>
      </c>
      <c r="C76" s="18"/>
      <c r="D76" s="18"/>
      <c r="E76" s="18"/>
      <c r="F76" s="18"/>
      <c r="G76" s="28"/>
      <c r="H76" s="18" t="s">
        <v>58</v>
      </c>
    </row>
    <row r="77" spans="1:8" x14ac:dyDescent="0.25">
      <c r="A77" s="18" t="s">
        <v>70</v>
      </c>
      <c r="B77" s="18" t="s">
        <v>49</v>
      </c>
      <c r="C77" s="18"/>
      <c r="D77" s="18"/>
      <c r="E77" s="18"/>
      <c r="F77" s="18"/>
      <c r="G77" s="28"/>
      <c r="H77" s="32" t="s">
        <v>167</v>
      </c>
    </row>
    <row r="78" spans="1:8" x14ac:dyDescent="0.25">
      <c r="A78" s="18" t="s">
        <v>71</v>
      </c>
      <c r="B78" s="18" t="s">
        <v>51</v>
      </c>
      <c r="C78" s="18"/>
      <c r="D78" s="18"/>
      <c r="E78" s="18"/>
      <c r="F78" s="18"/>
      <c r="G78" s="28"/>
      <c r="H78" s="18" t="s">
        <v>49</v>
      </c>
    </row>
    <row r="79" spans="1:8" x14ac:dyDescent="0.25">
      <c r="A79" s="18" t="s">
        <v>72</v>
      </c>
      <c r="B79" s="18" t="s">
        <v>53</v>
      </c>
      <c r="C79" s="18"/>
      <c r="D79" s="18"/>
      <c r="E79" s="18"/>
      <c r="F79" s="18"/>
      <c r="G79" s="28"/>
      <c r="H79" s="32" t="s">
        <v>162</v>
      </c>
    </row>
    <row r="80" spans="1:8" x14ac:dyDescent="0.25">
      <c r="E80" s="17" t="s">
        <v>35</v>
      </c>
      <c r="F80" s="17">
        <f>IF((COUNT(C74:C79)&lt;&gt;COUNT(F74:F79)),"", ROUND(SUM(F74:F79),2))</f>
        <v>210</v>
      </c>
      <c r="G80" s="30" t="str">
        <f>IF((COUNT(C74:C79)&lt;&gt;COUNT(F74:F79)),"Neužpildytos visų objektų kainos", "")</f>
        <v/>
      </c>
      <c r="H80" s="32" t="s">
        <v>163</v>
      </c>
    </row>
    <row r="81" spans="1:8" x14ac:dyDescent="0.25">
      <c r="C81" s="17" t="s">
        <v>36</v>
      </c>
      <c r="D81" s="20">
        <v>5</v>
      </c>
      <c r="E81" s="17" t="s">
        <v>37</v>
      </c>
      <c r="F81" s="17">
        <f>IF(OR(F80="",D81=""),"", ROUND(PRODUCT(D81,F80)/100,2))</f>
        <v>10.5</v>
      </c>
      <c r="G81" s="30" t="str">
        <f>IF(D81="", "Nurodykite taikomą PVM dydį", "")</f>
        <v/>
      </c>
    </row>
    <row r="82" spans="1:8" x14ac:dyDescent="0.25">
      <c r="E82" s="17" t="s">
        <v>38</v>
      </c>
      <c r="F82" s="17">
        <f>IF(ISBLANK(F81), "", ROUND(SUM(F80:F81),2))</f>
        <v>220.5</v>
      </c>
    </row>
    <row r="86" spans="1:8" x14ac:dyDescent="0.25">
      <c r="A86" s="13" t="s">
        <v>73</v>
      </c>
      <c r="B86" s="13" t="s">
        <v>74</v>
      </c>
    </row>
    <row r="88" spans="1:8" x14ac:dyDescent="0.25">
      <c r="A88" s="13" t="s">
        <v>25</v>
      </c>
    </row>
    <row r="89" spans="1:8" ht="45" x14ac:dyDescent="0.25">
      <c r="A89" s="17" t="s">
        <v>26</v>
      </c>
      <c r="B89" s="17" t="s">
        <v>27</v>
      </c>
      <c r="C89" s="17" t="s">
        <v>28</v>
      </c>
      <c r="D89" s="17" t="s">
        <v>29</v>
      </c>
      <c r="E89" s="17" t="s">
        <v>30</v>
      </c>
      <c r="F89" s="17" t="s">
        <v>31</v>
      </c>
      <c r="G89" s="27" t="s">
        <v>32</v>
      </c>
      <c r="H89" s="27" t="s">
        <v>33</v>
      </c>
    </row>
    <row r="90" spans="1:8" x14ac:dyDescent="0.25">
      <c r="A90" s="17" t="s">
        <v>75</v>
      </c>
      <c r="B90" s="17" t="s">
        <v>76</v>
      </c>
      <c r="C90" s="18"/>
      <c r="D90" s="18"/>
      <c r="E90" s="18"/>
      <c r="F90" s="18"/>
      <c r="G90" s="28"/>
      <c r="H90" s="28"/>
    </row>
    <row r="91" spans="1:8" ht="30" x14ac:dyDescent="0.25">
      <c r="A91" s="18" t="s">
        <v>77</v>
      </c>
      <c r="B91" s="18" t="s">
        <v>42</v>
      </c>
      <c r="C91" s="18">
        <v>2000</v>
      </c>
      <c r="D91" s="18" t="s">
        <v>34</v>
      </c>
      <c r="E91" s="19">
        <v>1.05</v>
      </c>
      <c r="F91" s="18">
        <f>IF(ISBLANK(E91),"", PRODUCT(C91,E91))</f>
        <v>2100</v>
      </c>
      <c r="G91" s="31" t="s">
        <v>168</v>
      </c>
      <c r="H91" s="28"/>
    </row>
    <row r="92" spans="1:8" x14ac:dyDescent="0.25">
      <c r="A92" s="18" t="s">
        <v>78</v>
      </c>
      <c r="B92" s="18" t="s">
        <v>58</v>
      </c>
      <c r="C92" s="18"/>
      <c r="D92" s="18"/>
      <c r="E92" s="18"/>
      <c r="F92" s="18"/>
      <c r="G92" s="28"/>
      <c r="H92" s="18" t="s">
        <v>42</v>
      </c>
    </row>
    <row r="93" spans="1:8" x14ac:dyDescent="0.25">
      <c r="A93" s="18" t="s">
        <v>79</v>
      </c>
      <c r="B93" s="18" t="s">
        <v>80</v>
      </c>
      <c r="C93" s="18"/>
      <c r="D93" s="18"/>
      <c r="E93" s="18"/>
      <c r="F93" s="18"/>
      <c r="G93" s="28"/>
      <c r="H93" s="18" t="s">
        <v>58</v>
      </c>
    </row>
    <row r="94" spans="1:8" x14ac:dyDescent="0.25">
      <c r="A94" s="18" t="s">
        <v>81</v>
      </c>
      <c r="B94" s="18" t="s">
        <v>49</v>
      </c>
      <c r="C94" s="18"/>
      <c r="D94" s="18"/>
      <c r="E94" s="18"/>
      <c r="F94" s="18"/>
      <c r="G94" s="28"/>
      <c r="H94" s="32" t="s">
        <v>169</v>
      </c>
    </row>
    <row r="95" spans="1:8" x14ac:dyDescent="0.25">
      <c r="A95" s="18" t="s">
        <v>82</v>
      </c>
      <c r="B95" s="18" t="s">
        <v>51</v>
      </c>
      <c r="C95" s="18"/>
      <c r="D95" s="18"/>
      <c r="E95" s="18"/>
      <c r="F95" s="18"/>
      <c r="G95" s="28"/>
      <c r="H95" s="18" t="s">
        <v>49</v>
      </c>
    </row>
    <row r="96" spans="1:8" x14ac:dyDescent="0.25">
      <c r="A96" s="18" t="s">
        <v>83</v>
      </c>
      <c r="B96" s="18" t="s">
        <v>53</v>
      </c>
      <c r="C96" s="18"/>
      <c r="D96" s="18"/>
      <c r="E96" s="18"/>
      <c r="F96" s="18"/>
      <c r="G96" s="28"/>
      <c r="H96" s="32" t="s">
        <v>162</v>
      </c>
    </row>
    <row r="97" spans="1:8" x14ac:dyDescent="0.25">
      <c r="E97" s="17" t="s">
        <v>35</v>
      </c>
      <c r="F97" s="17">
        <f>IF((COUNT(C91:C96)&lt;&gt;COUNT(F91:F96)),"", ROUND(SUM(F91:F96),2))</f>
        <v>2100</v>
      </c>
      <c r="G97" s="30" t="str">
        <f>IF((COUNT(C91:C96)&lt;&gt;COUNT(F91:F96)),"Neužpildytos visų objektų kainos", "")</f>
        <v/>
      </c>
      <c r="H97" s="32" t="s">
        <v>163</v>
      </c>
    </row>
    <row r="98" spans="1:8" x14ac:dyDescent="0.25">
      <c r="C98" s="17" t="s">
        <v>36</v>
      </c>
      <c r="D98" s="20">
        <v>5</v>
      </c>
      <c r="E98" s="17" t="s">
        <v>37</v>
      </c>
      <c r="F98" s="17">
        <f>IF(OR(F97="",D98=""),"", ROUND(PRODUCT(D98,F97)/100,2))</f>
        <v>105</v>
      </c>
      <c r="G98" s="30" t="str">
        <f>IF(D98="", "Nurodykite taikomą PVM dydį", "")</f>
        <v/>
      </c>
    </row>
    <row r="99" spans="1:8" x14ac:dyDescent="0.25">
      <c r="E99" s="17" t="s">
        <v>38</v>
      </c>
      <c r="F99" s="17">
        <f>IF(ISBLANK(F98), "", ROUND(SUM(F97:F98),2))</f>
        <v>2205</v>
      </c>
    </row>
    <row r="103" spans="1:8" x14ac:dyDescent="0.25">
      <c r="A103" s="13" t="s">
        <v>85</v>
      </c>
      <c r="B103" s="13" t="s">
        <v>40</v>
      </c>
    </row>
    <row r="105" spans="1:8" x14ac:dyDescent="0.25">
      <c r="A105" s="13" t="s">
        <v>25</v>
      </c>
    </row>
    <row r="106" spans="1:8" ht="45" x14ac:dyDescent="0.25">
      <c r="A106" s="17" t="s">
        <v>26</v>
      </c>
      <c r="B106" s="17" t="s">
        <v>27</v>
      </c>
      <c r="C106" s="17" t="s">
        <v>28</v>
      </c>
      <c r="D106" s="17" t="s">
        <v>29</v>
      </c>
      <c r="E106" s="17" t="s">
        <v>30</v>
      </c>
      <c r="F106" s="17" t="s">
        <v>31</v>
      </c>
      <c r="G106" s="27" t="s">
        <v>32</v>
      </c>
      <c r="H106" s="27" t="s">
        <v>33</v>
      </c>
    </row>
    <row r="107" spans="1:8" x14ac:dyDescent="0.25">
      <c r="A107" s="17" t="s">
        <v>86</v>
      </c>
      <c r="B107" s="17" t="s">
        <v>42</v>
      </c>
      <c r="C107" s="18"/>
      <c r="D107" s="18"/>
      <c r="E107" s="18"/>
      <c r="F107" s="18"/>
      <c r="G107" s="28"/>
      <c r="H107" s="28"/>
    </row>
    <row r="108" spans="1:8" ht="45" x14ac:dyDescent="0.25">
      <c r="A108" s="18" t="s">
        <v>87</v>
      </c>
      <c r="B108" s="18" t="s">
        <v>76</v>
      </c>
      <c r="C108" s="18">
        <v>500</v>
      </c>
      <c r="D108" s="18" t="s">
        <v>34</v>
      </c>
      <c r="E108" s="19">
        <v>1.54</v>
      </c>
      <c r="F108" s="18">
        <f>IF(ISBLANK(E108),"", PRODUCT(C108,E108))</f>
        <v>770</v>
      </c>
      <c r="G108" s="31" t="s">
        <v>170</v>
      </c>
      <c r="H108" s="28"/>
    </row>
    <row r="109" spans="1:8" x14ac:dyDescent="0.25">
      <c r="A109" s="18" t="s">
        <v>88</v>
      </c>
      <c r="B109" s="18" t="s">
        <v>89</v>
      </c>
      <c r="C109" s="18"/>
      <c r="D109" s="18"/>
      <c r="E109" s="18"/>
      <c r="F109" s="18"/>
      <c r="G109" s="28"/>
      <c r="H109" s="18" t="s">
        <v>89</v>
      </c>
    </row>
    <row r="110" spans="1:8" x14ac:dyDescent="0.25">
      <c r="A110" s="18" t="s">
        <v>90</v>
      </c>
      <c r="B110" s="18" t="s">
        <v>91</v>
      </c>
      <c r="C110" s="18"/>
      <c r="D110" s="18"/>
      <c r="E110" s="18"/>
      <c r="F110" s="18"/>
      <c r="G110" s="28"/>
      <c r="H110" s="32" t="s">
        <v>171</v>
      </c>
    </row>
    <row r="111" spans="1:8" x14ac:dyDescent="0.25">
      <c r="A111" s="18" t="s">
        <v>92</v>
      </c>
      <c r="B111" s="18" t="s">
        <v>84</v>
      </c>
      <c r="C111" s="18"/>
      <c r="D111" s="18"/>
      <c r="E111" s="18"/>
      <c r="F111" s="18"/>
      <c r="G111" s="28"/>
      <c r="H111" s="18" t="s">
        <v>84</v>
      </c>
    </row>
    <row r="112" spans="1:8" x14ac:dyDescent="0.25">
      <c r="A112" s="18" t="s">
        <v>93</v>
      </c>
      <c r="B112" s="18" t="s">
        <v>51</v>
      </c>
      <c r="C112" s="18"/>
      <c r="D112" s="18"/>
      <c r="E112" s="18"/>
      <c r="F112" s="18"/>
      <c r="G112" s="28"/>
      <c r="H112" s="32" t="s">
        <v>162</v>
      </c>
    </row>
    <row r="113" spans="1:8" ht="30" x14ac:dyDescent="0.25">
      <c r="A113" s="18" t="s">
        <v>94</v>
      </c>
      <c r="B113" s="18" t="s">
        <v>53</v>
      </c>
      <c r="C113" s="18"/>
      <c r="D113" s="18"/>
      <c r="E113" s="18"/>
      <c r="F113" s="18"/>
      <c r="G113" s="28"/>
      <c r="H113" s="29" t="s">
        <v>163</v>
      </c>
    </row>
    <row r="114" spans="1:8" x14ac:dyDescent="0.25">
      <c r="E114" s="17" t="s">
        <v>35</v>
      </c>
      <c r="F114" s="17">
        <f>IF((COUNT(C108:C113)&lt;&gt;COUNT(F108:F113)),"", ROUND(SUM(F108:F113),2))</f>
        <v>770</v>
      </c>
      <c r="G114" s="30" t="str">
        <f>IF((COUNT(C108:C113)&lt;&gt;COUNT(F108:F113)),"Neužpildytos visų objektų kainos", "")</f>
        <v/>
      </c>
    </row>
    <row r="115" spans="1:8" x14ac:dyDescent="0.25">
      <c r="C115" s="17" t="s">
        <v>36</v>
      </c>
      <c r="D115" s="20">
        <v>5</v>
      </c>
      <c r="E115" s="17" t="s">
        <v>37</v>
      </c>
      <c r="F115" s="17">
        <f>IF(OR(F114="",D115=""),"", ROUND(PRODUCT(D115,F114)/100,2))</f>
        <v>38.5</v>
      </c>
      <c r="G115" s="30" t="str">
        <f>IF(D115="", "Nurodykite taikomą PVM dydį", "")</f>
        <v/>
      </c>
    </row>
    <row r="116" spans="1:8" x14ac:dyDescent="0.25">
      <c r="E116" s="17" t="s">
        <v>38</v>
      </c>
      <c r="F116" s="17">
        <f>IF(ISBLANK(F115), "", ROUND(SUM(F114:F115),2))</f>
        <v>808.5</v>
      </c>
    </row>
    <row r="120" spans="1:8" x14ac:dyDescent="0.25">
      <c r="A120" s="13" t="s">
        <v>95</v>
      </c>
      <c r="B120" s="13" t="s">
        <v>40</v>
      </c>
    </row>
    <row r="122" spans="1:8" x14ac:dyDescent="0.25">
      <c r="A122" s="13" t="s">
        <v>25</v>
      </c>
    </row>
    <row r="123" spans="1:8" ht="45" x14ac:dyDescent="0.25">
      <c r="A123" s="17" t="s">
        <v>26</v>
      </c>
      <c r="B123" s="17" t="s">
        <v>27</v>
      </c>
      <c r="C123" s="17" t="s">
        <v>28</v>
      </c>
      <c r="D123" s="17" t="s">
        <v>29</v>
      </c>
      <c r="E123" s="17" t="s">
        <v>30</v>
      </c>
      <c r="F123" s="17" t="s">
        <v>31</v>
      </c>
      <c r="G123" s="27" t="s">
        <v>32</v>
      </c>
      <c r="H123" s="27" t="s">
        <v>33</v>
      </c>
    </row>
    <row r="124" spans="1:8" x14ac:dyDescent="0.25">
      <c r="A124" s="17" t="s">
        <v>96</v>
      </c>
      <c r="B124" s="17" t="s">
        <v>42</v>
      </c>
      <c r="C124" s="18"/>
      <c r="D124" s="18"/>
      <c r="E124" s="18"/>
      <c r="F124" s="18"/>
      <c r="G124" s="28"/>
      <c r="H124" s="28"/>
    </row>
    <row r="125" spans="1:8" ht="45" x14ac:dyDescent="0.25">
      <c r="A125" s="18" t="s">
        <v>97</v>
      </c>
      <c r="B125" s="18" t="s">
        <v>76</v>
      </c>
      <c r="C125" s="18">
        <v>400</v>
      </c>
      <c r="D125" s="18" t="s">
        <v>34</v>
      </c>
      <c r="E125" s="19">
        <v>1.75</v>
      </c>
      <c r="F125" s="18">
        <f>IF(ISBLANK(E125),"", PRODUCT(C125,E125))</f>
        <v>700</v>
      </c>
      <c r="G125" s="31" t="s">
        <v>173</v>
      </c>
      <c r="H125" s="28"/>
    </row>
    <row r="126" spans="1:8" x14ac:dyDescent="0.25">
      <c r="A126" s="18" t="s">
        <v>98</v>
      </c>
      <c r="B126" s="18" t="s">
        <v>99</v>
      </c>
      <c r="C126" s="18"/>
      <c r="D126" s="18"/>
      <c r="E126" s="18"/>
      <c r="F126" s="18"/>
      <c r="G126" s="28"/>
      <c r="H126" s="18" t="s">
        <v>99</v>
      </c>
    </row>
    <row r="127" spans="1:8" x14ac:dyDescent="0.25">
      <c r="A127" s="18" t="s">
        <v>100</v>
      </c>
      <c r="B127" s="32" t="s">
        <v>172</v>
      </c>
      <c r="C127" s="18"/>
      <c r="D127" s="18"/>
      <c r="E127" s="18"/>
      <c r="F127" s="18"/>
      <c r="G127" s="28"/>
      <c r="H127" s="32" t="s">
        <v>174</v>
      </c>
    </row>
    <row r="128" spans="1:8" x14ac:dyDescent="0.25">
      <c r="A128" s="18" t="s">
        <v>101</v>
      </c>
      <c r="B128" s="18" t="s">
        <v>84</v>
      </c>
      <c r="C128" s="18"/>
      <c r="D128" s="18"/>
      <c r="E128" s="18"/>
      <c r="F128" s="18"/>
      <c r="G128" s="28"/>
      <c r="H128" s="18" t="s">
        <v>84</v>
      </c>
    </row>
    <row r="129" spans="1:8" x14ac:dyDescent="0.25">
      <c r="A129" s="18" t="s">
        <v>102</v>
      </c>
      <c r="B129" s="18" t="s">
        <v>51</v>
      </c>
      <c r="C129" s="18"/>
      <c r="D129" s="18"/>
      <c r="E129" s="18"/>
      <c r="F129" s="18"/>
      <c r="G129" s="28"/>
      <c r="H129" s="32" t="s">
        <v>162</v>
      </c>
    </row>
    <row r="130" spans="1:8" ht="30" x14ac:dyDescent="0.25">
      <c r="A130" s="18" t="s">
        <v>103</v>
      </c>
      <c r="B130" s="18" t="s">
        <v>53</v>
      </c>
      <c r="C130" s="18"/>
      <c r="D130" s="18"/>
      <c r="E130" s="18"/>
      <c r="F130" s="18"/>
      <c r="G130" s="28"/>
      <c r="H130" s="29" t="s">
        <v>163</v>
      </c>
    </row>
    <row r="131" spans="1:8" x14ac:dyDescent="0.25">
      <c r="E131" s="17" t="s">
        <v>35</v>
      </c>
      <c r="F131" s="17">
        <f>IF((COUNT(C125:C130)&lt;&gt;COUNT(F125:F130)),"", ROUND(SUM(F125:F130),2))</f>
        <v>700</v>
      </c>
      <c r="G131" s="30" t="str">
        <f>IF((COUNT(C125:C130)&lt;&gt;COUNT(F125:F130)),"Neužpildytos visų objektų kainos", "")</f>
        <v/>
      </c>
    </row>
    <row r="132" spans="1:8" x14ac:dyDescent="0.25">
      <c r="C132" s="17" t="s">
        <v>36</v>
      </c>
      <c r="D132" s="20">
        <v>5</v>
      </c>
      <c r="E132" s="17" t="s">
        <v>37</v>
      </c>
      <c r="F132" s="17">
        <f>IF(OR(F131="",D132=""),"", ROUND(PRODUCT(D132,F131)/100,2))</f>
        <v>35</v>
      </c>
      <c r="G132" s="30" t="str">
        <f>IF(D132="", "Nurodykite taikomą PVM dydį", "")</f>
        <v/>
      </c>
    </row>
    <row r="133" spans="1:8" x14ac:dyDescent="0.25">
      <c r="E133" s="17" t="s">
        <v>38</v>
      </c>
      <c r="F133" s="17">
        <f>IF(ISBLANK(F132), "", ROUND(SUM(F131:F132),2))</f>
        <v>735</v>
      </c>
    </row>
    <row r="137" spans="1:8" x14ac:dyDescent="0.25">
      <c r="A137" s="13" t="s">
        <v>104</v>
      </c>
      <c r="B137" s="13" t="s">
        <v>40</v>
      </c>
    </row>
    <row r="139" spans="1:8" x14ac:dyDescent="0.25">
      <c r="A139" s="13" t="s">
        <v>25</v>
      </c>
    </row>
    <row r="140" spans="1:8" ht="45" x14ac:dyDescent="0.25">
      <c r="A140" s="17" t="s">
        <v>26</v>
      </c>
      <c r="B140" s="17" t="s">
        <v>27</v>
      </c>
      <c r="C140" s="17" t="s">
        <v>28</v>
      </c>
      <c r="D140" s="17" t="s">
        <v>29</v>
      </c>
      <c r="E140" s="17" t="s">
        <v>30</v>
      </c>
      <c r="F140" s="17" t="s">
        <v>31</v>
      </c>
      <c r="G140" s="27" t="s">
        <v>32</v>
      </c>
      <c r="H140" s="27" t="s">
        <v>33</v>
      </c>
    </row>
    <row r="141" spans="1:8" x14ac:dyDescent="0.25">
      <c r="A141" s="17" t="s">
        <v>105</v>
      </c>
      <c r="B141" s="17" t="s">
        <v>42</v>
      </c>
      <c r="C141" s="18"/>
      <c r="D141" s="18"/>
      <c r="E141" s="18"/>
      <c r="F141" s="18"/>
      <c r="G141" s="28"/>
      <c r="H141" s="28"/>
    </row>
    <row r="142" spans="1:8" ht="45" x14ac:dyDescent="0.25">
      <c r="A142" s="18" t="s">
        <v>106</v>
      </c>
      <c r="B142" s="18" t="s">
        <v>42</v>
      </c>
      <c r="C142" s="18">
        <v>500</v>
      </c>
      <c r="D142" s="18" t="s">
        <v>34</v>
      </c>
      <c r="E142" s="19">
        <v>1.6</v>
      </c>
      <c r="F142" s="18">
        <f>IF(ISBLANK(E142),"", PRODUCT(C142,E142))</f>
        <v>800</v>
      </c>
      <c r="G142" s="31" t="s">
        <v>176</v>
      </c>
      <c r="H142" s="28"/>
    </row>
    <row r="143" spans="1:8" x14ac:dyDescent="0.25">
      <c r="A143" s="18" t="s">
        <v>107</v>
      </c>
      <c r="B143" s="18" t="s">
        <v>108</v>
      </c>
      <c r="C143" s="18"/>
      <c r="D143" s="18"/>
      <c r="E143" s="18"/>
      <c r="F143" s="18"/>
      <c r="G143" s="28"/>
      <c r="H143" s="18" t="s">
        <v>108</v>
      </c>
    </row>
    <row r="144" spans="1:8" x14ac:dyDescent="0.25">
      <c r="A144" s="18" t="s">
        <v>109</v>
      </c>
      <c r="B144" s="18" t="s">
        <v>110</v>
      </c>
      <c r="C144" s="18"/>
      <c r="D144" s="18"/>
      <c r="E144" s="18"/>
      <c r="F144" s="18"/>
      <c r="G144" s="28"/>
      <c r="H144" s="32" t="s">
        <v>175</v>
      </c>
    </row>
    <row r="145" spans="1:8" x14ac:dyDescent="0.25">
      <c r="A145" s="18" t="s">
        <v>111</v>
      </c>
      <c r="B145" s="18" t="s">
        <v>84</v>
      </c>
      <c r="C145" s="18"/>
      <c r="D145" s="18"/>
      <c r="E145" s="18"/>
      <c r="F145" s="18"/>
      <c r="G145" s="28"/>
      <c r="H145" s="18" t="s">
        <v>84</v>
      </c>
    </row>
    <row r="146" spans="1:8" x14ac:dyDescent="0.25">
      <c r="A146" s="18" t="s">
        <v>112</v>
      </c>
      <c r="B146" s="18" t="s">
        <v>51</v>
      </c>
      <c r="C146" s="18"/>
      <c r="D146" s="18"/>
      <c r="E146" s="18"/>
      <c r="F146" s="18"/>
      <c r="G146" s="28"/>
      <c r="H146" s="32" t="s">
        <v>162</v>
      </c>
    </row>
    <row r="147" spans="1:8" ht="30" x14ac:dyDescent="0.25">
      <c r="A147" s="18" t="s">
        <v>113</v>
      </c>
      <c r="B147" s="18" t="s">
        <v>53</v>
      </c>
      <c r="C147" s="18"/>
      <c r="D147" s="18"/>
      <c r="E147" s="18"/>
      <c r="F147" s="18"/>
      <c r="G147" s="28"/>
      <c r="H147" s="29" t="s">
        <v>163</v>
      </c>
    </row>
    <row r="148" spans="1:8" x14ac:dyDescent="0.25">
      <c r="E148" s="17" t="s">
        <v>35</v>
      </c>
      <c r="F148" s="17">
        <f>IF((COUNT(C142:C147)&lt;&gt;COUNT(F142:F147)),"", ROUND(SUM(F142:F147),2))</f>
        <v>800</v>
      </c>
      <c r="G148" s="30" t="str">
        <f>IF((COUNT(C142:C147)&lt;&gt;COUNT(F142:F147)),"Neužpildytos visų objektų kainos", "")</f>
        <v/>
      </c>
    </row>
    <row r="149" spans="1:8" x14ac:dyDescent="0.25">
      <c r="C149" s="17" t="s">
        <v>36</v>
      </c>
      <c r="D149" s="20">
        <v>5</v>
      </c>
      <c r="E149" s="17" t="s">
        <v>37</v>
      </c>
      <c r="F149" s="17">
        <f>IF(OR(F148="",D149=""),"", ROUND(PRODUCT(D149,F148)/100,2))</f>
        <v>40</v>
      </c>
      <c r="G149" s="30" t="str">
        <f>IF(D149="", "Nurodykite taikomą PVM dydį", "")</f>
        <v/>
      </c>
    </row>
    <row r="150" spans="1:8" x14ac:dyDescent="0.25">
      <c r="E150" s="17" t="s">
        <v>38</v>
      </c>
      <c r="F150" s="17">
        <f>IF(ISBLANK(F149), "", ROUND(SUM(F148:F149),2))</f>
        <v>840</v>
      </c>
    </row>
    <row r="155" spans="1:8" x14ac:dyDescent="0.25">
      <c r="A155" s="13" t="s">
        <v>114</v>
      </c>
      <c r="B155" s="13" t="s">
        <v>115</v>
      </c>
    </row>
    <row r="157" spans="1:8" x14ac:dyDescent="0.25">
      <c r="A157" s="13" t="s">
        <v>25</v>
      </c>
    </row>
    <row r="158" spans="1:8" ht="45" x14ac:dyDescent="0.25">
      <c r="A158" s="17" t="s">
        <v>26</v>
      </c>
      <c r="B158" s="17" t="s">
        <v>27</v>
      </c>
      <c r="C158" s="17" t="s">
        <v>28</v>
      </c>
      <c r="D158" s="17" t="s">
        <v>29</v>
      </c>
      <c r="E158" s="17" t="s">
        <v>30</v>
      </c>
      <c r="F158" s="17" t="s">
        <v>31</v>
      </c>
      <c r="G158" s="27" t="s">
        <v>32</v>
      </c>
      <c r="H158" s="27" t="s">
        <v>33</v>
      </c>
    </row>
    <row r="159" spans="1:8" x14ac:dyDescent="0.25">
      <c r="A159" s="17" t="s">
        <v>116</v>
      </c>
      <c r="B159" s="17" t="s">
        <v>117</v>
      </c>
      <c r="C159" s="18"/>
      <c r="D159" s="18"/>
      <c r="E159" s="18"/>
      <c r="F159" s="18"/>
      <c r="G159" s="28"/>
      <c r="H159" s="28"/>
    </row>
    <row r="160" spans="1:8" ht="30" x14ac:dyDescent="0.25">
      <c r="A160" s="18" t="s">
        <v>118</v>
      </c>
      <c r="B160" s="18" t="s">
        <v>117</v>
      </c>
      <c r="C160" s="18">
        <v>400</v>
      </c>
      <c r="D160" s="18" t="s">
        <v>34</v>
      </c>
      <c r="E160" s="19">
        <v>7.15</v>
      </c>
      <c r="F160" s="18">
        <f>IF(ISBLANK(E160),"", PRODUCT(C160,E160))</f>
        <v>2860</v>
      </c>
      <c r="G160" s="31" t="s">
        <v>177</v>
      </c>
      <c r="H160" s="18" t="s">
        <v>117</v>
      </c>
    </row>
    <row r="161" spans="1:8" x14ac:dyDescent="0.25">
      <c r="A161" s="18" t="s">
        <v>119</v>
      </c>
      <c r="B161" s="18" t="s">
        <v>120</v>
      </c>
      <c r="C161" s="18"/>
      <c r="D161" s="18"/>
      <c r="E161" s="18"/>
      <c r="F161" s="18"/>
      <c r="G161" s="28"/>
      <c r="H161" s="18" t="s">
        <v>120</v>
      </c>
    </row>
    <row r="162" spans="1:8" x14ac:dyDescent="0.25">
      <c r="A162" s="18" t="s">
        <v>121</v>
      </c>
      <c r="B162" s="18" t="s">
        <v>122</v>
      </c>
      <c r="C162" s="18"/>
      <c r="D162" s="18"/>
      <c r="E162" s="18"/>
      <c r="F162" s="18"/>
      <c r="G162" s="28"/>
      <c r="H162" s="18" t="s">
        <v>122</v>
      </c>
    </row>
    <row r="163" spans="1:8" x14ac:dyDescent="0.25">
      <c r="A163" s="18" t="s">
        <v>123</v>
      </c>
      <c r="B163" s="18" t="s">
        <v>124</v>
      </c>
      <c r="C163" s="18"/>
      <c r="D163" s="18"/>
      <c r="E163" s="18"/>
      <c r="F163" s="18"/>
      <c r="G163" s="28"/>
      <c r="H163" s="18" t="s">
        <v>124</v>
      </c>
    </row>
    <row r="164" spans="1:8" ht="60" x14ac:dyDescent="0.25">
      <c r="A164" s="18" t="s">
        <v>125</v>
      </c>
      <c r="B164" s="28" t="s">
        <v>126</v>
      </c>
      <c r="C164" s="18"/>
      <c r="D164" s="18"/>
      <c r="E164" s="18"/>
      <c r="F164" s="18"/>
      <c r="G164" s="28"/>
      <c r="H164" s="33" t="s">
        <v>179</v>
      </c>
    </row>
    <row r="165" spans="1:8" x14ac:dyDescent="0.25">
      <c r="A165" s="18" t="s">
        <v>127</v>
      </c>
      <c r="B165" s="18" t="s">
        <v>128</v>
      </c>
      <c r="C165" s="18"/>
      <c r="D165" s="18"/>
      <c r="E165" s="18"/>
      <c r="F165" s="18"/>
      <c r="G165" s="28"/>
      <c r="H165" s="32" t="s">
        <v>178</v>
      </c>
    </row>
    <row r="166" spans="1:8" x14ac:dyDescent="0.25">
      <c r="E166" s="17" t="s">
        <v>35</v>
      </c>
      <c r="F166" s="17">
        <f>IF((COUNT(C160:C165)&lt;&gt;COUNT(F160:F165)),"", ROUND(SUM(F160:F165),2))</f>
        <v>2860</v>
      </c>
      <c r="G166" s="30" t="str">
        <f>IF((COUNT(C160:C165)&lt;&gt;COUNT(F160:F165)),"Neužpildytos visų objektų kainos", "")</f>
        <v/>
      </c>
    </row>
    <row r="167" spans="1:8" x14ac:dyDescent="0.25">
      <c r="C167" s="17" t="s">
        <v>36</v>
      </c>
      <c r="D167" s="20">
        <v>5</v>
      </c>
      <c r="E167" s="17" t="s">
        <v>37</v>
      </c>
      <c r="F167" s="17">
        <f>IF(OR(F166="",D167=""),"", ROUND(PRODUCT(D167,F166)/100,2))</f>
        <v>143</v>
      </c>
      <c r="G167" s="30" t="str">
        <f>IF(D167="", "Nurodykite taikomą PVM dydį", "")</f>
        <v/>
      </c>
    </row>
    <row r="168" spans="1:8" x14ac:dyDescent="0.25">
      <c r="E168" s="17" t="s">
        <v>38</v>
      </c>
      <c r="F168" s="17">
        <f>IF(ISBLANK(F167), "", ROUND(SUM(F166:F167),2))</f>
        <v>3003</v>
      </c>
    </row>
    <row r="172" spans="1:8" x14ac:dyDescent="0.25">
      <c r="A172" s="13" t="s">
        <v>129</v>
      </c>
      <c r="B172" s="13" t="s">
        <v>115</v>
      </c>
    </row>
    <row r="174" spans="1:8" x14ac:dyDescent="0.25">
      <c r="A174" s="13" t="s">
        <v>25</v>
      </c>
    </row>
    <row r="175" spans="1:8" ht="45" x14ac:dyDescent="0.25">
      <c r="A175" s="17" t="s">
        <v>26</v>
      </c>
      <c r="B175" s="17" t="s">
        <v>27</v>
      </c>
      <c r="C175" s="17" t="s">
        <v>28</v>
      </c>
      <c r="D175" s="17" t="s">
        <v>29</v>
      </c>
      <c r="E175" s="17" t="s">
        <v>30</v>
      </c>
      <c r="F175" s="17" t="s">
        <v>31</v>
      </c>
      <c r="G175" s="27" t="s">
        <v>32</v>
      </c>
      <c r="H175" s="27" t="s">
        <v>33</v>
      </c>
    </row>
    <row r="176" spans="1:8" x14ac:dyDescent="0.25">
      <c r="A176" s="17" t="s">
        <v>130</v>
      </c>
      <c r="B176" s="17" t="s">
        <v>117</v>
      </c>
      <c r="C176" s="18"/>
      <c r="D176" s="18"/>
      <c r="E176" s="18"/>
      <c r="F176" s="18"/>
      <c r="G176" s="28"/>
      <c r="H176" s="28"/>
    </row>
    <row r="177" spans="1:8" ht="30" x14ac:dyDescent="0.25">
      <c r="A177" s="18" t="s">
        <v>131</v>
      </c>
      <c r="B177" s="18" t="s">
        <v>117</v>
      </c>
      <c r="C177" s="18">
        <v>400</v>
      </c>
      <c r="D177" s="18" t="s">
        <v>34</v>
      </c>
      <c r="E177" s="19">
        <v>7.15</v>
      </c>
      <c r="F177" s="18">
        <f>IF(ISBLANK(E177),"", PRODUCT(C177,E177))</f>
        <v>2860</v>
      </c>
      <c r="G177" s="34" t="s">
        <v>180</v>
      </c>
      <c r="H177" s="18" t="s">
        <v>117</v>
      </c>
    </row>
    <row r="178" spans="1:8" x14ac:dyDescent="0.25">
      <c r="A178" s="18" t="s">
        <v>132</v>
      </c>
      <c r="B178" s="18" t="s">
        <v>120</v>
      </c>
      <c r="C178" s="18"/>
      <c r="D178" s="18"/>
      <c r="E178" s="18"/>
      <c r="F178" s="18"/>
      <c r="G178" s="28"/>
      <c r="H178" s="18" t="s">
        <v>120</v>
      </c>
    </row>
    <row r="179" spans="1:8" x14ac:dyDescent="0.25">
      <c r="A179" s="18" t="s">
        <v>133</v>
      </c>
      <c r="B179" s="18" t="s">
        <v>122</v>
      </c>
      <c r="C179" s="18"/>
      <c r="D179" s="18"/>
      <c r="E179" s="18"/>
      <c r="F179" s="18"/>
      <c r="G179" s="28"/>
      <c r="H179" s="18" t="s">
        <v>122</v>
      </c>
    </row>
    <row r="180" spans="1:8" x14ac:dyDescent="0.25">
      <c r="A180" s="18" t="s">
        <v>134</v>
      </c>
      <c r="B180" s="18" t="s">
        <v>124</v>
      </c>
      <c r="C180" s="18"/>
      <c r="D180" s="18"/>
      <c r="E180" s="18"/>
      <c r="F180" s="18"/>
      <c r="G180" s="28"/>
      <c r="H180" s="18" t="s">
        <v>124</v>
      </c>
    </row>
    <row r="181" spans="1:8" ht="60" x14ac:dyDescent="0.25">
      <c r="A181" s="18" t="s">
        <v>135</v>
      </c>
      <c r="B181" s="28" t="s">
        <v>126</v>
      </c>
      <c r="C181" s="18"/>
      <c r="D181" s="18"/>
      <c r="E181" s="18"/>
      <c r="F181" s="18"/>
      <c r="G181" s="28"/>
      <c r="H181" s="33" t="s">
        <v>179</v>
      </c>
    </row>
    <row r="182" spans="1:8" x14ac:dyDescent="0.25">
      <c r="A182" s="18" t="s">
        <v>136</v>
      </c>
      <c r="B182" s="18" t="s">
        <v>137</v>
      </c>
      <c r="C182" s="18"/>
      <c r="D182" s="18"/>
      <c r="E182" s="18"/>
      <c r="F182" s="18"/>
      <c r="G182" s="28"/>
      <c r="H182" s="32" t="s">
        <v>181</v>
      </c>
    </row>
    <row r="183" spans="1:8" x14ac:dyDescent="0.25">
      <c r="E183" s="17" t="s">
        <v>35</v>
      </c>
      <c r="F183" s="17">
        <f>IF((COUNT(C177:C182)&lt;&gt;COUNT(F177:F182)),"", ROUND(SUM(F177:F182),2))</f>
        <v>2860</v>
      </c>
      <c r="G183" s="30" t="str">
        <f>IF((COUNT(C177:C182)&lt;&gt;COUNT(F177:F182)),"Neužpildytos visų objektų kainos", "")</f>
        <v/>
      </c>
    </row>
    <row r="184" spans="1:8" x14ac:dyDescent="0.25">
      <c r="C184" s="17" t="s">
        <v>36</v>
      </c>
      <c r="D184" s="20">
        <v>5</v>
      </c>
      <c r="E184" s="17" t="s">
        <v>37</v>
      </c>
      <c r="F184" s="17">
        <f>IF(OR(F183="",D184=""),"", ROUND(PRODUCT(D184,F183)/100,2))</f>
        <v>143</v>
      </c>
      <c r="G184" s="30" t="str">
        <f>IF(D184="", "Nurodykite taikomą PVM dydį", "")</f>
        <v/>
      </c>
    </row>
    <row r="185" spans="1:8" x14ac:dyDescent="0.25">
      <c r="E185" s="17" t="s">
        <v>38</v>
      </c>
      <c r="F185" s="17">
        <f>IF(ISBLANK(F184), "", ROUND(SUM(F183:F184),2))</f>
        <v>3003</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8" workbookViewId="0">
      <selection activeCell="M23" sqref="M23"/>
    </sheetView>
  </sheetViews>
  <sheetFormatPr defaultColWidth="10.75" defaultRowHeight="15" x14ac:dyDescent="0.25"/>
  <cols>
    <col min="1" max="1" width="13.75" style="1" customWidth="1"/>
    <col min="2" max="2" width="10.75" style="1" customWidth="1"/>
    <col min="3" max="16384" width="10.75" style="1"/>
  </cols>
  <sheetData>
    <row r="2" spans="1:11" x14ac:dyDescent="0.25">
      <c r="A2" s="70" t="s">
        <v>138</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7"/>
      <c r="B4" s="7"/>
      <c r="C4" s="7"/>
      <c r="D4" s="7"/>
      <c r="E4" s="7"/>
      <c r="F4" s="7"/>
      <c r="G4" s="7"/>
      <c r="H4" s="7"/>
      <c r="I4" s="7"/>
      <c r="J4" s="7"/>
    </row>
    <row r="5" spans="1:11" ht="48" customHeight="1" x14ac:dyDescent="0.25">
      <c r="A5" s="83" t="s">
        <v>139</v>
      </c>
      <c r="B5" s="57"/>
      <c r="C5" s="55" t="s">
        <v>140</v>
      </c>
      <c r="D5" s="56"/>
      <c r="E5" s="57"/>
      <c r="F5" s="55" t="s">
        <v>141</v>
      </c>
      <c r="G5" s="56"/>
      <c r="H5" s="57"/>
      <c r="I5" s="55" t="s">
        <v>142</v>
      </c>
      <c r="J5" s="57"/>
      <c r="K5" s="9" t="s">
        <v>143</v>
      </c>
    </row>
    <row r="6" spans="1:11" ht="48.95" customHeight="1" x14ac:dyDescent="0.25">
      <c r="A6" s="69"/>
      <c r="B6" s="44"/>
      <c r="C6" s="65"/>
      <c r="D6" s="59"/>
      <c r="E6" s="44"/>
      <c r="F6" s="65"/>
      <c r="G6" s="59"/>
      <c r="H6" s="44"/>
      <c r="I6" s="65"/>
      <c r="J6" s="44"/>
      <c r="K6" s="21"/>
    </row>
    <row r="7" spans="1:11" ht="48.95" customHeight="1" x14ac:dyDescent="0.25">
      <c r="A7" s="69"/>
      <c r="B7" s="44"/>
      <c r="C7" s="65"/>
      <c r="D7" s="59"/>
      <c r="E7" s="44"/>
      <c r="F7" s="65"/>
      <c r="G7" s="59"/>
      <c r="H7" s="44"/>
      <c r="I7" s="65"/>
      <c r="J7" s="44"/>
      <c r="K7" s="21"/>
    </row>
    <row r="8" spans="1:11" ht="48.95" customHeight="1" x14ac:dyDescent="0.25">
      <c r="A8" s="69"/>
      <c r="B8" s="44"/>
      <c r="C8" s="65"/>
      <c r="D8" s="59"/>
      <c r="E8" s="44"/>
      <c r="F8" s="65"/>
      <c r="G8" s="59"/>
      <c r="H8" s="44"/>
      <c r="I8" s="65"/>
      <c r="J8" s="44"/>
      <c r="K8" s="21"/>
    </row>
    <row r="9" spans="1:11" ht="18.95" customHeight="1" x14ac:dyDescent="0.25">
      <c r="A9" s="10"/>
      <c r="B9" s="10"/>
      <c r="C9" s="10"/>
      <c r="D9" s="10"/>
      <c r="E9" s="10"/>
      <c r="F9" s="10"/>
      <c r="G9" s="10"/>
      <c r="H9" s="10"/>
      <c r="I9" s="10"/>
      <c r="J9" s="10"/>
      <c r="K9" s="11"/>
    </row>
    <row r="10" spans="1:11" ht="48.95" customHeight="1" x14ac:dyDescent="0.25">
      <c r="A10" s="82" t="s">
        <v>144</v>
      </c>
      <c r="B10" s="39"/>
      <c r="C10" s="39"/>
      <c r="D10" s="39"/>
      <c r="E10" s="39"/>
      <c r="F10" s="39"/>
      <c r="G10" s="39"/>
      <c r="H10" s="39"/>
      <c r="I10" s="39"/>
      <c r="J10" s="39"/>
      <c r="K10" s="39"/>
    </row>
    <row r="11" spans="1:11" ht="15.95" customHeight="1" thickBot="1" x14ac:dyDescent="0.3">
      <c r="A11" s="10"/>
      <c r="B11" s="10"/>
      <c r="C11" s="10"/>
      <c r="D11" s="10"/>
      <c r="E11" s="10"/>
      <c r="F11" s="10"/>
      <c r="G11" s="10"/>
      <c r="H11" s="10"/>
      <c r="I11" s="10"/>
      <c r="J11" s="10"/>
      <c r="K11" s="11"/>
    </row>
    <row r="12" spans="1:11" ht="48.95" customHeight="1" x14ac:dyDescent="0.25">
      <c r="A12" s="83" t="s">
        <v>27</v>
      </c>
      <c r="B12" s="57"/>
      <c r="C12" s="55" t="s">
        <v>140</v>
      </c>
      <c r="D12" s="56"/>
      <c r="E12" s="57"/>
      <c r="F12" s="55" t="s">
        <v>145</v>
      </c>
      <c r="G12" s="56"/>
      <c r="H12" s="57"/>
      <c r="I12" s="67" t="s">
        <v>142</v>
      </c>
      <c r="J12" s="68"/>
      <c r="K12" s="11"/>
    </row>
    <row r="13" spans="1:11" ht="48.95" customHeight="1" x14ac:dyDescent="0.25">
      <c r="A13" s="69"/>
      <c r="B13" s="44"/>
      <c r="C13" s="65"/>
      <c r="D13" s="59"/>
      <c r="E13" s="44"/>
      <c r="F13" s="65"/>
      <c r="G13" s="59"/>
      <c r="H13" s="44"/>
      <c r="I13" s="63"/>
      <c r="J13" s="60"/>
      <c r="K13" s="11"/>
    </row>
    <row r="14" spans="1:11" ht="48.95" customHeight="1" x14ac:dyDescent="0.25">
      <c r="A14" s="69"/>
      <c r="B14" s="44"/>
      <c r="C14" s="65"/>
      <c r="D14" s="59"/>
      <c r="E14" s="44"/>
      <c r="F14" s="65"/>
      <c r="G14" s="59"/>
      <c r="H14" s="44"/>
      <c r="I14" s="63"/>
      <c r="J14" s="60"/>
      <c r="K14" s="11"/>
    </row>
    <row r="15" spans="1:11" ht="48.95" customHeight="1" x14ac:dyDescent="0.25">
      <c r="A15" s="69"/>
      <c r="B15" s="44"/>
      <c r="C15" s="65"/>
      <c r="D15" s="59"/>
      <c r="E15" s="44"/>
      <c r="F15" s="65"/>
      <c r="G15" s="59"/>
      <c r="H15" s="44"/>
      <c r="I15" s="63"/>
      <c r="J15" s="60"/>
      <c r="K15" s="11"/>
    </row>
    <row r="17" spans="1:10" ht="33" customHeight="1" x14ac:dyDescent="0.25">
      <c r="A17" s="73"/>
      <c r="B17" s="39"/>
      <c r="C17" s="39"/>
      <c r="D17" s="39"/>
      <c r="E17" s="39"/>
      <c r="F17" s="39"/>
      <c r="G17" s="39"/>
      <c r="H17" s="39"/>
      <c r="I17" s="39"/>
      <c r="J17" s="39"/>
    </row>
    <row r="19" spans="1:10" ht="15.95" customHeight="1" x14ac:dyDescent="0.25">
      <c r="A19" s="64" t="s">
        <v>146</v>
      </c>
      <c r="B19" s="39"/>
      <c r="C19" s="39"/>
      <c r="D19" s="39"/>
      <c r="E19" s="39"/>
      <c r="F19" s="39"/>
      <c r="G19" s="39"/>
      <c r="H19" s="39"/>
      <c r="I19" s="39"/>
      <c r="J19" s="39"/>
    </row>
    <row r="20" spans="1:10" ht="15.95" customHeight="1" thickBot="1" x14ac:dyDescent="0.3"/>
    <row r="21" spans="1:10" ht="15.95" customHeight="1" x14ac:dyDescent="0.25">
      <c r="A21" s="8" t="s">
        <v>26</v>
      </c>
      <c r="B21" s="84" t="s">
        <v>147</v>
      </c>
      <c r="C21" s="56"/>
      <c r="D21" s="56"/>
      <c r="E21" s="56"/>
      <c r="F21" s="56"/>
      <c r="G21" s="57"/>
      <c r="H21" s="81" t="s">
        <v>148</v>
      </c>
      <c r="I21" s="56"/>
      <c r="J21" s="68"/>
    </row>
    <row r="22" spans="1:10" ht="48" customHeight="1" x14ac:dyDescent="0.25">
      <c r="A22" s="22" t="s">
        <v>149</v>
      </c>
      <c r="B22" s="62" t="s">
        <v>150</v>
      </c>
      <c r="C22" s="59"/>
      <c r="D22" s="59"/>
      <c r="E22" s="59"/>
      <c r="F22" s="59"/>
      <c r="G22" s="44"/>
      <c r="H22" s="61"/>
      <c r="I22" s="59"/>
      <c r="J22" s="60"/>
    </row>
    <row r="23" spans="1:10" ht="48" customHeight="1" x14ac:dyDescent="0.25">
      <c r="A23" s="22" t="s">
        <v>151</v>
      </c>
      <c r="B23" s="62" t="s">
        <v>152</v>
      </c>
      <c r="C23" s="59"/>
      <c r="D23" s="59"/>
      <c r="E23" s="59"/>
      <c r="F23" s="59"/>
      <c r="G23" s="44"/>
      <c r="H23" s="58" t="s">
        <v>194</v>
      </c>
      <c r="I23" s="59"/>
      <c r="J23" s="60"/>
    </row>
    <row r="24" spans="1:10" ht="48" customHeight="1" x14ac:dyDescent="0.25">
      <c r="A24" s="22" t="s">
        <v>153</v>
      </c>
      <c r="B24" s="62" t="s">
        <v>154</v>
      </c>
      <c r="C24" s="59"/>
      <c r="D24" s="59"/>
      <c r="E24" s="59"/>
      <c r="F24" s="59"/>
      <c r="G24" s="44"/>
      <c r="H24" s="61"/>
      <c r="I24" s="59"/>
      <c r="J24" s="60"/>
    </row>
    <row r="25" spans="1:10" ht="48" customHeight="1" x14ac:dyDescent="0.25">
      <c r="A25" s="23">
        <v>4</v>
      </c>
      <c r="B25" s="66" t="s">
        <v>195</v>
      </c>
      <c r="C25" s="59"/>
      <c r="D25" s="59"/>
      <c r="E25" s="59"/>
      <c r="F25" s="59"/>
      <c r="G25" s="44"/>
      <c r="H25" s="58" t="s">
        <v>194</v>
      </c>
      <c r="I25" s="59"/>
      <c r="J25" s="60"/>
    </row>
    <row r="26" spans="1:10" ht="48" customHeight="1" x14ac:dyDescent="0.25">
      <c r="A26" s="23">
        <v>5</v>
      </c>
      <c r="B26" s="66" t="s">
        <v>196</v>
      </c>
      <c r="C26" s="59"/>
      <c r="D26" s="59"/>
      <c r="E26" s="59"/>
      <c r="F26" s="59"/>
      <c r="G26" s="44"/>
      <c r="H26" s="58" t="s">
        <v>194</v>
      </c>
      <c r="I26" s="59"/>
      <c r="J26" s="60"/>
    </row>
    <row r="27" spans="1:10" ht="48" customHeight="1" x14ac:dyDescent="0.25">
      <c r="A27" s="23">
        <v>6</v>
      </c>
      <c r="B27" s="66" t="s">
        <v>197</v>
      </c>
      <c r="C27" s="59"/>
      <c r="D27" s="59"/>
      <c r="E27" s="59"/>
      <c r="F27" s="59"/>
      <c r="G27" s="44"/>
      <c r="H27" s="58" t="s">
        <v>194</v>
      </c>
      <c r="I27" s="59"/>
      <c r="J27" s="60"/>
    </row>
    <row r="28" spans="1:10" ht="48" customHeight="1" x14ac:dyDescent="0.25">
      <c r="A28" s="23">
        <v>7</v>
      </c>
      <c r="B28" s="66" t="s">
        <v>198</v>
      </c>
      <c r="C28" s="59"/>
      <c r="D28" s="59"/>
      <c r="E28" s="59"/>
      <c r="F28" s="59"/>
      <c r="G28" s="44"/>
      <c r="H28" s="58" t="s">
        <v>194</v>
      </c>
      <c r="I28" s="59"/>
      <c r="J28" s="60"/>
    </row>
    <row r="29" spans="1:10" ht="48" customHeight="1" x14ac:dyDescent="0.25">
      <c r="A29" s="23"/>
      <c r="B29" s="71"/>
      <c r="C29" s="59"/>
      <c r="D29" s="59"/>
      <c r="E29" s="59"/>
      <c r="F29" s="59"/>
      <c r="G29" s="44"/>
      <c r="H29" s="61"/>
      <c r="I29" s="59"/>
      <c r="J29" s="60"/>
    </row>
    <row r="30" spans="1:10" ht="48" customHeight="1" x14ac:dyDescent="0.25">
      <c r="A30" s="23"/>
      <c r="B30" s="71"/>
      <c r="C30" s="59"/>
      <c r="D30" s="59"/>
      <c r="E30" s="59"/>
      <c r="F30" s="59"/>
      <c r="G30" s="44"/>
      <c r="H30" s="61"/>
      <c r="I30" s="59"/>
      <c r="J30" s="60"/>
    </row>
    <row r="31" spans="1:10" ht="48" customHeight="1" x14ac:dyDescent="0.25">
      <c r="A31" s="23"/>
      <c r="B31" s="71"/>
      <c r="C31" s="59"/>
      <c r="D31" s="59"/>
      <c r="E31" s="59"/>
      <c r="F31" s="59"/>
      <c r="G31" s="44"/>
      <c r="H31" s="61"/>
      <c r="I31" s="59"/>
      <c r="J31" s="60"/>
    </row>
    <row r="32" spans="1:10" ht="48.95" customHeight="1" thickBot="1" x14ac:dyDescent="0.3">
      <c r="A32" s="24"/>
      <c r="B32" s="75"/>
      <c r="C32" s="76"/>
      <c r="D32" s="76"/>
      <c r="E32" s="76"/>
      <c r="F32" s="76"/>
      <c r="G32" s="77"/>
      <c r="H32" s="78"/>
      <c r="I32" s="79"/>
      <c r="J32" s="80"/>
    </row>
    <row r="34" spans="1:10" ht="102" customHeight="1" x14ac:dyDescent="0.25">
      <c r="A34" s="73" t="s">
        <v>155</v>
      </c>
      <c r="B34" s="39"/>
      <c r="C34" s="39"/>
      <c r="D34" s="39"/>
      <c r="E34" s="39"/>
      <c r="F34" s="39"/>
      <c r="G34" s="39"/>
      <c r="H34" s="39"/>
      <c r="I34" s="39"/>
      <c r="J34" s="39"/>
    </row>
    <row r="37" spans="1:10" x14ac:dyDescent="0.25">
      <c r="A37" s="72" t="s">
        <v>156</v>
      </c>
      <c r="B37" s="39"/>
      <c r="C37" s="39"/>
      <c r="D37" s="39"/>
      <c r="E37" s="74" t="s">
        <v>183</v>
      </c>
      <c r="F37" s="39"/>
      <c r="G37" s="39"/>
      <c r="H37" s="39"/>
      <c r="I37" s="39"/>
      <c r="J37" s="39"/>
    </row>
    <row r="39" spans="1:10" x14ac:dyDescent="0.25">
      <c r="A39" s="72" t="s">
        <v>157</v>
      </c>
      <c r="B39" s="39"/>
      <c r="C39" s="39"/>
      <c r="D39" s="39"/>
      <c r="E39" s="74" t="s">
        <v>182</v>
      </c>
      <c r="F39" s="39"/>
      <c r="G39" s="39"/>
      <c r="H39" s="39"/>
      <c r="I39" s="39"/>
      <c r="J39" s="39"/>
    </row>
    <row r="86" spans="1:1" ht="15.75" x14ac:dyDescent="0.25">
      <c r="A86" t="s">
        <v>158</v>
      </c>
    </row>
  </sheetData>
  <sheetProtection algorithmName="SHA-512" hashValue="Vac/LkHbuzBECkBAJ7D046N2+deCYdRhq1LIaJ5zzSwBAExlnPwW+5e5GlU0PKwoqZJ5wk33Rq30FeL7AumYvA==" saltValue="aAGWBtSqVTkV2RWUG3Yrwg==" spinCount="100000" sheet="1"/>
  <mergeCells count="65">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 ref="A8:B8"/>
    <mergeCell ref="C7:E7"/>
    <mergeCell ref="B22:G22"/>
    <mergeCell ref="A10:K10"/>
    <mergeCell ref="C13:E13"/>
    <mergeCell ref="A39:D39"/>
    <mergeCell ref="C15:E15"/>
    <mergeCell ref="A17:J17"/>
    <mergeCell ref="A37:D37"/>
    <mergeCell ref="B31:G31"/>
    <mergeCell ref="E37:J37"/>
    <mergeCell ref="A15:B15"/>
    <mergeCell ref="E39:J39"/>
    <mergeCell ref="A34:J34"/>
    <mergeCell ref="B32:G32"/>
    <mergeCell ref="H32:J32"/>
    <mergeCell ref="H21:J21"/>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FZJ6XTJY6WQ3-1352427771-475288</_dlc_DocId>
    <_dlc_DocIdUrl xmlns="f401bc6b-16ae-4eec-874e-4b24bc321f82">
      <Url>https://bbraun.sharepoint.com/sites/bbraun_eis_ltmedical/_layouts/15/DocIdRedir.aspx?ID=FZJ6XTJY6WQ3-1352427771-475288</Url>
      <Description>FZJ6XTJY6WQ3-1352427771-475288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1BA801-EAAB-473F-A71B-49839D459393}">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6F1AF549-21F6-495C-9708-6BCF18FE2AEF}">
  <ds:schemaRefs>
    <ds:schemaRef ds:uri="http://schemas.microsoft.com/sharepoint/v3/contenttype/forms"/>
  </ds:schemaRefs>
</ds:datastoreItem>
</file>

<file path=customXml/itemProps3.xml><?xml version="1.0" encoding="utf-8"?>
<ds:datastoreItem xmlns:ds="http://schemas.openxmlformats.org/officeDocument/2006/customXml" ds:itemID="{3A9259F8-FFAC-479F-A6E7-E78AC1BEC5A9}">
  <ds:schemaRefs>
    <ds:schemaRef ds:uri="http://schemas.microsoft.com/sharepoint/events"/>
  </ds:schemaRefs>
</ds:datastoreItem>
</file>

<file path=customXml/itemProps4.xml><?xml version="1.0" encoding="utf-8"?>
<ds:datastoreItem xmlns:ds="http://schemas.openxmlformats.org/officeDocument/2006/customXml" ds:itemID="{36F67E63-5324-453C-AFB3-7CBB9DCC4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2025-09-15T11:38:09Z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2025-04-09T07:01:07Z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a5f82f96-d086-45e6-b98a-dc779ee204aa</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99ad0a19-4a54-4505-80ad-9d8df4147ed8</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