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diamedicalt.sharepoint.com/sites/Diamedica-Baze/Shared Documents/Baze/Konkursai/2025 metai/Klaipedos universiteto ligonine_3513739/Dokumentai pasiulymui/"/>
    </mc:Choice>
  </mc:AlternateContent>
  <xr:revisionPtr revIDLastSave="247" documentId="8_{114D59EC-35CC-46C2-B1F1-6110141BF39F}" xr6:coauthVersionLast="47" xr6:coauthVersionMax="47" xr10:uidLastSave="{53FA7929-A252-4C25-84F0-7C3AEA30B211}"/>
  <bookViews>
    <workbookView xWindow="-120" yWindow="-120" windowWidth="38640" windowHeight="21120" activeTab="3" xr2:uid="{8A1C5D97-924F-4385-85A8-630511C7DD53}"/>
  </bookViews>
  <sheets>
    <sheet name="Bendr.reik.REAG" sheetId="1" r:id="rId1"/>
    <sheet name="Poreikis REAG." sheetId="2" r:id="rId2"/>
    <sheet name="Bend. reikalavimai SISTEMAI" sheetId="3" r:id="rId3"/>
    <sheet name="Techninė spec. SISTEMA"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0" i="2" l="1"/>
  <c r="K79" i="2"/>
  <c r="K78" i="2"/>
  <c r="H62" i="2"/>
  <c r="H66" i="2"/>
  <c r="H67" i="2"/>
  <c r="H70" i="2"/>
  <c r="H69" i="2"/>
  <c r="H68" i="2"/>
  <c r="H75" i="2"/>
  <c r="H74" i="2"/>
  <c r="F75" i="2"/>
  <c r="F48" i="2" l="1"/>
  <c r="H77" i="2" l="1"/>
  <c r="F77" i="2"/>
  <c r="H76" i="2"/>
  <c r="F76" i="2"/>
  <c r="J75" i="2"/>
  <c r="E75" i="2"/>
  <c r="N75" i="2" s="1"/>
  <c r="J74" i="2"/>
  <c r="F74" i="2"/>
  <c r="E74" i="2"/>
  <c r="N74" i="2" s="1"/>
  <c r="H73" i="2"/>
  <c r="J73" i="2" s="1"/>
  <c r="F73" i="2"/>
  <c r="H72" i="2"/>
  <c r="F72" i="2"/>
  <c r="H71" i="2"/>
  <c r="F71" i="2"/>
  <c r="D71" i="2"/>
  <c r="E71" i="2" s="1"/>
  <c r="N71" i="2" s="1"/>
  <c r="F70" i="2"/>
  <c r="J70" i="2" s="1"/>
  <c r="F69" i="2"/>
  <c r="J69" i="2" s="1"/>
  <c r="D69" i="2"/>
  <c r="E69" i="2" s="1"/>
  <c r="F68" i="2"/>
  <c r="J68" i="2" s="1"/>
  <c r="F67" i="2"/>
  <c r="J67" i="2" s="1"/>
  <c r="F66" i="2"/>
  <c r="J66" i="2" s="1"/>
  <c r="D66" i="2"/>
  <c r="E66" i="2" s="1"/>
  <c r="N66" i="2" s="1"/>
  <c r="H65" i="2"/>
  <c r="F65" i="2"/>
  <c r="E65" i="2"/>
  <c r="N65" i="2" s="1"/>
  <c r="F64" i="2"/>
  <c r="F63" i="2"/>
  <c r="J63" i="2" s="1"/>
  <c r="H63" i="2" s="1"/>
  <c r="D63" i="2"/>
  <c r="F62" i="2"/>
  <c r="J62" i="2" s="1"/>
  <c r="E62" i="2"/>
  <c r="F61" i="2"/>
  <c r="J61" i="2" s="1"/>
  <c r="H61" i="2" s="1"/>
  <c r="E61" i="2"/>
  <c r="N61" i="2" s="1"/>
  <c r="F60" i="2"/>
  <c r="J60" i="2" s="1"/>
  <c r="H60" i="2" s="1"/>
  <c r="E60" i="2"/>
  <c r="N60" i="2" s="1"/>
  <c r="F59" i="2"/>
  <c r="E59" i="2"/>
  <c r="N59" i="2" s="1"/>
  <c r="F58" i="2"/>
  <c r="J58" i="2" s="1"/>
  <c r="H58" i="2" s="1"/>
  <c r="E58" i="2"/>
  <c r="N58" i="2" s="1"/>
  <c r="F57" i="2"/>
  <c r="J57" i="2" s="1"/>
  <c r="H57" i="2" s="1"/>
  <c r="E57" i="2"/>
  <c r="N57" i="2" s="1"/>
  <c r="F56" i="2"/>
  <c r="J56" i="2" s="1"/>
  <c r="H56" i="2" s="1"/>
  <c r="E56" i="2"/>
  <c r="F54" i="2"/>
  <c r="J54" i="2" s="1"/>
  <c r="H54" i="2" s="1"/>
  <c r="E54" i="2"/>
  <c r="N54" i="2" s="1"/>
  <c r="F53" i="2"/>
  <c r="E53" i="2"/>
  <c r="N53" i="2" s="1"/>
  <c r="F52" i="2"/>
  <c r="E52" i="2"/>
  <c r="N52" i="2" s="1"/>
  <c r="K51" i="2"/>
  <c r="F51" i="2"/>
  <c r="J51" i="2" s="1"/>
  <c r="H51" i="2" s="1"/>
  <c r="E51" i="2"/>
  <c r="N51" i="2" s="1"/>
  <c r="F50" i="2"/>
  <c r="J50" i="2" s="1"/>
  <c r="H50" i="2" s="1"/>
  <c r="E50" i="2"/>
  <c r="N50" i="2" s="1"/>
  <c r="F49" i="2"/>
  <c r="E49" i="2"/>
  <c r="N49" i="2" s="1"/>
  <c r="J48" i="2"/>
  <c r="H48" i="2" s="1"/>
  <c r="E48" i="2"/>
  <c r="K48" i="2" s="1"/>
  <c r="F47" i="2"/>
  <c r="E47" i="2"/>
  <c r="N47" i="2" s="1"/>
  <c r="F46" i="2"/>
  <c r="J46" i="2" s="1"/>
  <c r="H46" i="2" s="1"/>
  <c r="E46" i="2"/>
  <c r="N46" i="2" s="1"/>
  <c r="F45" i="2"/>
  <c r="K45" i="2" s="1"/>
  <c r="E45" i="2"/>
  <c r="N45" i="2" s="1"/>
  <c r="N44" i="2"/>
  <c r="F44" i="2"/>
  <c r="J44" i="2" s="1"/>
  <c r="H44" i="2" s="1"/>
  <c r="E44" i="2"/>
  <c r="F43" i="2"/>
  <c r="E43" i="2"/>
  <c r="N43" i="2" s="1"/>
  <c r="F42" i="2"/>
  <c r="J42" i="2" s="1"/>
  <c r="H42" i="2" s="1"/>
  <c r="E42" i="2"/>
  <c r="N42" i="2" s="1"/>
  <c r="F41" i="2"/>
  <c r="E41" i="2"/>
  <c r="N41" i="2" s="1"/>
  <c r="F40" i="2"/>
  <c r="J40" i="2" s="1"/>
  <c r="H40" i="2" s="1"/>
  <c r="E40" i="2"/>
  <c r="N40" i="2" s="1"/>
  <c r="N39" i="2"/>
  <c r="F39" i="2"/>
  <c r="K39" i="2" s="1"/>
  <c r="E39" i="2"/>
  <c r="F38" i="2"/>
  <c r="E38" i="2"/>
  <c r="N38" i="2" s="1"/>
  <c r="F37" i="2"/>
  <c r="E37" i="2"/>
  <c r="N37" i="2" s="1"/>
  <c r="F36" i="2"/>
  <c r="E36" i="2"/>
  <c r="N36" i="2" s="1"/>
  <c r="F35" i="2"/>
  <c r="J35" i="2" s="1"/>
  <c r="H35" i="2" s="1"/>
  <c r="E35" i="2"/>
  <c r="N35" i="2" s="1"/>
  <c r="F34" i="2"/>
  <c r="J34" i="2" s="1"/>
  <c r="H34" i="2" s="1"/>
  <c r="E34" i="2"/>
  <c r="N34" i="2" s="1"/>
  <c r="F33" i="2"/>
  <c r="E33" i="2"/>
  <c r="N33" i="2" s="1"/>
  <c r="F32" i="2"/>
  <c r="J32" i="2" s="1"/>
  <c r="H32" i="2" s="1"/>
  <c r="E32" i="2"/>
  <c r="N32" i="2" s="1"/>
  <c r="F31" i="2"/>
  <c r="J31" i="2" s="1"/>
  <c r="H31" i="2" s="1"/>
  <c r="E31" i="2"/>
  <c r="N31" i="2" s="1"/>
  <c r="F30" i="2"/>
  <c r="J30" i="2" s="1"/>
  <c r="H30" i="2" s="1"/>
  <c r="E30" i="2"/>
  <c r="N30" i="2" s="1"/>
  <c r="F29" i="2"/>
  <c r="E29" i="2"/>
  <c r="N29" i="2" s="1"/>
  <c r="F28" i="2"/>
  <c r="J28" i="2" s="1"/>
  <c r="H28" i="2" s="1"/>
  <c r="E28" i="2"/>
  <c r="N28" i="2" s="1"/>
  <c r="F27" i="2"/>
  <c r="K27" i="2" s="1"/>
  <c r="E27" i="2"/>
  <c r="N27" i="2" s="1"/>
  <c r="F26" i="2"/>
  <c r="E26" i="2"/>
  <c r="N26" i="2" s="1"/>
  <c r="F25" i="2"/>
  <c r="E25" i="2"/>
  <c r="N25" i="2" s="1"/>
  <c r="F24" i="2"/>
  <c r="E24" i="2"/>
  <c r="N24" i="2" s="1"/>
  <c r="F23" i="2"/>
  <c r="E23" i="2"/>
  <c r="N23" i="2" s="1"/>
  <c r="F22" i="2"/>
  <c r="J22" i="2" s="1"/>
  <c r="H22" i="2" s="1"/>
  <c r="E22" i="2"/>
  <c r="N22" i="2" s="1"/>
  <c r="F21" i="2"/>
  <c r="E21" i="2"/>
  <c r="N21" i="2" s="1"/>
  <c r="F20" i="2"/>
  <c r="E20" i="2"/>
  <c r="N20" i="2" s="1"/>
  <c r="F19" i="2"/>
  <c r="J19" i="2" s="1"/>
  <c r="H19" i="2" s="1"/>
  <c r="E19" i="2"/>
  <c r="N19" i="2" s="1"/>
  <c r="F18" i="2"/>
  <c r="J18" i="2" s="1"/>
  <c r="H18" i="2" s="1"/>
  <c r="E18" i="2"/>
  <c r="N18" i="2" s="1"/>
  <c r="F17" i="2"/>
  <c r="E17" i="2"/>
  <c r="N17" i="2" s="1"/>
  <c r="N16" i="2"/>
  <c r="J16" i="2"/>
  <c r="H16" i="2" s="1"/>
  <c r="F16" i="2"/>
  <c r="E16" i="2"/>
  <c r="K16" i="2" s="1"/>
  <c r="F15" i="2"/>
  <c r="J15" i="2" s="1"/>
  <c r="H15" i="2" s="1"/>
  <c r="E15" i="2"/>
  <c r="N15" i="2" s="1"/>
  <c r="F14" i="2"/>
  <c r="E14" i="2"/>
  <c r="N14" i="2" s="1"/>
  <c r="F13" i="2"/>
  <c r="K13" i="2" s="1"/>
  <c r="E13" i="2"/>
  <c r="N13" i="2" s="1"/>
  <c r="F12" i="2"/>
  <c r="E12" i="2"/>
  <c r="N12" i="2" s="1"/>
  <c r="F11" i="2"/>
  <c r="E11" i="2"/>
  <c r="N11" i="2" s="1"/>
  <c r="F10" i="2"/>
  <c r="J10" i="2" s="1"/>
  <c r="H10" i="2" s="1"/>
  <c r="E10" i="2"/>
  <c r="N10" i="2" s="1"/>
  <c r="F9" i="2"/>
  <c r="E9" i="2"/>
  <c r="N9" i="2" s="1"/>
  <c r="F8" i="2"/>
  <c r="J8" i="2" s="1"/>
  <c r="H8" i="2" s="1"/>
  <c r="E8" i="2"/>
  <c r="N8" i="2" s="1"/>
  <c r="N7" i="2"/>
  <c r="K7" i="2"/>
  <c r="J7" i="2"/>
  <c r="H7" i="2" s="1"/>
  <c r="F7" i="2"/>
  <c r="E7" i="2"/>
  <c r="F6" i="2"/>
  <c r="J6" i="2" s="1"/>
  <c r="H6" i="2" s="1"/>
  <c r="E6" i="2"/>
  <c r="N6" i="2" s="1"/>
  <c r="K74" i="2" l="1"/>
  <c r="J27" i="2"/>
  <c r="H27" i="2" s="1"/>
  <c r="K21" i="2"/>
  <c r="K35" i="2"/>
  <c r="K23" i="2"/>
  <c r="K47" i="2"/>
  <c r="K20" i="2"/>
  <c r="K65" i="2"/>
  <c r="K25" i="2"/>
  <c r="K43" i="2"/>
  <c r="K24" i="2"/>
  <c r="K11" i="2"/>
  <c r="J20" i="2"/>
  <c r="H20" i="2" s="1"/>
  <c r="K75" i="2"/>
  <c r="E63" i="2"/>
  <c r="N63" i="2" s="1"/>
  <c r="J11" i="2"/>
  <c r="H11" i="2" s="1"/>
  <c r="K32" i="2"/>
  <c r="J39" i="2"/>
  <c r="H39" i="2" s="1"/>
  <c r="K49" i="2"/>
  <c r="K53" i="2"/>
  <c r="K15" i="2"/>
  <c r="K36" i="2"/>
  <c r="J43" i="2"/>
  <c r="H43" i="2" s="1"/>
  <c r="K19" i="2"/>
  <c r="K29" i="2"/>
  <c r="K12" i="2"/>
  <c r="K40" i="2"/>
  <c r="J47" i="2"/>
  <c r="H47" i="2" s="1"/>
  <c r="K8" i="2"/>
  <c r="K26" i="2"/>
  <c r="K59" i="2"/>
  <c r="J23" i="2"/>
  <c r="H23" i="2" s="1"/>
  <c r="J36" i="2"/>
  <c r="H36" i="2" s="1"/>
  <c r="J12" i="2"/>
  <c r="H12" i="2" s="1"/>
  <c r="K33" i="2"/>
  <c r="K44" i="2"/>
  <c r="K9" i="2"/>
  <c r="K37" i="2"/>
  <c r="E76" i="2"/>
  <c r="N76" i="2" s="1"/>
  <c r="K17" i="2"/>
  <c r="K31" i="2"/>
  <c r="K38" i="2"/>
  <c r="K41" i="2"/>
  <c r="K52" i="2"/>
  <c r="K57" i="2"/>
  <c r="K61" i="2"/>
  <c r="K14" i="2"/>
  <c r="J24" i="2"/>
  <c r="H24" i="2" s="1"/>
  <c r="K28" i="2"/>
  <c r="N48" i="2"/>
  <c r="D70" i="2"/>
  <c r="E70" i="2" s="1"/>
  <c r="N70" i="2" s="1"/>
  <c r="K71" i="2"/>
  <c r="K56" i="2"/>
  <c r="N56" i="2"/>
  <c r="N69" i="2"/>
  <c r="K69" i="2"/>
  <c r="K58" i="2"/>
  <c r="N62" i="2"/>
  <c r="K62" i="2"/>
  <c r="K70" i="2"/>
  <c r="D77" i="2"/>
  <c r="E77" i="2" s="1"/>
  <c r="N77" i="2" s="1"/>
  <c r="J14" i="2"/>
  <c r="H14" i="2" s="1"/>
  <c r="J26" i="2"/>
  <c r="H26" i="2" s="1"/>
  <c r="J38" i="2"/>
  <c r="H38" i="2" s="1"/>
  <c r="K6" i="2"/>
  <c r="K10" i="2"/>
  <c r="K18" i="2"/>
  <c r="K22" i="2"/>
  <c r="K30" i="2"/>
  <c r="K34" i="2"/>
  <c r="K42" i="2"/>
  <c r="K46" i="2"/>
  <c r="K50" i="2"/>
  <c r="K54" i="2"/>
  <c r="K60" i="2"/>
  <c r="J65" i="2"/>
  <c r="K66" i="2"/>
  <c r="J9" i="2"/>
  <c r="H9" i="2" s="1"/>
  <c r="J13" i="2"/>
  <c r="H13" i="2" s="1"/>
  <c r="J17" i="2"/>
  <c r="H17" i="2" s="1"/>
  <c r="J21" i="2"/>
  <c r="H21" i="2" s="1"/>
  <c r="J25" i="2"/>
  <c r="H25" i="2" s="1"/>
  <c r="J29" i="2"/>
  <c r="H29" i="2" s="1"/>
  <c r="J33" i="2"/>
  <c r="H33" i="2" s="1"/>
  <c r="J37" i="2"/>
  <c r="H37" i="2" s="1"/>
  <c r="J41" i="2"/>
  <c r="H41" i="2" s="1"/>
  <c r="J45" i="2"/>
  <c r="H45" i="2" s="1"/>
  <c r="J49" i="2"/>
  <c r="H49" i="2" s="1"/>
  <c r="J53" i="2"/>
  <c r="H53" i="2" s="1"/>
  <c r="J59" i="2"/>
  <c r="H59" i="2" s="1"/>
  <c r="D68" i="2"/>
  <c r="E68" i="2" s="1"/>
  <c r="J72" i="2"/>
  <c r="J64" i="2"/>
  <c r="H64" i="2" s="1"/>
  <c r="D67" i="2"/>
  <c r="E67" i="2" s="1"/>
  <c r="J71" i="2"/>
  <c r="J77" i="2"/>
  <c r="J52" i="2"/>
  <c r="H52" i="2" s="1"/>
  <c r="J76" i="2"/>
  <c r="E73" i="2" l="1"/>
  <c r="E72" i="2"/>
  <c r="N72" i="2" s="1"/>
  <c r="K63" i="2"/>
  <c r="K72" i="2"/>
  <c r="E64" i="2"/>
  <c r="K76" i="2"/>
  <c r="K67" i="2"/>
  <c r="N67" i="2"/>
  <c r="K68" i="2"/>
  <c r="N68" i="2"/>
  <c r="K77" i="2"/>
  <c r="N73" i="2" l="1"/>
  <c r="K73" i="2"/>
  <c r="N64" i="2"/>
  <c r="K64" i="2"/>
</calcChain>
</file>

<file path=xl/sharedStrings.xml><?xml version="1.0" encoding="utf-8"?>
<sst xmlns="http://schemas.openxmlformats.org/spreadsheetml/2006/main" count="385" uniqueCount="374">
  <si>
    <t>Bendrieji reikalavimai</t>
  </si>
  <si>
    <t xml:space="preserve">Tiekėjo garantijos, įsipareigojimai, reikalavimo ar jo įvykdymo patvirtinimas </t>
  </si>
  <si>
    <t xml:space="preserve">Perkančioji organizacija prekes planuoja pirkti pagal poreikį, kuris priklauso nuo aplinkybių, neprognozuojamų pirkimo metu (perkamų prekių kiekis priklauso nuo sutarties vykdymo laikotarpiu iškylančio poreikio, keičiantis ligoninės poreikiams, pacientų skaičiui ar esant kitoms aplinkybėms). </t>
  </si>
  <si>
    <t xml:space="preserve">Privaloma pateikti produktų išbandymų protokolą, įrodantį kad yra gaunami kokybės reikalavimus tenkinantys tyrimo rezultatai. </t>
  </si>
  <si>
    <t>Tiekėjas privalo įvertinti ir nurodyti (įrašyti) visas reikiamas sudedamąsias dalis tyrimams atlikti. Pateikti (įrašyti) į lentelę reikalingą reagentų ir  kitų priemonių kiekį, nurodytam tyrimų skaičiui per 36 mėn. laikotarpį.</t>
  </si>
  <si>
    <t>Visiems nurodytiems konkretiems pavadinimams yra taikoma sąvoka „arba lygiavertis“. Tiekėjas, siūlantis lygiavertę prekę, privalo pagrįsti, kad siūloma prekė yra lygiavertė ir visiškai atitinka techninėje specifikacijoje keliamus reikalavimus.</t>
  </si>
  <si>
    <t>Naujų antikūnų įdiegimui turi būti suteikiamos technologinio aptarnavimo paslaugos, atliekamos gamintojo įgalioto serviso inžinieriaus. Pateikiami imunohistocheminio dažymo protokolai.</t>
  </si>
  <si>
    <t>Kartu su cheminėmis medžiagomis privaloma pateikti nustatytus reikalavimus atitinkančius saugos duomenų lapus (saugos duomenų lapai turi būti parengti pagal ES Reglamento 2020/878 nuostatų reikalavimus).</t>
  </si>
  <si>
    <t>Bendrieji reikalavimai:</t>
  </si>
  <si>
    <t>Reagentai ir priemonės turi būti  pristatymos ne vėliau nei per 3 savaites nuo užsakymo pateikimo dienos.</t>
  </si>
  <si>
    <t>Reagentų ir priemonių galiojimo terminas turi būti ne trumpesnis kaip 6 mėnesių nuo pristatymo dienos.</t>
  </si>
  <si>
    <t>Perkančioji organizacija prekes planuoja pirkti pagal poreikį, kuris priklauso nuo aplinkybių, neprognozuojamų pirkimo metu (perkamų prekių kiekis priklauso nuo sutarties vykdymo metu iškylančio poreikio, keičiantis ligoninės poreikiams, pacientų skaičiui ir kt.). Perkančioji organizacija neįsipareigoja išpirkti viso prekių kiekio.</t>
  </si>
  <si>
    <t>Eil. Nr.</t>
  </si>
  <si>
    <t>Produkto pavadinimas</t>
  </si>
  <si>
    <t>Minimali produkto reikšmė</t>
  </si>
  <si>
    <t>Preliminarus tyrimų skaičius per 36 mėn.</t>
  </si>
  <si>
    <t>Preliminarus reagentų ir priemonių kiekis (ml./vnt./testais) nurodytam  preliminariam tyrimų skaičiui per 36 mėn.</t>
  </si>
  <si>
    <t>Reagentų ir priemonių reikalingų vienam (1) tyrimui atlikti, kaina, EUR su PVM</t>
  </si>
  <si>
    <t>Siūlomos fasuotės kaina EUR be PVM</t>
  </si>
  <si>
    <t>PVM tarifas %</t>
  </si>
  <si>
    <t>Siūlomos fasuotės kaina EUR su PVM</t>
  </si>
  <si>
    <t>Suma, EUR su PVM 36 mėn. (paskaičiuoti pagal preliminarų poreikį 36 mėn.)</t>
  </si>
  <si>
    <t>Gamintojas, komercinis siūlomos prekės pavadinimas</t>
  </si>
  <si>
    <t>Antikūnas Cytokeratin, High Molecular Weight (CK-HMW)</t>
  </si>
  <si>
    <t>Antikūnas E-cadherin (ECAD)</t>
  </si>
  <si>
    <r>
      <t xml:space="preserve">Antikūnas </t>
    </r>
    <r>
      <rPr>
        <sz val="10"/>
        <color indexed="8"/>
        <rFont val="Times New Roman"/>
        <family val="1"/>
        <charset val="186"/>
      </rPr>
      <t>IgG</t>
    </r>
  </si>
  <si>
    <t xml:space="preserve">Antikūnas CD30 </t>
  </si>
  <si>
    <t>Antikūnas CD20</t>
  </si>
  <si>
    <t xml:space="preserve">Antikūnas CD31, Endothelial Cell </t>
  </si>
  <si>
    <t>Antikūnas CD68</t>
  </si>
  <si>
    <t>Antikūnas p53 (p53 protein)</t>
  </si>
  <si>
    <t>Antikūnas Bcl-6 (Bcl-6 protein)</t>
  </si>
  <si>
    <t xml:space="preserve">Antikūnas Hepatocyte specific antigen </t>
  </si>
  <si>
    <t>Antikūnas Epithelial Antigen (EpCAM)</t>
  </si>
  <si>
    <r>
      <rPr>
        <sz val="10"/>
        <rFont val="Times New Roman"/>
        <family val="1"/>
        <charset val="186"/>
      </rPr>
      <t>Antikūnas</t>
    </r>
    <r>
      <rPr>
        <sz val="10"/>
        <color indexed="10"/>
        <rFont val="Times New Roman"/>
        <family val="1"/>
        <charset val="186"/>
      </rPr>
      <t xml:space="preserve"> </t>
    </r>
    <r>
      <rPr>
        <sz val="10"/>
        <rFont val="Times New Roman"/>
        <family val="1"/>
        <charset val="186"/>
      </rPr>
      <t>MUM1 Protein</t>
    </r>
  </si>
  <si>
    <r>
      <rPr>
        <sz val="10"/>
        <rFont val="Times New Roman"/>
        <family val="1"/>
        <charset val="186"/>
      </rPr>
      <t>Antikūnas CD57</t>
    </r>
    <r>
      <rPr>
        <sz val="10"/>
        <color indexed="10"/>
        <rFont val="Times New Roman"/>
        <family val="1"/>
        <charset val="186"/>
      </rPr>
      <t xml:space="preserve"> </t>
    </r>
  </si>
  <si>
    <r>
      <t>Antikūnas CD2</t>
    </r>
    <r>
      <rPr>
        <sz val="10"/>
        <color indexed="10"/>
        <rFont val="Times New Roman"/>
        <family val="1"/>
        <charset val="186"/>
      </rPr>
      <t xml:space="preserve"> </t>
    </r>
  </si>
  <si>
    <t xml:space="preserve">Antikūnas CD10 </t>
  </si>
  <si>
    <t>Antikūnas Bcl-2 (Bcl-2 protein)</t>
  </si>
  <si>
    <t xml:space="preserve">Antikūnas Calretinin (CR) </t>
  </si>
  <si>
    <t>Antikūnas Mast Cell Tryptase</t>
  </si>
  <si>
    <t xml:space="preserve">Antikūnas Epstein-Barr Virus (EBV) </t>
  </si>
  <si>
    <r>
      <t>Antikūnas CD21</t>
    </r>
    <r>
      <rPr>
        <sz val="10"/>
        <color indexed="10"/>
        <rFont val="Times New Roman"/>
        <family val="1"/>
        <charset val="186"/>
      </rPr>
      <t xml:space="preserve"> </t>
    </r>
  </si>
  <si>
    <t>Antikūnas Wilms’ tumour 1 protein (WT1)</t>
  </si>
  <si>
    <t xml:space="preserve">Cyclin D1 (CyD1) </t>
  </si>
  <si>
    <t xml:space="preserve">Antikūnas CD138 </t>
  </si>
  <si>
    <t xml:space="preserve"> PD-L1</t>
  </si>
  <si>
    <t>Cytokeratin (CK-PAN)</t>
  </si>
  <si>
    <t xml:space="preserve">Antikūnas CD3 </t>
  </si>
  <si>
    <t>Antikūnas PAX5</t>
  </si>
  <si>
    <t>Antikūnas CD7</t>
  </si>
  <si>
    <t>Antikūnas MPO</t>
  </si>
  <si>
    <t>Glycophorine A</t>
  </si>
  <si>
    <r>
      <t xml:space="preserve">Antikūnas </t>
    </r>
    <r>
      <rPr>
        <sz val="10"/>
        <rFont val="Times New Roman"/>
        <family val="1"/>
        <charset val="186"/>
      </rPr>
      <t>Terminal deoxynucleotidyl transferase</t>
    </r>
    <r>
      <rPr>
        <sz val="10"/>
        <color indexed="8"/>
        <rFont val="Times New Roman"/>
        <family val="1"/>
        <charset val="186"/>
      </rPr>
      <t xml:space="preserve"> (TdT)</t>
    </r>
  </si>
  <si>
    <t>Antikūnas CD43</t>
  </si>
  <si>
    <t>Antikūnas CD1a</t>
  </si>
  <si>
    <t>Antikūnas CD61</t>
  </si>
  <si>
    <t>IgD</t>
  </si>
  <si>
    <t>IgM</t>
  </si>
  <si>
    <t>Antikūnas Cytomegalovirus (CMV)</t>
  </si>
  <si>
    <t>Hairy cell leukemia</t>
  </si>
  <si>
    <t xml:space="preserve">Antikūnas Kappa lengvosios grandinės </t>
  </si>
  <si>
    <t xml:space="preserve">Antikūnas Lambda lengvosios grandinės </t>
  </si>
  <si>
    <t>Antikūnas CD99</t>
  </si>
  <si>
    <t>Antikūnas CD79a</t>
  </si>
  <si>
    <t>Antikūnas Prostate - Specific Antigen (PSA)</t>
  </si>
  <si>
    <t>Antikūnas Myogenin</t>
  </si>
  <si>
    <t>Antikūnas CD34</t>
  </si>
  <si>
    <t>Antikūnas CD56</t>
  </si>
  <si>
    <t>Antikūnas CD-117</t>
  </si>
  <si>
    <t>EBER CISH zondas</t>
  </si>
  <si>
    <t>Kappa / Lambda dual CISH</t>
  </si>
  <si>
    <t>Perkančiosios organizacijos prašymu Tiekėjas ne vėliau kaip per 3 (tris) darbo dienas nuo prašymo gavimo dienos privalo apmokyti Perkančiosios organizacijos personalą naudotis sistema ir išduoti apmokymo pažymėjimus.</t>
  </si>
  <si>
    <t xml:space="preserve">Naudojimosi instrukcija ir (ar) darbo/vartotojo vadovas. Tiekėjas privalo perduoti sistemos naudojimosi dokumentaciją originalo ir lietuvių kalbomis. </t>
  </si>
  <si>
    <t>Sistemos paruošimas darbui. Tiekėjas privalo užtikrinti, kad sistema būtų pristatyta, surinkta, sumontuota/instaliuota/įdiegta perkančiosios organizacijos nurodytu adresu, paruošta darbui ir suderinta/išbandyta ne vėliau kaip per 60 (šešiasdešimt) kalendorinių dienų nuo sutarties pasirašymo dienos.</t>
  </si>
  <si>
    <t>CE ženklinimas. Siūloma sistema turi būti sertifikuota naudojimui Europos Sąjungoje, ženklinta CE žyme. (Šio reikalavimo atitikimo pagrindimui būtina kartu su pasiūlymu konkursui pateikti CE ženklinimą liudijančio galiojančio dokumento (CE sertifikato arba EB atitikties deklaracijos) kopiją.</t>
  </si>
  <si>
    <t>Pristatoma sistema turi būti nauja, nenaudota.</t>
  </si>
  <si>
    <t>Tiekėjas savo sąskaita turi užtikrinti kvalifikuotą techninę priežiūrą, galimų defektų ir/ar gedimų šalinimą/remontą/atnaujinimą panaudos sutarties galiojimo laikotarpiu, kurį atliktų gamintojo įgaliotas serviso inžinierius.</t>
  </si>
  <si>
    <t>Tiekėjai ir/ar gamintojų atstovai turi garantuoti personalo konsultavimą techniniais, metodiniais, bei reagentų, kontrolinių medžiagų ir kitų eksploatacinių medžiagų naudojimo, klausimais visą sutarties laikotarpį.</t>
  </si>
  <si>
    <r>
      <t xml:space="preserve">Prekių kokybė, žymėjimas, informacija vartotojui turi atitikti ES Tarybos Reglamento CE IVDR 2017/746 arba CE IVD 98/79/EB direktyvos reikalavimus medicinos gaminiams, naudojamiems in vitro diagnostikai. Išskyrus A klasės nesterilius produktus, kurie turi atitikti ES Tarybos Reglamento CE IVDR 2017/746 reikalavimus medicinos gaminiams, naudojamiems in vitro diagnostikai </t>
    </r>
    <r>
      <rPr>
        <i/>
        <sz val="12"/>
        <color rgb="FF000000"/>
        <rFont val="Times New Roman"/>
        <family val="1"/>
        <charset val="186"/>
      </rPr>
      <t>(Pateikti gamintojo atitikties sertifikatų ir deklaracijų  kopijas).</t>
    </r>
  </si>
  <si>
    <r>
      <t xml:space="preserve">Tiekėjas turi pateikti lietuvių kalba ir originalo reagentų ir kitų medžiagų aprašymus, naudojimo instrukcijas Sistemos priėmimo-perdavimo, instaliavimo metu. Esant gamintojo pakeitimams - informuoti vartotoją, bei skubiai atnaujinti. </t>
    </r>
    <r>
      <rPr>
        <sz val="12"/>
        <rFont val="Times New Roman"/>
        <family val="1"/>
        <charset val="186"/>
      </rPr>
      <t xml:space="preserve">Galima pateikti elektroninėje laikmenoje. </t>
    </r>
  </si>
  <si>
    <t xml:space="preserve">ONKOHEMATOLOGINIUS TYRIMUS ATLIKSIANTI SISTEMA/AUTOMATAS PANAUDAI (1 VNT.) SU TECHNINE PRIEŽIŪRA </t>
  </si>
  <si>
    <t>Techninis parametras</t>
  </si>
  <si>
    <t>Reikalaujama techninio parametro reikšmė</t>
  </si>
  <si>
    <t>Siūlomo parametro atitikimas, konkreti parametro reikšmė ir atitikimo patvirtinimas (patvirtinančio dokumento pavadinimas, psl. Nr., kuriame aprašytas nurodytas parametras, dokumentacijoje pažymimas techninis  parametras, nurodant pozicijos numerį pagal prašomas specifikacijas)</t>
  </si>
  <si>
    <t>Paskirtis</t>
  </si>
  <si>
    <t>Automatinė laboratorinė sistema (toliau – Sistema), skirta atlikti imunohistochemines ir in situ hibridizacijos reakcijas su formalinu fiksuotais į parafiną įlietais audiniais.</t>
  </si>
  <si>
    <t>Procedūros</t>
  </si>
  <si>
    <t>Pilnai automatinis, nereikalaujantis papildomų įrenginių ir rankinio darbo, imunohistocheminių ir in situ hibridizacijos reakcijų atlikimas, apimantis visus reakcijų atlikimui reikalingus žingsnius nuo histologinio preparato deparafinizavimo iki kontrastinio dažymo.</t>
  </si>
  <si>
    <t>Sudėtis</t>
  </si>
  <si>
    <t>Sistemą sudaro:</t>
  </si>
  <si>
    <t>Tyrimo metodai</t>
  </si>
  <si>
    <t>Galimybė tuo pačiu metu atlikti imunohistochemines ir in situ hibridizacijos reakcijas.</t>
  </si>
  <si>
    <t>Suderinamumas su Laboratorijos informacine sistema (LIS)</t>
  </si>
  <si>
    <t>5.1. Sistema turi būti tinkama (techniškai ir programiškai suderinama) integravimui į VšĮ Klaipėdos universiteto ligoninės laboratorijos informacinę sistemą (toliau – LIS). Tyrimams gauti iš LIS / tyrimų rezultatus nusiųsti į LIS turi palaikyti ASTM arba HL7 v2 standartus. Jei tiekėjo siūlomas analizatorius nepalaiko ASTM arba HL7 v2 standartų, tiekėjas turi pateikti reikalingas ir tinkamas priemones (jungtį/konverterį ir kitą) integracijai į LIS.</t>
  </si>
  <si>
    <t>5.2. Pirkimo laimėjimo atveju, esant poreikiui Sistemą integruoti į LIS, Tiekėjas privalės savo jėgomis ir lėšomis:</t>
  </si>
  <si>
    <t>5.2.1. teikti visokeriopą pagalbą, pateiktą Sistemą integruojant į perkančiosios organizacijos LIS,</t>
  </si>
  <si>
    <t>5.2.2. dalyvauti Sistemos sąsajos su perkančiosios organizacijos LIS testavime ir/ar validavime.</t>
  </si>
  <si>
    <t>Lankstumas</t>
  </si>
  <si>
    <t>Instrumentas sudarytas iš atskirų modulių, gedimo atveju galimas atskiro modulio atjungimas su galimybe tęsti darbą veikiančiuose moduliuose.</t>
  </si>
  <si>
    <t>Galimybė atlikti dvigubo dažymo reakcijas (angl. double staining).</t>
  </si>
  <si>
    <t>Galimybė tuo pačiu metu naudoti skirtingus imunohistocheminių ir in situ hibridizacijos reakcijų protokolus.</t>
  </si>
  <si>
    <t>Galimybė imunohistocheminių ir in situ hibridizacijos reakcijų metu pridėti papildomus stiklelius, nestabdant jau vykstančių reakcijų proceso ir nelaukiant, kol baigsis jau vykstančios reakcijos.</t>
  </si>
  <si>
    <t>Galimybė išimti jau nudažytus stiklelius, nelaukiant, kol pasibaigs visos tuo metu instrumente vykstančios reakcijos.</t>
  </si>
  <si>
    <t>Galimybė atlikti reagentų papildymą veikiant instrumentui, nepertraukiant dažymo proceso.</t>
  </si>
  <si>
    <t>Galimybė susikurti dažymų grafiką (tęstinis dažymas ir darbas naktį).</t>
  </si>
  <si>
    <t>Galimybė naudoti gamintojo rekomenduojamus protokolus.</t>
  </si>
  <si>
    <t>Galimybė kurti ir redaguoti savo protokolus.</t>
  </si>
  <si>
    <t>Sistemos našumas</t>
  </si>
  <si>
    <t>Vienu metu galima dažyti ne mažiau kaip 60 histologinių mėginių.</t>
  </si>
  <si>
    <t>Imunohistocheminių reakcijų atlikimo ciklas nuo stiklelių įdėjimo iki stiklelių išėmimo turi trukti ne ilgiau kaip 2,5 valandos.</t>
  </si>
  <si>
    <t>In situ hibridizacijos reakcijų atlikimo ciklas nuo stiklelių įdėjimo iki stiklelių išėmimo turi trukti ne ilgiau kaip 5 valandas.</t>
  </si>
  <si>
    <t>Vienu metu į viena instrumentą galima įdėti ne mažiau kaip 60 reagentų buteliukų.</t>
  </si>
  <si>
    <t>Temperatūros palaikymas</t>
  </si>
  <si>
    <t>Instrumente reagentai (antikūnai) privalo būti laikomi pastovioje, kontroliuojamoje 17°C-20°C temperatūroje, nepriklausanti nuo laboratorijos aplinkos temperatūros.</t>
  </si>
  <si>
    <t>Reagentų kodavimas, identifikavimas ir monitoravimas</t>
  </si>
  <si>
    <t>Reagentų talpos koduojamos ir identifikuojamos, naudojant brūkšninius kodus arba lygiavertį metodą.</t>
  </si>
  <si>
    <t>Instrumentas turi pats nuskaityti ir atpažinti visus įdėtus reagentus.</t>
  </si>
  <si>
    <t>Instrumentas privalo monitoruoti reagentų lygį, partijas, galiojimo laikus.</t>
  </si>
  <si>
    <t>Atliekų rūšiavimas</t>
  </si>
  <si>
    <t>Instrumentas privalo turėti atliekų surinkimo konteinerius.</t>
  </si>
  <si>
    <t>Instrumentas privalo rūšiuoti susidarančias atliekas į pavojingas ir nepavojingas.</t>
  </si>
  <si>
    <t>Ataskaitų generavimas</t>
  </si>
  <si>
    <t>Galimybė generuoti pasirinkto laikotarpio reakcijų ataskaitas.</t>
  </si>
  <si>
    <t>Instrumento skleidžiamo triukšmo lygis</t>
  </si>
  <si>
    <t>Ne didesnis kaip 65 dB.</t>
  </si>
  <si>
    <t>Sistemos priežiūra sutarties galiojimo laikotarpiu</t>
  </si>
  <si>
    <t xml:space="preserve"> </t>
  </si>
  <si>
    <t>2.kompiuteris su programine įranga, monitoriumi, klaviatūra ir pele;</t>
  </si>
  <si>
    <t>1. reakcijų automatas (toliau – Instrumentas);</t>
  </si>
  <si>
    <t>3. nepertraukiamas maitinimo šaltinis Instrumento ir kompiuterio su monitoriumi pajungimui;</t>
  </si>
  <si>
    <t>4. etikečių brūkšninio kodo spausdintuvas;</t>
  </si>
  <si>
    <t>5. 2D kodo skaitytuvas.</t>
  </si>
  <si>
    <r>
      <t xml:space="preserve">Tiekėjas, pateikęs Sistemą panaudos būdu, privalo savo sąskaita ją įdiegti, apmokyti vartotojus (įskaitant sertifikuotų Sistemos taikymo (angl. aplication) specialistų pagalbą), užtikrinti jos techninę priežiūrą pagal gamintojo rekomendacijas ir techninės būklės tikrinimą (jei toks reikalingas vadovaujantis teisės aktų reikalavimais ir/ar gamintojo rekomendacijomis), galimų gedimų šalinimą/remontą bei kitaip užtikrinti nenutrūkstamą Sistemos veikimą ir tinkamą funkcionavimą visą sutarties galiojimo terminą </t>
    </r>
    <r>
      <rPr>
        <i/>
        <sz val="12"/>
        <color theme="1"/>
        <rFont val="Times New Roman"/>
        <family val="1"/>
        <charset val="186"/>
      </rPr>
      <t>(šio reikalavimo atitikimo pagrindimui būtina kartu su pasiūlymu konkursui pateikti atitinkamą tiekėjo įsipareigojimą).</t>
    </r>
  </si>
  <si>
    <r>
      <t xml:space="preserve">Tiekėjas, pateikęs Sistemą panaudos būdu, privalo visą panaudos sutarties laikotarpį konsultuoti (teikti sertifikuotų Sistemos taikymo (angl. aplication) specialistų pagalbą) vartotojus imunohistocheminių ir in situ hibridizacijos reakcijų (toliau - reakcijos) atlikimo / diegimo klausimais, spręsti iškilusias reakcijų kokybės problemas, kol bus pasiekta vartotojui priimtina reakcijų kokybė </t>
    </r>
    <r>
      <rPr>
        <i/>
        <sz val="12"/>
        <color theme="1"/>
        <rFont val="Times New Roman"/>
        <family val="1"/>
        <charset val="186"/>
      </rPr>
      <t>(šio reikalavimo atitikimo pagrindimui būtina kartu su pasiūlymu konkursui pateikti atitinkamą tiekėjo įsipareigojimą).</t>
    </r>
  </si>
  <si>
    <r>
      <t xml:space="preserve">Tiekėjui gavus pranešimą apie Sistemos gedimą, į VšĮ Klaipėdos universiteto ligoninės Patologijos centrą ne vėliau kaip per 24 val. turi atvykti reikiamą kvalifikaciją turintis darbuotojas ir visiškai pašalinti gedimą, o nesant galimybės pašalinti gedimą per 72 val., tiekėjas privalo sugedusią (netinkamai veikiančią) Sistemos įrangą laikinai pakeisti lygiaverte arba kitokiu būdu sudaryti sąlygas kokybiškai ir savalaikiškai atlikti tyrimus </t>
    </r>
    <r>
      <rPr>
        <i/>
        <sz val="12"/>
        <color theme="1"/>
        <rFont val="Times New Roman"/>
        <family val="1"/>
        <charset val="186"/>
      </rPr>
      <t>(šio reikalavimo atitikimo pagrindimui būtina kartu su pasiūlymu konkursui pateikti atitinkamą tiekėjo įsipareigojimą).</t>
    </r>
  </si>
  <si>
    <t xml:space="preserve"> REAGENTAI IR PAPILDOMOS PRIEMONĖS, SKIRTOS DARBUI SU ONKOHEMATOLOGINIUS TYRIMUS ATLIKSIANČIA SISTEMA/AUTOMATU (1 VNT.), SUTEIKIAMA PANAUDOS BŪDU SU TECHNINE PRIEŽIŪRA</t>
  </si>
  <si>
    <t>Viso pasiūlymo vertė - Eur be PVM</t>
  </si>
  <si>
    <t>Viso pasiūlymo vertė - Eur su PVM</t>
  </si>
  <si>
    <t>Reagentai ir/ar papildomos priemonės, reikalingos  tyrimams sistema (įrašyti  tikslius pavadinimus ir papildydi eilutėmis pagal poreikį):</t>
  </si>
  <si>
    <t>*</t>
  </si>
  <si>
    <t>Tiekėjas privalo pateikti tikslią gamintojo informaciją - katalogus, prekių aprašymus, kuriuose būtų pagrindžiamas prekės atitikimas konkurso techninei specifikacijai. Kataloge/prekės aprašyme turi būti pabrauktas ir pažymėtas kiekvienos pozicijos (techninio parametro) atitikimas reikalaujamai techninio parametro reikšmei, nurodant pozicijos numerį. Šie dokumentai gali būti pateikiami anglų kalba, lietuvių kalba pateikiant reikalaujamų parametrų teisingumą patvirtinančius dokumentus.</t>
  </si>
  <si>
    <t>**</t>
  </si>
  <si>
    <t xml:space="preserve">Pirkimas negali būti skaldomas į dalis, nes tyrimų atlikimui skirta įranga (automatiniai analizatoriai su programine įranga, tyrimų atlikimo metodai ir kt.), reagentai, priemonės, kalibravimo, kontrolinės bei eksploatacinės medžiagos yra tarpusavyje susijusios, sudaro bendra nedalomą sistemą, patvirtintą gamintojo (analizatoriaus, reagentų ir kt), kuri skirta atlikti kraujo dujų, pH, elektrolitų, metabolitų tyrimus. </t>
  </si>
  <si>
    <t>50.1</t>
  </si>
  <si>
    <t>50.2</t>
  </si>
  <si>
    <t>50.3</t>
  </si>
  <si>
    <t>50.4</t>
  </si>
  <si>
    <t>50.5</t>
  </si>
  <si>
    <t>50.6</t>
  </si>
  <si>
    <t>50.7</t>
  </si>
  <si>
    <t>50.8</t>
  </si>
  <si>
    <t>50.9</t>
  </si>
  <si>
    <t>50.10</t>
  </si>
  <si>
    <t>50.12</t>
  </si>
  <si>
    <t>50.13</t>
  </si>
  <si>
    <t>50.14</t>
  </si>
  <si>
    <t>50.15</t>
  </si>
  <si>
    <t>Suma, Eur be PVM</t>
  </si>
  <si>
    <t>10x22.5 ml. (600 tyr.)</t>
  </si>
  <si>
    <t>3,8L (600 tyr.)</t>
  </si>
  <si>
    <t xml:space="preserve">Mouse LINKER 
</t>
  </si>
  <si>
    <t xml:space="preserve">DAB Enhancer
</t>
  </si>
  <si>
    <t xml:space="preserve">ISH Lid - reakcijų dangteliai
</t>
  </si>
  <si>
    <t xml:space="preserve">Reagentų buteliukai 30 ml.
</t>
  </si>
  <si>
    <t xml:space="preserve">Reagentų buteliukai 2 ml.
</t>
  </si>
  <si>
    <t xml:space="preserve">Sulfuric Acid, 0.3 M, cleaning reagent
</t>
  </si>
  <si>
    <t xml:space="preserve">Maišymo juostelės chromogenui
</t>
  </si>
  <si>
    <t xml:space="preserve">CISH priemonių rinkinys
</t>
  </si>
  <si>
    <t xml:space="preserve">ISH Stringento WB
</t>
  </si>
  <si>
    <t xml:space="preserve">ISH pepsinas
</t>
  </si>
  <si>
    <t xml:space="preserve">ISH paruošimo tirpalas
</t>
  </si>
  <si>
    <t xml:space="preserve">ISH valymo tirpalas
</t>
  </si>
  <si>
    <t xml:space="preserve">Antikūnų skiediklis
</t>
  </si>
  <si>
    <t xml:space="preserve">Plovimo buferis
</t>
  </si>
  <si>
    <t xml:space="preserve">Hematoksilinas
</t>
  </si>
  <si>
    <t xml:space="preserve">Ksileno pakaitas audinių histologiniam paruošimui
</t>
  </si>
  <si>
    <t>Taikinio atstatymo buferis
(žemo ph)</t>
  </si>
  <si>
    <t xml:space="preserve">RabbitLINKER 
</t>
  </si>
  <si>
    <t>Etiketės IHC stiklų žymėjimui</t>
  </si>
  <si>
    <t>Agilent,
 Glycophorine A,
M081901-2</t>
  </si>
  <si>
    <t>Agilent,
 Antikūnas Terminal deoxynucleotidyl transferase (TdT),
IR09361-2</t>
  </si>
  <si>
    <t>Agilent,
 IgD,
A009302-2</t>
  </si>
  <si>
    <t>Agilent,
 Hairy cell leukemia,
M088001-2</t>
  </si>
  <si>
    <t>Agilent,
 Kappa / Lambda dual CISH,
G111700-2</t>
  </si>
  <si>
    <t>Agilent,
 EnVision FLEX HRP Magenta,
GV92511-2</t>
  </si>
  <si>
    <t>Agilent,
 Mouse LINKER,
GV82111-2</t>
  </si>
  <si>
    <t>Agilent,
 Rabbit LINKER,
GV80911-2</t>
  </si>
  <si>
    <t>Agilent,
 Target Retrieval Solution, Low pH,
GV80511-2</t>
  </si>
  <si>
    <t>Agilent,
 Clearify,
GC81030-2</t>
  </si>
  <si>
    <t>Agilent,
 Hematoxylin,
GC80811-2</t>
  </si>
  <si>
    <t>Agilent,
 Wash Buffer,
GC80711-2</t>
  </si>
  <si>
    <t>Agilent,
 Dako REAL Antibody Diluent,
S202230</t>
  </si>
  <si>
    <t>Agilent,
 ISH Cleaning Solution,
GC20730-2</t>
  </si>
  <si>
    <t>Agilent,
 ISH Ethanol Solution,
GM30011-2</t>
  </si>
  <si>
    <t>Agilent,
 ISH Pre-Treatment Solution,
GM30111-2</t>
  </si>
  <si>
    <t>Agilent,
 ISH Pepsin,
GM30211-2</t>
  </si>
  <si>
    <t>Agilent,
 ISH Stringent Wash Buffer,
GM30311-2</t>
  </si>
  <si>
    <t>Agilent,
 Anti-FITC-AP CISH Accessory Kit,
K589911-2</t>
  </si>
  <si>
    <t>Agilent,
 Dako Omnis Mixing Strip,
GC10730</t>
  </si>
  <si>
    <t>Agilent,
 Sulfuric Acid, 0.3 M, cleaning reagent,
GC20330-2</t>
  </si>
  <si>
    <t>Agilent,
 Dako Omnis Small Vial, 2 mL,
GC20130-6</t>
  </si>
  <si>
    <t>Agilent,
 Dako Omnis Large Vial, 30 mL,
GC20230-6</t>
  </si>
  <si>
    <t>Agilent,
 ISH Lid,
GC10230</t>
  </si>
  <si>
    <t>Agilent,
 DAB Enhancer,
GC80611-2</t>
  </si>
  <si>
    <t>Agilent,
 Cytokeratin,
GA05361-2</t>
  </si>
  <si>
    <t>Agilent,
  PD-L1 IHC 22C3 pharmDx,
GE00621-2</t>
  </si>
  <si>
    <t>250 ml. (350 tyr.)</t>
  </si>
  <si>
    <t>25 vnt. (3750 tyr.)</t>
  </si>
  <si>
    <t>PVM</t>
  </si>
  <si>
    <t>Siūlomą sistemą sudaro:</t>
  </si>
  <si>
    <t>5.2. Pirkimo laimėjimo atveju, esant poreikiui Sistemą integruoti į LIS, įsipareigojame savo jėgomis ir lėšomis:</t>
  </si>
  <si>
    <t>Agilent,
EnVision FLEX+, High pH,
GV80011-2</t>
  </si>
  <si>
    <t>EnVision FLEX+, High pH</t>
  </si>
  <si>
    <t xml:space="preserve">Magenta chromogenas
</t>
  </si>
  <si>
    <t>Agilent,
 Myeloperoxidase,
GA51161-2</t>
  </si>
  <si>
    <t>Agilent,
 IgM,
GA51361-2</t>
  </si>
  <si>
    <t>Agilent,
Lambda Light Chains ,
GA50761-2</t>
  </si>
  <si>
    <t>Agilent,
 CD99,
IR05761-2</t>
  </si>
  <si>
    <t>Agilent,
 Cytokeratin, High Molecular Weight,
GA05161-2</t>
  </si>
  <si>
    <t>Agilent,
 E-cadherin (ECAD),
GA05961-2</t>
  </si>
  <si>
    <t>Agilent,
 Immunoglobulin G (IgG) ,
GA51261-2</t>
  </si>
  <si>
    <t>Agilent,
 CD30 ,
GA60261-2</t>
  </si>
  <si>
    <t>Agilent,
 CD20,
GA60461-2</t>
  </si>
  <si>
    <t>Agilent,
 CD31, Endothelial Cell ,
GA61061-2</t>
  </si>
  <si>
    <t>Agilent,
 CD68,
GA61361-2</t>
  </si>
  <si>
    <t>Agilent,
p53 protein,
GA61661-2</t>
  </si>
  <si>
    <t>Agilent,
Bcl-6 protein,
GA62561-2</t>
  </si>
  <si>
    <t>Agilent,
Hepatocyte specific antigen ,
GA62461-2</t>
  </si>
  <si>
    <t>Agilent,
 Epithelial Antigen,
GA63761-2</t>
  </si>
  <si>
    <t>Agilent,
 MUM1 Protein,
GA64461-2</t>
  </si>
  <si>
    <t>Agilent,
 CD57 ,
GA64761-2</t>
  </si>
  <si>
    <t>Agilent,
 CD2 ,
GA65161-2</t>
  </si>
  <si>
    <t>Agilent,
 CD10 ,
GA78661-2</t>
  </si>
  <si>
    <t>Agilent,
 Bcl-2 protein,
IR61461-2</t>
  </si>
  <si>
    <t>Agilent,
 Calretinin,
IR62761-2</t>
  </si>
  <si>
    <t>Agilent,
 Mast Cell Tryptase,
IR64061-2</t>
  </si>
  <si>
    <t>Agilent,
Epstein-Barr Virus,
IR75361-2</t>
  </si>
  <si>
    <t>Agilent,
CD21 ,
IR60861-2</t>
  </si>
  <si>
    <t>Agilent,
Wilms’ tumour 1 protein,
IR05561-2</t>
  </si>
  <si>
    <t>Agilent,
 Cyclin D1,
GA08361-2</t>
  </si>
  <si>
    <t>Agilent,
 CD138 ,
GA64261-2</t>
  </si>
  <si>
    <t>Agilent,
 CD3 ,
GA50361-2</t>
  </si>
  <si>
    <t>Agilent,
PAX5,
GA65061-2</t>
  </si>
  <si>
    <t>Agilent,
 CD7,
GA64361-2</t>
  </si>
  <si>
    <t>Agilent,
 CD43,
GA63661-2</t>
  </si>
  <si>
    <t>Agilent,
 CD1a,
IR06961-2</t>
  </si>
  <si>
    <t>Agilent,
 CD61,
M075301-2</t>
  </si>
  <si>
    <t>Agilent,
 Cytomegalovirus,
GA75261-2</t>
  </si>
  <si>
    <t>Agilent,
 Kappa Light Chains,
GA50661-2</t>
  </si>
  <si>
    <t>Agilent,
 CD79a,
GA62161-2</t>
  </si>
  <si>
    <t>Agilent,
 Prostate - Specific Antigen (PSA),
M075029-2</t>
  </si>
  <si>
    <t>Agilent,
  Myogenin,
GA06761-2</t>
  </si>
  <si>
    <t>Agilent,
 CD34,
GA63261-2</t>
  </si>
  <si>
    <t>Agilent,
 CD56,
IR62861-2</t>
  </si>
  <si>
    <t>Agilent,
CD-117,
A450229-2</t>
  </si>
  <si>
    <t>Agilent,
 EBER CISH,
G111701-2</t>
  </si>
  <si>
    <t>Agilent,
Slide Label Kit,
S341730</t>
  </si>
  <si>
    <t>Suprantame, kad perkančioji organizacija prekes planuoja pirkti pagal poreikį, kuris priklauso nuo aplinkybių, neprognozuojamų pirkimo metu (perkamų prekių kiekis priklauso nuo sutarties vykdymo metu iškylančio poreikio, keičiantis ligoninės poreikiams, pacientų skaičiui ir kt.). Suprantame, kad perkančioji organizacija neįsipareigoja išpirkti viso prekių kiekio.</t>
  </si>
  <si>
    <t>Suprantame ir sutinkame, kad visiems nurodytiems konkretiems pavadinimams yra taikoma sąvoka „arba lygiavertis“. Suprantame, kad siūlant lygiavertę prekę, privalome pagrįsti, kad siūloma prekė yra lygiavertė ir visiškai atitinka techninėje specifikacijoje keliamus reikalavimus.</t>
  </si>
  <si>
    <t xml:space="preserve">Suprantame, kad Perkančioji organizacija prekes planuoja pirkti pagal poreikį, kuris priklauso nuo aplinkybių, neprognozuojamų pirkimo metu (perkamų prekių kiekis priklauso nuo sutarties vykdymo laikotarpiu iškylančio poreikio, keičiantis ligoninės poreikiams, pacientų skaičiui ar esant kitoms aplinkybėms). </t>
  </si>
  <si>
    <t>50.16</t>
  </si>
  <si>
    <t>50.17</t>
  </si>
  <si>
    <t>50.18</t>
  </si>
  <si>
    <t>50.19</t>
  </si>
  <si>
    <t>50.20</t>
  </si>
  <si>
    <t>50.21</t>
  </si>
  <si>
    <t>50.22</t>
  </si>
  <si>
    <t>50.23</t>
  </si>
  <si>
    <t xml:space="preserve"> ISH Ethanol Solution</t>
  </si>
  <si>
    <t>Savo pasiūlyme įvertinome ir įrašėme visas reikiamas sudedamąsias dalis tyrimams atlikti. Įrašėme į lentelę reikalingą reagentų ir  kitų priemonių kiekį, nurodytam tyrimų skaičiui per 36 mėn. laikotarpį.</t>
  </si>
  <si>
    <r>
      <t xml:space="preserve">Pateikiame produktų išbandymų protokolą, įrodantį, kad yra gaunami kokybės reikalavimus tenkinantys tyrimo rezultatai. 
</t>
    </r>
    <r>
      <rPr>
        <b/>
        <sz val="12"/>
        <color rgb="FFFF0000"/>
        <rFont val="Times New Roman"/>
        <family val="1"/>
        <charset val="186"/>
      </rPr>
      <t>Išbandymo protokolas
Brošiūros, psl. Nr. 1-8</t>
    </r>
  </si>
  <si>
    <r>
      <t xml:space="preserve">Naujų antikūnų įdiegimui suteiksime technologinio aptarnavimo paslaugas, atliekamas gamintojo įgalioto serviso inžinieriaus ir aplikacijų spacialisto. Pateiksime imunohistocheminio dažymo protokolus.
</t>
    </r>
    <r>
      <rPr>
        <b/>
        <sz val="12"/>
        <color rgb="FFFF0000"/>
        <rFont val="Times New Roman"/>
        <family val="1"/>
        <charset val="186"/>
      </rPr>
      <t>Specialistų sertifikatai, psl. Nr. 1-3</t>
    </r>
  </si>
  <si>
    <r>
      <t xml:space="preserve">Siūlomų prekių kokybė, žymėjimas, informacija vartotojui atitinka ES Tarybos Reglamento CE IVDR 2017/746 arba CE IVD 98/79/EB direktyvos reikalavimus medicinos gaminiams, naudojamiems in vitro diagnostikai. Išskyrus A klasės nesterilius produktus, kurie atitinka ES Tarybos Reglamento CE IVDR 2017/746 reikalavimus medicinos gaminiams, naudojamiems in vitro diagnostikai.
Pridedame sertifikatus.
</t>
    </r>
    <r>
      <rPr>
        <b/>
        <sz val="12"/>
        <color rgb="FFFF0000"/>
        <rFont val="Times New Roman"/>
        <family val="1"/>
        <charset val="186"/>
      </rPr>
      <t>CE deklaracijos</t>
    </r>
  </si>
  <si>
    <r>
      <t xml:space="preserve">Pridedame saugos duomenų lapus.
</t>
    </r>
    <r>
      <rPr>
        <b/>
        <sz val="12"/>
        <color rgb="FFFF0000"/>
        <rFont val="Times New Roman"/>
        <family val="1"/>
        <charset val="186"/>
      </rPr>
      <t>Saugos duomenų lapai</t>
    </r>
  </si>
  <si>
    <r>
      <t xml:space="preserve">Įsipareigojame reagentus ir priemones pristatyti ne vėliau nei per 3 savaites nuo užsakymo pateikimo dienos.
</t>
    </r>
    <r>
      <rPr>
        <b/>
        <sz val="12"/>
        <color rgb="FFFF0000"/>
        <rFont val="Times New Roman"/>
        <family val="1"/>
        <charset val="186"/>
      </rPr>
      <t>Įsipareigojimai</t>
    </r>
  </si>
  <si>
    <r>
      <t xml:space="preserve">Siūlomų reagentų ir priemonių galiojimo terminas bus ilgesnis kaip 6 mėnesiai nuo pristatymo dienos.
</t>
    </r>
    <r>
      <rPr>
        <b/>
        <sz val="12"/>
        <color rgb="FFFF0000"/>
        <rFont val="Times New Roman"/>
        <family val="1"/>
        <charset val="186"/>
      </rPr>
      <t>Įsipareigojimai</t>
    </r>
  </si>
  <si>
    <r>
      <t xml:space="preserve">Įsipareigojame pateikti lietuvių kalba ir originalo reagentų ir kitų medžiagų aprašymus, naudojimo instrukcijas Sistemos priėmimo-perdavimo, instaliavimo metu. Esant gamintojo pakeitimams - informuoti vartotoją, bei skubiai atnaujinti. 
</t>
    </r>
    <r>
      <rPr>
        <b/>
        <sz val="12"/>
        <color rgb="FFFF0000"/>
        <rFont val="Times New Roman"/>
        <family val="1"/>
        <charset val="186"/>
      </rPr>
      <t>Įsipareigojimai</t>
    </r>
  </si>
  <si>
    <r>
      <t xml:space="preserve">Pritaikymas: IHC reakcijoms
Reaktyvumas: Hu
Kilmė: Pelės
Tipas: Monokloninis
Klonas: 34βE12
Skiedimas: Paruoštas naudoti
Fasuotė: ne mažiau 50 testų 
</t>
    </r>
    <r>
      <rPr>
        <b/>
        <sz val="10"/>
        <color rgb="FFFF0000"/>
        <rFont val="Times New Roman"/>
        <family val="1"/>
        <charset val="186"/>
      </rPr>
      <t>Instrukcijos, psl. Nr. 1</t>
    </r>
  </si>
  <si>
    <r>
      <t xml:space="preserve">Pritaikymas: IHC reakcijoms
Reaktyvumas: Hu
Kilmė: Pelės
Tipas: Monokloninis
Klonas: NCH-38 arba EP700Y
Skiedimas: Paruoštas naudoti
Fasuotė: ne mažiau 50 testų
</t>
    </r>
    <r>
      <rPr>
        <b/>
        <sz val="10"/>
        <color rgb="FFFF0000"/>
        <rFont val="Times New Roman"/>
        <family val="1"/>
        <charset val="186"/>
      </rPr>
      <t>Instrukcijos, psl. Nr. 1</t>
    </r>
  </si>
  <si>
    <r>
      <t xml:space="preserve">Pritaikymas: IHC reakcijoms
Reaktyvumas: Hu
Kilmė: Triušio
Tipas:  Poliklonas
Klonas: -
Skiedimas: Paruoštas naudoti
Fasuotė: ne mažiau 50 testų
</t>
    </r>
    <r>
      <rPr>
        <b/>
        <sz val="10"/>
        <color rgb="FFFF0000"/>
        <rFont val="Times New Roman"/>
        <family val="1"/>
        <charset val="186"/>
      </rPr>
      <t>Instrukcijos, psl. Nr. 2</t>
    </r>
  </si>
  <si>
    <r>
      <t xml:space="preserve">Pritaikymas: IHC reakcijoms
Reaktyvumas: Hu
Kilmė: Pelės
Tipas: Monokloninis
Klonas: Ber-H2
Skiedimas: Paruoštas naudoti
Fasuotė: ne mažiau 50 testų
</t>
    </r>
    <r>
      <rPr>
        <b/>
        <sz val="10"/>
        <color rgb="FFFF0000"/>
        <rFont val="Times New Roman"/>
        <family val="1"/>
        <charset val="186"/>
      </rPr>
      <t xml:space="preserve">Instrukcijos, psl. Nr. 1         </t>
    </r>
    <r>
      <rPr>
        <sz val="10"/>
        <color theme="1"/>
        <rFont val="Times New Roman"/>
        <family val="1"/>
        <charset val="186"/>
      </rPr>
      <t xml:space="preserve">        </t>
    </r>
  </si>
  <si>
    <r>
      <t xml:space="preserve">Pritaikymas: IHC reakcijoms
Reaktyvumas: Hu
Kilmė: Pelės
Tipas: Monokloninis
Klonas: L26
Skiedimas: Paruoštas naudoti
Fasuotė: ne mažiau 50 testų
</t>
    </r>
    <r>
      <rPr>
        <b/>
        <sz val="10"/>
        <color rgb="FFFF0000"/>
        <rFont val="Times New Roman"/>
        <family val="1"/>
        <charset val="186"/>
      </rPr>
      <t>Instrukcijos, psl. Nr. 1</t>
    </r>
  </si>
  <si>
    <r>
      <t>Pritaikymas: IHC reakcijoms
Reaktyvumas: Hu
Kilmė: Pelės
Tipas: Monokloninis
Klonas: JC70A</t>
    </r>
    <r>
      <rPr>
        <sz val="10"/>
        <color indexed="8"/>
        <rFont val="Times New Roman"/>
        <family val="1"/>
        <charset val="186"/>
      </rPr>
      <t xml:space="preserve">
Skiedimas: Paruoštas naudoti
Fasuotė: ne mažiau 50 testų
</t>
    </r>
    <r>
      <rPr>
        <b/>
        <sz val="10"/>
        <color rgb="FFFF0000"/>
        <rFont val="Times New Roman"/>
        <family val="1"/>
        <charset val="186"/>
      </rPr>
      <t>Instrukcijos, psl. Nr. 1</t>
    </r>
  </si>
  <si>
    <r>
      <t xml:space="preserve">Pritaikymas: IHC reakcijoms
Reaktyvumas: Hu
Kilmė: Pelės
Tipas: Monokloninis
Klonas: PG-M1 arba KP1
Skiedimas: Paruoštas naudoti
Fasuotė: ne mažiau 50 testų
</t>
    </r>
    <r>
      <rPr>
        <b/>
        <sz val="10"/>
        <color rgb="FFFF0000"/>
        <rFont val="Times New Roman"/>
        <family val="1"/>
        <charset val="186"/>
      </rPr>
      <t>Instrukcijos, psl. Nr. 1</t>
    </r>
  </si>
  <si>
    <r>
      <t xml:space="preserve">Pritaikymas: IHC reakcijoms
Reaktyvumas: Hu
Kilmė: Pelės
Tipas: Monokloninis
Klonas: DO-7 arba BP53-11
Skiedimas: Paruoštas naudoti
Fasuotė: ne mažiau 50 testų
</t>
    </r>
    <r>
      <rPr>
        <b/>
        <sz val="10"/>
        <color rgb="FFFF0000"/>
        <rFont val="Times New Roman"/>
        <family val="1"/>
        <charset val="186"/>
      </rPr>
      <t>Instrukcijos, psl. Nr. 2</t>
    </r>
  </si>
  <si>
    <r>
      <t xml:space="preserve">Pritaikymas: IHC reakcijoms
Reaktyvumas: Hu
Kilmė: Pelės
Tipas: Monokloninis
Klonas: PG-B6p arba GI191E/A8
Skiedimas: Paruoštas naudoti
Fasuotė: ne mažiau 50 testų
</t>
    </r>
    <r>
      <rPr>
        <b/>
        <sz val="10"/>
        <color rgb="FFFF0000"/>
        <rFont val="Times New Roman"/>
        <family val="1"/>
        <charset val="186"/>
      </rPr>
      <t>Instrukcijos, psl. Nr. 1</t>
    </r>
  </si>
  <si>
    <r>
      <t xml:space="preserve">Pritaikymas: IHC reakcijoms
Reaktyvumas: Hu
Kilmė: Pelės
Tipas: Monokloninis
Klonas: OCH1E5
Skiedimas: Paruoštas naudoti
Fasuotė: ne mažiau 50 testų
</t>
    </r>
    <r>
      <rPr>
        <b/>
        <sz val="10"/>
        <color rgb="FFFF0000"/>
        <rFont val="Times New Roman"/>
        <family val="1"/>
        <charset val="186"/>
      </rPr>
      <t>Instrukcijos, psl. Nr. 2</t>
    </r>
  </si>
  <si>
    <r>
      <t xml:space="preserve">Pritaikymas: IHC reakcijoms
Reaktyvumas: Hu
Kilmė: Pelės
Tipas: Monokloninis
Klonas: Ber-EP4
Skiedimas: Paruoštas naudoti
Fasuotė: ne mažiau 50 testų
</t>
    </r>
    <r>
      <rPr>
        <b/>
        <sz val="10"/>
        <color rgb="FFFF0000"/>
        <rFont val="Times New Roman"/>
        <family val="1"/>
        <charset val="186"/>
      </rPr>
      <t>Instrukcijos, psl. Nr. 1</t>
    </r>
  </si>
  <si>
    <r>
      <t xml:space="preserve">Pritaikymas: IHC reakcijoms
Reaktyvumas: Hu
Kilmė: Pelės
Tipas: Monokloninis
Klonas: MUMp1 arba EP190
Skiedimas: Paruoštas naudoti
Fasuotė: ne mažiau 50 testų
</t>
    </r>
    <r>
      <rPr>
        <b/>
        <sz val="10"/>
        <color rgb="FFFF0000"/>
        <rFont val="Times New Roman"/>
        <family val="1"/>
        <charset val="186"/>
      </rPr>
      <t>Instrukcijos, psl. Nr. 1</t>
    </r>
  </si>
  <si>
    <r>
      <t xml:space="preserve">Pritaikymas: IHC reakcijoms
Reaktyvumas: Hu
Kilmė: Pelės
Tipas: Monokloninis
Klonas: TB01 arba NK-1
Skiedimas: Paruoštas naudoti
Fasuotė: ne mažiau 50 testų
</t>
    </r>
    <r>
      <rPr>
        <b/>
        <sz val="10"/>
        <color rgb="FFFF0000"/>
        <rFont val="Times New Roman"/>
        <family val="1"/>
        <charset val="186"/>
      </rPr>
      <t>Instrukcijos, psl. Nr. 1</t>
    </r>
  </si>
  <si>
    <r>
      <t xml:space="preserve">Pritaikymas: IHC reakcijoms
Reaktyvumas: Hu
Kilmė: Pelės
Tipas: Monokloninis
Klonas: AB75 arba MRQ-11
Skiedimas: Paruoštas naudoti
Fasuotė: ne mažiau 50 testų
</t>
    </r>
    <r>
      <rPr>
        <b/>
        <sz val="10"/>
        <color rgb="FFFF0000"/>
        <rFont val="Times New Roman"/>
        <family val="1"/>
        <charset val="186"/>
      </rPr>
      <t>Instrukcijos, psl. Nr. 1</t>
    </r>
  </si>
  <si>
    <r>
      <t xml:space="preserve">Pritaikymas: IHC reakcijoms
Reaktyvumas: Hu
Kilmė: Pelės
Tipas: Monokloninis
Klonas: SP67 arba DAK-CD10
Skiedimas: Paruoštas naudoti
Fasuotė: ne mažiau 50 testų
</t>
    </r>
    <r>
      <rPr>
        <b/>
        <sz val="10"/>
        <color rgb="FFFF0000"/>
        <rFont val="Times New Roman"/>
        <family val="1"/>
        <charset val="186"/>
      </rPr>
      <t>Instrukcijos, psl. Nr. 1</t>
    </r>
  </si>
  <si>
    <r>
      <t xml:space="preserve">Pritaikymas: IHC reakcijoms
Reaktyvumas: Hu
Kilmė: Triušio
Tipas: Monokloninis
Klonas: EP12 arba SP4-R
Skiedimas: Paruoštas naudoti
Fasuotė: ne mažiau 50 testų
</t>
    </r>
    <r>
      <rPr>
        <b/>
        <sz val="10"/>
        <color rgb="FFFF0000"/>
        <rFont val="Times New Roman"/>
        <family val="1"/>
        <charset val="186"/>
      </rPr>
      <t>Instrukcijos, psl. Nr. 1</t>
    </r>
  </si>
  <si>
    <r>
      <t xml:space="preserve">Pritaikymas: IHC reakcijoms
Reaktyvumas: Hu
Kilmė: Pelės
Tipas: Monokloninis
Klonas: MI15 arba B-A38
Skiedimas: Paruoštas naudoti
Fasuotė: ne mažiau 50 testų
</t>
    </r>
    <r>
      <rPr>
        <b/>
        <sz val="10"/>
        <color rgb="FFFF0000"/>
        <rFont val="Times New Roman"/>
        <family val="1"/>
        <charset val="186"/>
      </rPr>
      <t>Instrukcijos, psl. Nr. 1</t>
    </r>
  </si>
  <si>
    <r>
      <t xml:space="preserve">Pritaikymas: IHC reakcijoms
Reaktyvumas: Hu
Kilmė: Pelės
Tipas: monoklonų kokteilis AE1/AE3
Skiedimas: Paruoštas naudoti
Fasuotė: ne mažiau 50 testų
</t>
    </r>
    <r>
      <rPr>
        <b/>
        <sz val="10"/>
        <color rgb="FFFF0000"/>
        <rFont val="Times New Roman"/>
        <family val="1"/>
        <charset val="186"/>
      </rPr>
      <t>Instrukcijos, psl. Nr. 1</t>
    </r>
  </si>
  <si>
    <r>
      <t xml:space="preserve">Pritaikymas: IHC reakcijoms                   
Reaktyvumas: Hu
Kilmė: Triušio
Tipas: Poliklonas
Skiedimas: Paruoštas naudoti
Fasuotė: ne mažiau 50 testų
</t>
    </r>
    <r>
      <rPr>
        <b/>
        <sz val="10"/>
        <color rgb="FFFF0000"/>
        <rFont val="Times New Roman"/>
        <family val="1"/>
        <charset val="186"/>
      </rPr>
      <t>Instrukcijos, psl. Nr. 1</t>
    </r>
  </si>
  <si>
    <r>
      <t xml:space="preserve">Pritaikymas: IHC reakcijoms
Reaktyvumas: Hu
Kilmė: Triušio
Klonas: SP34 arba DAK-Pax5
Skiedimas: Paruoštas naudoti
Fasuotė: ne mažiau 50 testų
</t>
    </r>
    <r>
      <rPr>
        <b/>
        <sz val="10"/>
        <color rgb="FFFF0000"/>
        <rFont val="Times New Roman"/>
        <family val="1"/>
        <charset val="186"/>
      </rPr>
      <t>Instrukcijos, psl. Nr. 1</t>
    </r>
  </si>
  <si>
    <r>
      <t xml:space="preserve">Pritaikymas: IHC reakcijoms
Reaktyvumas: Hu
Kilmė: Pelės
Tipas: Monokloninis
Klonas: SP74 arba DAK-Pax5
Skiedimas: Paruoštas naudoti
Fasuotė: ne mažiau 50 testų
</t>
    </r>
    <r>
      <rPr>
        <b/>
        <sz val="10"/>
        <color rgb="FFFF0000"/>
        <rFont val="Times New Roman"/>
        <family val="1"/>
        <charset val="186"/>
      </rPr>
      <t>Instrukcijos, psl. Nr. 1</t>
    </r>
  </si>
  <si>
    <r>
      <t xml:space="preserve">Pritaikymas: IHC reakcijoms
Reaktyvumas: Hu
Kilmė: Triušio
Tipas: Poliklonas
Fasuotė: ne mažiau 50 testų
</t>
    </r>
    <r>
      <rPr>
        <b/>
        <sz val="10"/>
        <color rgb="FFFF0000"/>
        <rFont val="Times New Roman"/>
        <family val="1"/>
        <charset val="186"/>
      </rPr>
      <t>Instrukcijos, psl. Nr. 1</t>
    </r>
  </si>
  <si>
    <r>
      <t xml:space="preserve">Pritaikymas: IHC reakcijoms
Reaktyvumas: Hu
Kilmė: Pelės
Tipas: Monokloninis
Klonas: DF-T1 arba L60
Skiedimas: Paruoštas naudoti
Fasuotė: ne mažiau 50 testų
</t>
    </r>
    <r>
      <rPr>
        <b/>
        <sz val="10"/>
        <color rgb="FFFF0000"/>
        <rFont val="Times New Roman"/>
        <family val="1"/>
        <charset val="186"/>
      </rPr>
      <t>Instrukcijos, psl. Nr. 1</t>
    </r>
  </si>
  <si>
    <r>
      <t xml:space="preserve">Pritaikymas: IHC reakcijoms
Reaktyvumas: Hu
Kilmė: Triušio   
Klonas: Poliklonas
Skiedimas: Paruoštas naudoti
Fasuotė: ne mažiau 50 testų
</t>
    </r>
    <r>
      <rPr>
        <b/>
        <sz val="10"/>
        <color rgb="FFFF0000"/>
        <rFont val="Times New Roman"/>
        <family val="1"/>
        <charset val="186"/>
      </rPr>
      <t>Instrukcijos, psl. Nr. 1</t>
    </r>
  </si>
  <si>
    <r>
      <t xml:space="preserve">Pritaikymas: IHC reakcijoms
Reaktyvumas: Hu
Kilmė: Pelės
Tipas: Monokloninis
Klonas: CCH2+DDG9
Skiedimas: Paruoštas naudoti
Fasuotė: ne mažiau 50 testų
</t>
    </r>
    <r>
      <rPr>
        <b/>
        <sz val="10"/>
        <color rgb="FFFF0000"/>
        <rFont val="Times New Roman"/>
        <family val="1"/>
        <charset val="186"/>
      </rPr>
      <t>Instrukcijos, psl. Nr. 1</t>
    </r>
  </si>
  <si>
    <r>
      <t xml:space="preserve">Pritaikymas: IHC reakcijoms
Reaktyvumas: Hu
Kilmė: Triušio
Klonas: poliklonas
Skiedimas: Paruoštas naudoti
Fasuotė: ne mažiau 50 testų
</t>
    </r>
    <r>
      <rPr>
        <b/>
        <sz val="10"/>
        <color rgb="FFFF0000"/>
        <rFont val="Times New Roman"/>
        <family val="1"/>
        <charset val="186"/>
      </rPr>
      <t>Instrukcijos, psl. Nr. 2</t>
    </r>
  </si>
  <si>
    <r>
      <t xml:space="preserve">Pritaikymas: IHC reakcijoms
Reaktyvumas: Hu
Kilmė: Pelės
Tipas: Monokloninis
Klonas: JCB117 arba SP18
Skiedimas: Paruoštas naudoti
Fasuotė: ne mažiau 50 testų
</t>
    </r>
    <r>
      <rPr>
        <b/>
        <sz val="10"/>
        <color rgb="FFFF0000"/>
        <rFont val="Times New Roman"/>
        <family val="1"/>
        <charset val="186"/>
      </rPr>
      <t>Instrukcijos, psl. Nr. 1</t>
    </r>
  </si>
  <si>
    <r>
      <t xml:space="preserve">Pritaikymas: IHC reakcijoms
Reaktyvumas: Hu
Kilmė: Pelės
Tipas: Monokloninis
Klonas: F5D
Skiedimas: Paruoštas naudoti
Fasuotė: ne mažiau 50 testų
</t>
    </r>
    <r>
      <rPr>
        <b/>
        <sz val="10"/>
        <color rgb="FFFF0000"/>
        <rFont val="Times New Roman"/>
        <family val="1"/>
        <charset val="186"/>
      </rPr>
      <t>Instrukcijos, psl. Nr. 2</t>
    </r>
  </si>
  <si>
    <r>
      <t xml:space="preserve">Pritaikymas: IHC reakcijoms
Reaktyvumas: Hu
Kilmė: Pelės
Tipas: Monokloninis
Klonas: QBEnd 10
Skiedimas: Paruoštas naudoti
Fasuotė: ne mažiau 50 testų
</t>
    </r>
    <r>
      <rPr>
        <b/>
        <sz val="10"/>
        <color rgb="FFFF0000"/>
        <rFont val="Times New Roman"/>
        <family val="1"/>
        <charset val="186"/>
      </rPr>
      <t>Instrukcijos, psl. Nr. 1</t>
    </r>
  </si>
  <si>
    <r>
      <t xml:space="preserve">Pritaikymas: IHC reakcijoms
Reaktyvumas: Hu
Kilmė: Pelės
Tipas: Monokloninis
Klonas: 124 arba SP66
Skiedimas: Paruoštas naudoti
Fasuotė: ne mažiau 50 testų
</t>
    </r>
    <r>
      <rPr>
        <b/>
        <sz val="10"/>
        <color rgb="FFFF0000"/>
        <rFont val="Times New Roman"/>
        <family val="1"/>
        <charset val="186"/>
      </rPr>
      <t>Instrukcijos, psl. Nr. 3</t>
    </r>
  </si>
  <si>
    <r>
      <t xml:space="preserve">Pritaikymas: IHC reakcijoms
Reaktyvumas: Hu
Kilmė: Pelės
Tipas: Monokloninis
Klonas: SP65 arba DAK-Calret 1
Skiedimas: Paruoštas naudoti
Fasuotė: ne mažiau 50 testų
</t>
    </r>
    <r>
      <rPr>
        <b/>
        <sz val="10"/>
        <color rgb="FFFF0000"/>
        <rFont val="Times New Roman"/>
        <family val="1"/>
        <charset val="186"/>
      </rPr>
      <t>Instrukcijos, psl. Nr. 3</t>
    </r>
  </si>
  <si>
    <r>
      <t xml:space="preserve">Pritaikymas: IHC reakcijoms
Reaktyvumas: Hu
Kilmė: Pelės
Tipas: Monokloninis
Klonas: AA1
Skiedimas: Paruoštas naudoti
Fasuotė: ne mažiau 50 testų
</t>
    </r>
    <r>
      <rPr>
        <b/>
        <sz val="10"/>
        <color rgb="FFFF0000"/>
        <rFont val="Times New Roman"/>
        <family val="1"/>
        <charset val="186"/>
      </rPr>
      <t>Instrukcijos, psl. Nr. 4</t>
    </r>
  </si>
  <si>
    <r>
      <t xml:space="preserve">Pritaikymas: IHC reakcijoms
Reaktyvumas: Hu
Kilmė: Pelės
Tipas: Monokloninis
Klonas: CS.1-4
Skiedimas: Paruoštas naudoti
Fasuotė: ne mažiau 50 testų
</t>
    </r>
    <r>
      <rPr>
        <b/>
        <sz val="10"/>
        <color rgb="FFFF0000"/>
        <rFont val="Times New Roman"/>
        <family val="1"/>
        <charset val="186"/>
      </rPr>
      <t>Instrukcijos, psl. Nr. 4</t>
    </r>
  </si>
  <si>
    <r>
      <t xml:space="preserve">Pritaikymas: IHC reakcijoms
Reaktyvumas: Hu
Kilmė: Pelės
Tipas: Monokloninis
Klonas: 1F8 arba 2G9
Skiedimas: Paruoštas naudoti
Fasuotė: ne mažiau 50 testų
</t>
    </r>
    <r>
      <rPr>
        <b/>
        <sz val="10"/>
        <color rgb="FFFF0000"/>
        <rFont val="Times New Roman"/>
        <family val="1"/>
        <charset val="186"/>
      </rPr>
      <t>Instrukcijos, psl. Nr. 3</t>
    </r>
  </si>
  <si>
    <r>
      <t xml:space="preserve">Pritaikymas: IHC reakcijoms
Reaktyvumas: Hu
Kilmė: Pelės
Tipas: Monokloninis
Klonas: 6F-H2
Skiedimas: Paruoštas naudoti
Fasuotė: ne mažiau 50 testų
</t>
    </r>
    <r>
      <rPr>
        <b/>
        <sz val="10"/>
        <color rgb="FFFF0000"/>
        <rFont val="Times New Roman"/>
        <family val="1"/>
        <charset val="186"/>
      </rPr>
      <t>Instrukcijos, psl. Nr. 4</t>
    </r>
  </si>
  <si>
    <r>
      <t xml:space="preserve">Pritaikymas: IHC reakcijoms
Reaktyvumas: Hu
Kilmė: Triušio
Klonas: EP266
Skiedimas: Paruoštas naudoti
Fasuotė: ne mažiau 50 testų
</t>
    </r>
    <r>
      <rPr>
        <b/>
        <sz val="10"/>
        <color rgb="FFFF0000"/>
        <rFont val="Times New Roman"/>
        <family val="1"/>
        <charset val="186"/>
      </rPr>
      <t>Instrukcijos, psl. Nr. 3</t>
    </r>
  </si>
  <si>
    <r>
      <t xml:space="preserve">Pritaikymas: IHC reakcijoms
Reaktyvumas: Hu
Kilmė: Pelės
Tipas: Monokloninis
Klonas: 010
Skiedimas: Paruoštas naudoti
Fasuotė: ne mažiau 50 testų
</t>
    </r>
    <r>
      <rPr>
        <b/>
        <sz val="10"/>
        <color rgb="FFFF0000"/>
        <rFont val="Times New Roman"/>
        <family val="1"/>
        <charset val="186"/>
      </rPr>
      <t>Instrukcijos, psl. Nr. 3</t>
    </r>
  </si>
  <si>
    <r>
      <t xml:space="preserve">Pritaikymas: IHC reakcijoms
Reaktyvumas: Hu
Kilmė: Pelės
Tipas: Monokloninis
Klonas: 12E7 arba 013
Skiedimas: Paruoštas naudoti
Fasuotė: ne mažiau 50 testų
</t>
    </r>
    <r>
      <rPr>
        <b/>
        <sz val="10"/>
        <color rgb="FFFF0000"/>
        <rFont val="Times New Roman"/>
        <family val="1"/>
        <charset val="186"/>
      </rPr>
      <t>Instrukcijos, psl. Nr. 3</t>
    </r>
  </si>
  <si>
    <r>
      <t xml:space="preserve">Pritaikymas: IHC reakcijoms
Reaktyvumas: Hu
Kilmė: Pelės
Tipas: Monokloninis
Klonas: 123C3 arba MRQ-42
Skiedimas: Paruoštas naudoti
Fasuotė: ne mažiau 50 testų
</t>
    </r>
    <r>
      <rPr>
        <b/>
        <sz val="10"/>
        <color rgb="FFFF0000"/>
        <rFont val="Times New Roman"/>
        <family val="1"/>
        <charset val="186"/>
      </rPr>
      <t>Instrukcijos, psl. Nr. 3</t>
    </r>
  </si>
  <si>
    <r>
      <t xml:space="preserve">Pritaikymas: IHC reakcijoms
Reaktyvumas: Hu
Kilmė: Pelės
Tipas: Monokloninis
Klonas: 22C3
Skiedimas: Paruoštas naudoti
Fasuotė: ne mažiau 50 testų
</t>
    </r>
    <r>
      <rPr>
        <b/>
        <sz val="10"/>
        <color rgb="FFFF0000"/>
        <rFont val="Times New Roman"/>
        <family val="1"/>
        <charset val="186"/>
      </rPr>
      <t>Instrukcijos, psl. Nr. 5</t>
    </r>
  </si>
  <si>
    <r>
      <t xml:space="preserve">Pritaikymas: IHC reakcijoms
Reaktyvumas: Hu
Klonas: JC159 arba GA-R2
Skiedimas: koncentruotas
</t>
    </r>
    <r>
      <rPr>
        <b/>
        <sz val="10"/>
        <color rgb="FFFF0000"/>
        <rFont val="Times New Roman"/>
        <family val="1"/>
        <charset val="186"/>
      </rPr>
      <t>Instrukcijos, psl. Nr. 26</t>
    </r>
  </si>
  <si>
    <r>
      <t xml:space="preserve">Pritaikymas: IHC reakcijoms
Reaktyvumas: Hu
Kilmė: Pelės
Tipas: Monokloninis
Klonas: Y2/51 arba 2f2
Skiedimas: koncentruotas
</t>
    </r>
    <r>
      <rPr>
        <b/>
        <sz val="10"/>
        <color rgb="FFFF0000"/>
        <rFont val="Times New Roman"/>
        <family val="1"/>
        <charset val="186"/>
      </rPr>
      <t>Instrukcijos, psl. Nr. 28</t>
    </r>
  </si>
  <si>
    <r>
      <t xml:space="preserve">Pritaikymas: IHC reakcijoms
Reaktyvumas: Hu
Kilmė: Triušio
Klonas: Poliklonas
Skiedimas: koncentruotas
</t>
    </r>
    <r>
      <rPr>
        <b/>
        <sz val="10"/>
        <color rgb="FFFF0000"/>
        <rFont val="Times New Roman"/>
        <family val="1"/>
        <charset val="186"/>
      </rPr>
      <t>Instrukcijos, psl. Nr. 30</t>
    </r>
  </si>
  <si>
    <r>
      <t xml:space="preserve">Pritaikymas: IHC reakcijoms
Reaktyvumas: Hu
Kilmė: Pelės
Tipas: Monokloninis
Klonas: DBA.44
Skiedimas: koncentruotas
</t>
    </r>
    <r>
      <rPr>
        <b/>
        <sz val="10"/>
        <color rgb="FFFF0000"/>
        <rFont val="Times New Roman"/>
        <family val="1"/>
        <charset val="186"/>
      </rPr>
      <t>Instrukcijos, psl. Nr. 36</t>
    </r>
  </si>
  <si>
    <r>
      <t xml:space="preserve">Pritaikymas: IHC reakcijoms
Reaktyvumas: Hu
Kilmė: Pelės
Tipas: Monokloninis
Klonas: ER-PR8
Skiedimas: koncentruotas
</t>
    </r>
    <r>
      <rPr>
        <b/>
        <sz val="10"/>
        <color rgb="FFFF0000"/>
        <rFont val="Times New Roman"/>
        <family val="1"/>
        <charset val="186"/>
      </rPr>
      <t>Instrukcijos, psl. Nr. 38</t>
    </r>
  </si>
  <si>
    <r>
      <t xml:space="preserve">Pritaikymas: IHC reakcijoms
Reaktyvumas: Hu
Kilmė: Triušis
Tipas: Polikloninis
Skiedimas: koncentruotas
</t>
    </r>
    <r>
      <rPr>
        <b/>
        <sz val="10"/>
        <color rgb="FFFF0000"/>
        <rFont val="Times New Roman"/>
        <family val="1"/>
        <charset val="186"/>
      </rPr>
      <t>Instrukcijos, psl. Nr. 40</t>
    </r>
  </si>
  <si>
    <r>
      <t xml:space="preserve">Tinkamas darbui su siūlomu IHC ir in situ reakcijų visiškos automatizacijos prietaisu.
</t>
    </r>
    <r>
      <rPr>
        <b/>
        <sz val="10"/>
        <color rgb="FFFF0000"/>
        <rFont val="Times New Roman"/>
        <family val="1"/>
        <charset val="186"/>
      </rPr>
      <t>Instrukcijos, psl. Nr. 43</t>
    </r>
  </si>
  <si>
    <r>
      <t xml:space="preserve">Tinkamas darbui su siūlomu IHC ir in situ reakcijų visiškos automatizacijos prietaisu.
</t>
    </r>
    <r>
      <rPr>
        <b/>
        <sz val="10"/>
        <color rgb="FFFF0000"/>
        <rFont val="Times New Roman"/>
        <family val="1"/>
        <charset val="186"/>
      </rPr>
      <t>Instrukcijos, psl. Nr. 50</t>
    </r>
  </si>
  <si>
    <r>
      <t xml:space="preserve">Savo sąskaita užtikrinsime kvalifikuotą techninę priežiūrą, galimų defektų ir/ar gedimų šalinimą/remontą/atnaujinimą panaudos sutarties galiojimo laikotarpiu, kurį atliktų gamintojo įgaliotas serviso inžinierius.
</t>
    </r>
    <r>
      <rPr>
        <b/>
        <sz val="12"/>
        <color rgb="FFFF0000"/>
        <rFont val="Times New Roman"/>
        <family val="1"/>
        <charset val="186"/>
      </rPr>
      <t>Specialistų sertifikatai, psl. Nr. 1</t>
    </r>
  </si>
  <si>
    <r>
      <t xml:space="preserve">Perkančiosios organizacijos prašymu, ne vėliau kaip per 3 (tris) darbo dienas nuo prašymo gavimo dienos, apmokysime Perkančiosios organizacijos personalą naudotis sistema ir išduosime apmokymo pažymėjimus.
</t>
    </r>
    <r>
      <rPr>
        <b/>
        <sz val="12"/>
        <color rgb="FFFF0000"/>
        <rFont val="Times New Roman"/>
        <family val="1"/>
        <charset val="186"/>
      </rPr>
      <t>Specialistų sertifikatai, psl. Nr. 2</t>
    </r>
  </si>
  <si>
    <r>
      <t xml:space="preserve">Naudojimosi instrukcija ir (ar) darbo/vartotojo vadovas. Perduosimesistemos naudojimosi dokumentaciją originalo ir lietuvių kalbomis. 
</t>
    </r>
    <r>
      <rPr>
        <b/>
        <sz val="12"/>
        <color rgb="FFFF0000"/>
        <rFont val="Times New Roman"/>
        <family val="1"/>
        <charset val="186"/>
      </rPr>
      <t>Įrangos instrukcija_GI10230</t>
    </r>
  </si>
  <si>
    <r>
      <t xml:space="preserve">CE ženklinimas. Siūloma sistema yra  sertifikuota naudojimui Europos Sąjungoje, ženklinta CE žyme. Pateikiame CE ženklinimą liudijančio galiojančio dokumento (CE sertifikato arba EB atitikties deklaracijos) kopiją.
</t>
    </r>
    <r>
      <rPr>
        <b/>
        <sz val="12"/>
        <color rgb="FFFF0000"/>
        <rFont val="Times New Roman"/>
        <family val="1"/>
        <charset val="186"/>
      </rPr>
      <t>CE deklaracijos, psl. Nr. 1-5</t>
    </r>
  </si>
  <si>
    <r>
      <t xml:space="preserve">Garantuojame personalo konsultavimą techniniais, metodiniais, bei reagentų, kontrolinių medžiagų ir kitų eksploatacinių medžiagų naudojimo, klausimais visą sutarties laikotarpį.
</t>
    </r>
    <r>
      <rPr>
        <b/>
        <sz val="12"/>
        <color rgb="FFFF0000"/>
        <rFont val="Times New Roman"/>
        <family val="1"/>
        <charset val="186"/>
      </rPr>
      <t>Įsipareigojimai</t>
    </r>
  </si>
  <si>
    <r>
      <t xml:space="preserve">Pristatoma sistema bus nauja, nenaudota.
</t>
    </r>
    <r>
      <rPr>
        <b/>
        <sz val="12"/>
        <color rgb="FFFF0000"/>
        <rFont val="Times New Roman"/>
        <family val="1"/>
        <charset val="186"/>
      </rPr>
      <t>Įsipareigojimai</t>
    </r>
  </si>
  <si>
    <r>
      <t xml:space="preserve">Sistemos paruošimas darbui. Užtikriname, kad sistema bus pristatyta, surinkta, sumontuota/instaliuota/įdiegta perkančiosios organizacijos nurodytu adresu, paruošta darbui ir suderinta/išbandyta ne vėliau kaip per 60 (šešiasdešimt) kalendorinių dienų nuo sutarties pasirašymo dienos.
</t>
    </r>
    <r>
      <rPr>
        <b/>
        <sz val="12"/>
        <color rgb="FFFF0000"/>
        <rFont val="Times New Roman"/>
        <family val="1"/>
        <charset val="186"/>
      </rPr>
      <t>Įsipareigojimai</t>
    </r>
  </si>
  <si>
    <r>
      <t xml:space="preserve">Įsipareigojame, gavus pranešimą apie Sistemos gedimą, į VšĮ Klaipėdos universiteto ligoninės Patologijos centrą ne vėliau kaip per 24 val. atvyks reikiamą kvalifikaciją turintis darbuotojas ir visiškai pašalins gedimą, o nesant galimybės pašalinti gedimą per 72 val., įsipareigojame sugedusią (netinkamai veikiančią) sistemos įrangą laikinai pakeisti lygiaverte arba kitokiu būdu sudaryti sąlygas kokybiškai ir savalaikiškai atlikti tyrimus.
</t>
    </r>
    <r>
      <rPr>
        <b/>
        <sz val="12"/>
        <color rgb="FFFF0000"/>
        <rFont val="Times New Roman"/>
        <family val="1"/>
        <charset val="186"/>
      </rPr>
      <t>Įsipareigojimai</t>
    </r>
  </si>
  <si>
    <r>
      <t xml:space="preserve">Įsipareigojame, pateikę sistemą panaudos būdu, visą panaudos sutarties laikotarpį konsultuoti (teikti sertifikuotų sistemos taikymo (angl. aplication) specialistų pagalbą) vartotojus imunohistocheminių ir in situ hibridizacijos reakcijų (toliau - reakcijos) atlikimo / diegimo klausimais, spręsti iškilusias reakcijų kokybės problemas, kol bus pasiekta vartotojui priimtina reakcijų kokybė.
</t>
    </r>
    <r>
      <rPr>
        <b/>
        <sz val="12"/>
        <color rgb="FFFF0000"/>
        <rFont val="Times New Roman"/>
        <family val="1"/>
        <charset val="186"/>
      </rPr>
      <t>Įsipareigojimai</t>
    </r>
  </si>
  <si>
    <r>
      <t xml:space="preserve">Įsipareigojame, pateikęs Sistemą panaudos būdu, savo sąskaita ją įdiegti, apmokyti vartotojus (įskaitant sertifikuotų Sistemos taikymo (angl. aplication) specialistų pagalbą), užtikrinti jos techninę priežiūrą pagal gamintojo rekomendacijas ir techninės būklės tikrinimą (vadovaujantis teisės aktų reikalavimais ir gamintojo rekomendacijomis), galimų gedimų šalinimą/remontą bei kitaip užtikrinti nenutrūkstamą sistemos veikimą ir tinkamą funkcionavimą visą sutarties galiojimo terminą 
</t>
    </r>
    <r>
      <rPr>
        <b/>
        <sz val="12"/>
        <color rgb="FFFF0000"/>
        <rFont val="Times New Roman"/>
        <family val="1"/>
        <charset val="186"/>
      </rPr>
      <t>Įsipareigojimai</t>
    </r>
  </si>
  <si>
    <r>
      <t xml:space="preserve">5.2.2. dalyvauti sistemos sąsajos su perkančiosios organizacijos LIS testavime ir/ar validavime.
</t>
    </r>
    <r>
      <rPr>
        <b/>
        <sz val="12"/>
        <color rgb="FFFF0000"/>
        <rFont val="Times New Roman"/>
        <family val="1"/>
        <charset val="186"/>
      </rPr>
      <t>Įsipareigojimai</t>
    </r>
  </si>
  <si>
    <r>
      <t xml:space="preserve">5.2.1. teikti visokeriopą pagalbą, pateiktą sistemą integruojant į perkančiosios organizacijos LIS,
</t>
    </r>
    <r>
      <rPr>
        <b/>
        <sz val="12"/>
        <color rgb="FFFF0000"/>
        <rFont val="Times New Roman"/>
        <family val="1"/>
        <charset val="186"/>
      </rPr>
      <t>Įsipareigojimai</t>
    </r>
  </si>
  <si>
    <r>
      <t xml:space="preserve">Siūloma sistema galima tuo pačiu metu atlikti imunohistochemines ir in situ hibridizacijos reakcijas.
</t>
    </r>
    <r>
      <rPr>
        <b/>
        <sz val="12"/>
        <color rgb="FFFF0000"/>
        <rFont val="Times New Roman"/>
        <family val="1"/>
        <charset val="186"/>
      </rPr>
      <t>Brošiūros, psl. Nr. 9, 10</t>
    </r>
  </si>
  <si>
    <r>
      <t xml:space="preserve">Siūlome automatinę laboratorinę sistemą, skirtą atlikti imunohistochemines ir in situ hibridizacijos reakcijas su formalinu fiksuotais į parafiną įlietais audiniais.
</t>
    </r>
    <r>
      <rPr>
        <b/>
        <sz val="12"/>
        <color rgb="FFFF0000"/>
        <rFont val="Times New Roman"/>
        <family val="1"/>
        <charset val="186"/>
      </rPr>
      <t>Brošiūros, psl. Nr. 9, 10</t>
    </r>
  </si>
  <si>
    <r>
      <t xml:space="preserve">Procedūra siūloma sistema yra pilnai automatinė, nereikalaujanti papildomų įrenginių ir rankinio darbo, imunohistocheminių ir in situ hibridizacijos reakcijų atlikimas, apimantis visus reakcijų atlikimui reikalingus žingsnius nuo histologinio preparato deparafinizavimo iki kontrastinio dažymo.
</t>
    </r>
    <r>
      <rPr>
        <b/>
        <sz val="12"/>
        <color rgb="FFFF0000"/>
        <rFont val="Times New Roman"/>
        <family val="1"/>
        <charset val="186"/>
      </rPr>
      <t>Brošiūros, psl. Nr. 9, 10</t>
    </r>
  </si>
  <si>
    <r>
      <t xml:space="preserve">Siūloma sistema gali atlikti reagentų papildymą veikiant instrumentui, nepertraukiant dažymo proceso.
</t>
    </r>
    <r>
      <rPr>
        <b/>
        <sz val="12"/>
        <color rgb="FFFF0000"/>
        <rFont val="Times New Roman"/>
        <family val="1"/>
        <charset val="186"/>
      </rPr>
      <t>Brošiūros, psl. Nr. 10</t>
    </r>
  </si>
  <si>
    <r>
      <t xml:space="preserve">Siūloma sistema gali išimti jau nudažytus stiklelius, nelaukiant, kol pasibaigs visos tuo metu instrumente vykstančios reakcijos.
</t>
    </r>
    <r>
      <rPr>
        <b/>
        <sz val="12"/>
        <color rgb="FFFF0000"/>
        <rFont val="Times New Roman"/>
        <family val="1"/>
        <charset val="186"/>
      </rPr>
      <t>Brošiūros, psl. Nr. 10</t>
    </r>
  </si>
  <si>
    <r>
      <t xml:space="preserve">Siūloma sistema gali imunohistocheminių ir in situ hibridizacijos reakcijų metu pridėti papildomus stiklelius, nestabdant jau vykstančių reakcijų proceso ir nelaukiant, kol baigsis jau vykstančios reakcijos.
</t>
    </r>
    <r>
      <rPr>
        <b/>
        <sz val="12"/>
        <color rgb="FFFF0000"/>
        <rFont val="Times New Roman"/>
        <family val="1"/>
        <charset val="186"/>
      </rPr>
      <t>Brošiūros, psl. Nr. 10</t>
    </r>
  </si>
  <si>
    <r>
      <t xml:space="preserve">Siūlomame instrumente reagentai (antikūnai) yra  laikomi pastovioje, kontroliuojamoje 17°C-20°C temperatūroje, nepriklausančioje nuo laboratorijos aplinkos temperatūros.
</t>
    </r>
    <r>
      <rPr>
        <b/>
        <sz val="12"/>
        <color rgb="FFFF0000"/>
        <rFont val="Times New Roman"/>
        <family val="1"/>
        <charset val="186"/>
      </rPr>
      <t>Brošiūros, psl. Nr. 10</t>
    </r>
  </si>
  <si>
    <r>
      <t xml:space="preserve">Siūloma sistema vienu metu į vieną instrumentą galima įdėti ne mažiau kaip 60 reagentų buteliukų.
</t>
    </r>
    <r>
      <rPr>
        <b/>
        <sz val="12"/>
        <color rgb="FFFF0000"/>
        <rFont val="Times New Roman"/>
        <family val="1"/>
        <charset val="186"/>
      </rPr>
      <t>Brošiūros, psl. Nr. 10</t>
    </r>
  </si>
  <si>
    <r>
      <t xml:space="preserve">Siūloma sistema vienu metu galima dažyti ne mažiau kaip 60 histologinių mėginių.
</t>
    </r>
    <r>
      <rPr>
        <b/>
        <sz val="12"/>
        <color rgb="FFFF0000"/>
        <rFont val="Times New Roman"/>
        <family val="1"/>
        <charset val="186"/>
      </rPr>
      <t>Brošiūros, psl. Nr. 11</t>
    </r>
  </si>
  <si>
    <r>
      <t xml:space="preserve">Siūloma sistema imunohistocheminių reakcijų atlikimo ciklas nuo stiklelių įdėjimo iki stiklelių išėmimo trunka ne ilgiau kaip 2,5 valandos.
</t>
    </r>
    <r>
      <rPr>
        <b/>
        <sz val="12"/>
        <color rgb="FFFF0000"/>
        <rFont val="Times New Roman"/>
        <family val="1"/>
        <charset val="186"/>
      </rPr>
      <t>Brošiūros, psl. Nr. 11</t>
    </r>
  </si>
  <si>
    <r>
      <t xml:space="preserve">Siūloma sistema In situ hibridizacijos reakcijų atlikimo ciklas nuo stiklelių įdėjimo iki stiklelių išėmimo trunka ne ilgiau kaip 5 valandas.
</t>
    </r>
    <r>
      <rPr>
        <b/>
        <sz val="12"/>
        <color rgb="FFFF0000"/>
        <rFont val="Times New Roman"/>
        <family val="1"/>
        <charset val="186"/>
      </rPr>
      <t>Brošiūros, psl. Nr. 11</t>
    </r>
  </si>
  <si>
    <r>
      <t xml:space="preserve">Siūlomas instrumentas turi atliekų surinkimo konteinerius.
</t>
    </r>
    <r>
      <rPr>
        <b/>
        <sz val="12"/>
        <color rgb="FFFF0000"/>
        <rFont val="Times New Roman"/>
        <family val="1"/>
        <charset val="186"/>
      </rPr>
      <t>Brošiūros, psl. Nr. 11</t>
    </r>
  </si>
  <si>
    <r>
      <t xml:space="preserve">Siūlomas instrumentas rūšiuoja susidarančias atliekas į pavojingas ir nepavojingas.
</t>
    </r>
    <r>
      <rPr>
        <b/>
        <sz val="12"/>
        <color rgb="FFFF0000"/>
        <rFont val="Times New Roman"/>
        <family val="1"/>
        <charset val="186"/>
      </rPr>
      <t>Brošiūros, psl. Nr. 11</t>
    </r>
  </si>
  <si>
    <r>
      <t xml:space="preserve">Siūlomos sistemos  skleidžiamas triukšmo lygis  63,7 dB.
</t>
    </r>
    <r>
      <rPr>
        <b/>
        <sz val="12"/>
        <color rgb="FFFF0000"/>
        <rFont val="Times New Roman"/>
        <family val="1"/>
        <charset val="186"/>
      </rPr>
      <t>Brošiūros, psl. Nr. 12</t>
    </r>
  </si>
  <si>
    <r>
      <t xml:space="preserve">Siūloma sistema gali susikurti dažymų grafiką (tęstinis dažymas ir darbas naktį).
</t>
    </r>
    <r>
      <rPr>
        <b/>
        <sz val="12"/>
        <color rgb="FFFF0000"/>
        <rFont val="Times New Roman"/>
        <family val="1"/>
        <charset val="186"/>
      </rPr>
      <t>Brošiūros, psl. Nr. 12</t>
    </r>
  </si>
  <si>
    <r>
      <t xml:space="preserve">Siūloma sistema gali naudoti gamintojo rekomenduojamus protokolus.
</t>
    </r>
    <r>
      <rPr>
        <b/>
        <sz val="12"/>
        <color rgb="FFFF0000"/>
        <rFont val="Times New Roman"/>
        <family val="1"/>
        <charset val="186"/>
      </rPr>
      <t>Brošiūros, psl. Nr. 12</t>
    </r>
  </si>
  <si>
    <r>
      <t xml:space="preserve">Siūloma sistema gali kurti ir redaguoti savo protokolus.
</t>
    </r>
    <r>
      <rPr>
        <b/>
        <sz val="12"/>
        <color rgb="FFFF0000"/>
        <rFont val="Times New Roman"/>
        <family val="1"/>
        <charset val="186"/>
      </rPr>
      <t>Brošiūros, psl. Nr. 12</t>
    </r>
  </si>
  <si>
    <r>
      <t xml:space="preserve">5.1. Siūloma sistema yra tinkama (techniškai ir programiškai suderinama) integravimui į VšĮ Klaipėdos universiteto ligoninės laboratorijos informacinę sistemą (toliau – LIS). Tyrimams gauti iš LIS / tyrimų rezultatus nusiųsti į LIS palaiko HL7 v2 standartus. 
</t>
    </r>
    <r>
      <rPr>
        <b/>
        <sz val="12"/>
        <color rgb="FFFF0000"/>
        <rFont val="Times New Roman"/>
        <family val="1"/>
        <charset val="186"/>
      </rPr>
      <t>Brošiūros, psl. Nr. 12</t>
    </r>
  </si>
  <si>
    <r>
      <t xml:space="preserve">Siūlomos sistemos instrumentas sudarytas iš atskirų modulių, gedimo atveju galimas atskiro modulio atjungimas su galimybe tęsti darbą veikiančiuose moduliuose.
</t>
    </r>
    <r>
      <rPr>
        <b/>
        <sz val="12"/>
        <color rgb="FFFF0000"/>
        <rFont val="Times New Roman"/>
        <family val="1"/>
        <charset val="186"/>
      </rPr>
      <t>Brošiūros, psl. Nr. 13, 15</t>
    </r>
  </si>
  <si>
    <r>
      <t>Siūloma sistema galima atlikti dvigubo dažymo reakcijas (angl. double staining).</t>
    </r>
    <r>
      <rPr>
        <sz val="12"/>
        <color rgb="FFFF0000"/>
        <rFont val="Times New Roman"/>
        <family val="1"/>
        <charset val="186"/>
      </rPr>
      <t xml:space="preserve">
</t>
    </r>
    <r>
      <rPr>
        <b/>
        <sz val="12"/>
        <color rgb="FFFF0000"/>
        <rFont val="Times New Roman"/>
        <family val="1"/>
        <charset val="186"/>
      </rPr>
      <t>Brošiūros, psl. Nr. 12, 16-19</t>
    </r>
  </si>
  <si>
    <r>
      <t xml:space="preserve">1. reakcijų automatas;
</t>
    </r>
    <r>
      <rPr>
        <b/>
        <sz val="12"/>
        <color rgb="FFFF0000"/>
        <rFont val="Times New Roman"/>
        <family val="1"/>
        <charset val="186"/>
      </rPr>
      <t>Įrangos instrukcija_GI10230, psl. Nr. 17</t>
    </r>
  </si>
  <si>
    <r>
      <t xml:space="preserve">2. kompiuteris su programine įranga, monitoriumi, klaviatūra ir pele;
</t>
    </r>
    <r>
      <rPr>
        <b/>
        <sz val="12"/>
        <color rgb="FFFF0000"/>
        <rFont val="Times New Roman"/>
        <family val="1"/>
        <charset val="186"/>
      </rPr>
      <t>Įrangos instrukcija_GI10230, psl. Nr. 17</t>
    </r>
  </si>
  <si>
    <r>
      <t xml:space="preserve">3. nepertraukiamas maitinimo šaltinis instrumento ir kompiuterio su monitoriumi pajungimui;
</t>
    </r>
    <r>
      <rPr>
        <b/>
        <sz val="12"/>
        <color rgb="FFFF0000"/>
        <rFont val="Times New Roman"/>
        <family val="1"/>
        <charset val="186"/>
      </rPr>
      <t>Įrangos instrukcija_GI10230, psl. Nr. 17</t>
    </r>
  </si>
  <si>
    <r>
      <t xml:space="preserve">4. etikečių brūkšninio kodo spausdintuvas;
</t>
    </r>
    <r>
      <rPr>
        <b/>
        <sz val="12"/>
        <color rgb="FFFF0000"/>
        <rFont val="Times New Roman"/>
        <family val="1"/>
        <charset val="186"/>
      </rPr>
      <t>Įrangos instrukcija_GI10230, psl. Nr. 17</t>
    </r>
  </si>
  <si>
    <r>
      <t xml:space="preserve">5. 2D kodo skaitytuvas.
</t>
    </r>
    <r>
      <rPr>
        <b/>
        <sz val="12"/>
        <color rgb="FFFF0000"/>
        <rFont val="Times New Roman"/>
        <family val="1"/>
        <charset val="186"/>
      </rPr>
      <t>Įrangos instrukcija_GI10230, psl. Nr. 17</t>
    </r>
  </si>
  <si>
    <r>
      <t xml:space="preserve">Siūlomas instrumentas monitoruoja reagentų lygį, partijas, galiojimo laikus.
</t>
    </r>
    <r>
      <rPr>
        <b/>
        <sz val="12"/>
        <color rgb="FFFF0000"/>
        <rFont val="Times New Roman"/>
        <family val="1"/>
        <charset val="186"/>
      </rPr>
      <t>Įrangos instrukcija_GI10230, psl. Nr. 61, 62, 79</t>
    </r>
  </si>
  <si>
    <r>
      <t xml:space="preserve">Siūloma sistema gali galima generuoti pasirinkto laikotarpio reakcijų ataskaitas.
</t>
    </r>
    <r>
      <rPr>
        <b/>
        <sz val="12"/>
        <color rgb="FFFF0000"/>
        <rFont val="Times New Roman"/>
        <family val="1"/>
        <charset val="186"/>
      </rPr>
      <t>Įrangos instrukcija_GI10230, psl. Nr. 174</t>
    </r>
  </si>
  <si>
    <t xml:space="preserve">Reagentų ir priemonių reikalingų vienam (1) tyrimui atlikti, kaina, EUR be PVM </t>
  </si>
  <si>
    <t>25 vnt. (250 tyr.)</t>
  </si>
  <si>
    <t>175 ml. (5-25 tyr.)</t>
  </si>
  <si>
    <t>5-25 tyr.</t>
  </si>
  <si>
    <t>2-100</t>
  </si>
  <si>
    <t>Siūloma pakuotė (nurodant, kiek tyrimų galima atlikti iš siūlomos pakuotės)</t>
  </si>
  <si>
    <r>
      <t xml:space="preserve">Siūloma sistema gali tuo pačiu metu naudoti skirtingus imunohistocheminių ir in situ hibridizacijos reakcijų protokolus.
</t>
    </r>
    <r>
      <rPr>
        <b/>
        <sz val="12"/>
        <color rgb="FFFF0000"/>
        <rFont val="Times New Roman"/>
        <family val="1"/>
        <charset val="186"/>
      </rPr>
      <t>Brošiuros.pdf 9 psl.</t>
    </r>
  </si>
  <si>
    <r>
      <t xml:space="preserve">Siūlomos sistemos reagentų talpos koduojamos ir identifikuojamos, </t>
    </r>
    <r>
      <rPr>
        <sz val="12"/>
        <rFont val="Times New Roman"/>
        <family val="1"/>
        <charset val="186"/>
      </rPr>
      <t>naudojant brūkšninius kodus</t>
    </r>
    <r>
      <rPr>
        <sz val="12"/>
        <color rgb="FF000000"/>
        <rFont val="Times New Roman"/>
        <family val="1"/>
        <charset val="186"/>
      </rPr>
      <t xml:space="preserve">
</t>
    </r>
    <r>
      <rPr>
        <b/>
        <sz val="12"/>
        <color rgb="FFFF0000"/>
        <rFont val="Times New Roman"/>
        <family val="1"/>
        <charset val="186"/>
      </rPr>
      <t>Įrangos instrukcija_GI10230, psl. Nr. 65</t>
    </r>
  </si>
  <si>
    <r>
      <rPr>
        <sz val="12"/>
        <color theme="1"/>
        <rFont val="Times New Roman"/>
        <family val="1"/>
        <charset val="186"/>
      </rPr>
      <t>Siūlomos sistemos instrumentas nuskaito ir atpažįsta  visus įdėtus reagentus.</t>
    </r>
    <r>
      <rPr>
        <sz val="12"/>
        <color rgb="FFFF0000"/>
        <rFont val="Times New Roman"/>
        <family val="1"/>
        <charset val="186"/>
      </rPr>
      <t xml:space="preserve">
</t>
    </r>
    <r>
      <rPr>
        <b/>
        <sz val="12"/>
        <color rgb="FFFF0000"/>
        <rFont val="Times New Roman"/>
        <family val="1"/>
        <charset val="186"/>
      </rPr>
      <t>Įrangos instrukcija_GI10230, psl. Nr. 65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</si>
</sst>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0"/>
    <numFmt numFmtId="166" formatCode="0.0000"/>
  </numFmts>
  <fonts count="31" x14ac:knownFonts="1">
    <font>
      <sz val="11"/>
      <color theme="1"/>
      <name val="Calibri"/>
      <family val="2"/>
      <charset val="186"/>
      <scheme val="minor"/>
    </font>
    <font>
      <sz val="11"/>
      <color theme="1"/>
      <name val="Calibri"/>
      <family val="2"/>
      <charset val="186"/>
      <scheme val="minor"/>
    </font>
    <font>
      <sz val="11"/>
      <color indexed="8"/>
      <name val="Calibri"/>
      <family val="2"/>
    </font>
    <font>
      <sz val="10"/>
      <name val="Arial"/>
      <family val="2"/>
    </font>
    <font>
      <sz val="11"/>
      <color rgb="FF000000"/>
      <name val="Calibri"/>
      <family val="2"/>
      <charset val="186"/>
    </font>
    <font>
      <b/>
      <sz val="11"/>
      <color theme="1"/>
      <name val="Calibri"/>
      <family val="2"/>
      <charset val="186"/>
      <scheme val="minor"/>
    </font>
    <font>
      <b/>
      <sz val="10"/>
      <color theme="1"/>
      <name val="Times New Roman"/>
      <family val="1"/>
      <charset val="186"/>
    </font>
    <font>
      <sz val="10"/>
      <name val="Times New Roman"/>
      <family val="1"/>
      <charset val="186"/>
    </font>
    <font>
      <sz val="10"/>
      <color theme="1"/>
      <name val="Times New Roman"/>
      <family val="1"/>
      <charset val="186"/>
    </font>
    <font>
      <sz val="10"/>
      <color indexed="10"/>
      <name val="Times New Roman"/>
      <family val="1"/>
      <charset val="186"/>
    </font>
    <font>
      <sz val="10"/>
      <color indexed="8"/>
      <name val="Times New Roman"/>
      <family val="1"/>
      <charset val="186"/>
    </font>
    <font>
      <sz val="10"/>
      <color rgb="FFFF0000"/>
      <name val="Times New Roman"/>
      <family val="1"/>
      <charset val="186"/>
    </font>
    <font>
      <b/>
      <i/>
      <sz val="10"/>
      <color rgb="FF000000"/>
      <name val="Times New Roman"/>
      <family val="1"/>
      <charset val="186"/>
    </font>
    <font>
      <sz val="12"/>
      <color theme="1"/>
      <name val="Times New Roman"/>
      <family val="1"/>
      <charset val="186"/>
    </font>
    <font>
      <b/>
      <sz val="12"/>
      <color theme="1"/>
      <name val="Times New Roman"/>
      <family val="1"/>
      <charset val="186"/>
    </font>
    <font>
      <sz val="12"/>
      <color indexed="8"/>
      <name val="Times New Roman"/>
      <family val="1"/>
      <charset val="186"/>
    </font>
    <font>
      <b/>
      <sz val="12"/>
      <name val="Times New Roman"/>
      <family val="1"/>
      <charset val="186"/>
    </font>
    <font>
      <sz val="12"/>
      <name val="Times New Roman"/>
      <family val="1"/>
      <charset val="186"/>
    </font>
    <font>
      <sz val="12"/>
      <color rgb="FFFF0000"/>
      <name val="Times New Roman"/>
      <family val="1"/>
      <charset val="186"/>
    </font>
    <font>
      <i/>
      <sz val="12"/>
      <color rgb="FF000000"/>
      <name val="Times New Roman"/>
      <family val="1"/>
      <charset val="186"/>
    </font>
    <font>
      <sz val="12"/>
      <color theme="1"/>
      <name val="Calibri"/>
      <family val="2"/>
      <charset val="186"/>
      <scheme val="minor"/>
    </font>
    <font>
      <sz val="12"/>
      <color rgb="FF000000"/>
      <name val="Times New Roman"/>
      <family val="1"/>
      <charset val="186"/>
    </font>
    <font>
      <i/>
      <sz val="12"/>
      <color theme="1"/>
      <name val="Times New Roman"/>
      <family val="1"/>
      <charset val="186"/>
    </font>
    <font>
      <sz val="8"/>
      <name val="Calibri"/>
      <family val="2"/>
      <charset val="186"/>
      <scheme val="minor"/>
    </font>
    <font>
      <sz val="10"/>
      <color rgb="FF000000"/>
      <name val="Times New Roman"/>
      <family val="1"/>
      <charset val="186"/>
    </font>
    <font>
      <b/>
      <sz val="10"/>
      <name val="Times New Roman"/>
      <family val="1"/>
      <charset val="186"/>
    </font>
    <font>
      <b/>
      <sz val="10"/>
      <color rgb="FFFF0000"/>
      <name val="Times New Roman"/>
      <family val="1"/>
      <charset val="186"/>
    </font>
    <font>
      <i/>
      <sz val="12"/>
      <name val="Times New Roman"/>
      <family val="1"/>
      <charset val="186"/>
    </font>
    <font>
      <b/>
      <sz val="12"/>
      <color rgb="FF000000"/>
      <name val="Times New Roman"/>
      <family val="1"/>
      <charset val="186"/>
    </font>
    <font>
      <b/>
      <sz val="12"/>
      <color indexed="8"/>
      <name val="Times New Roman"/>
      <family val="1"/>
      <charset val="186"/>
    </font>
    <font>
      <b/>
      <sz val="12"/>
      <color rgb="FFFF0000"/>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D9D9D9"/>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2" fillId="0" borderId="0"/>
    <xf numFmtId="0" fontId="3" fillId="0" borderId="0"/>
    <xf numFmtId="0" fontId="1" fillId="0" borderId="0"/>
    <xf numFmtId="0" fontId="3" fillId="0" borderId="0"/>
    <xf numFmtId="0" fontId="2" fillId="0" borderId="0"/>
    <xf numFmtId="0" fontId="4" fillId="0" borderId="0" applyNumberFormat="0" applyBorder="0" applyProtection="0"/>
  </cellStyleXfs>
  <cellXfs count="88">
    <xf numFmtId="0" fontId="0" fillId="0" borderId="0" xfId="0"/>
    <xf numFmtId="0" fontId="0" fillId="0" borderId="0" xfId="0" applyAlignment="1">
      <alignment vertical="center"/>
    </xf>
    <xf numFmtId="0" fontId="12" fillId="2" borderId="1" xfId="0" applyFont="1" applyFill="1" applyBorder="1" applyAlignment="1">
      <alignment horizontal="left" vertical="center" wrapText="1"/>
    </xf>
    <xf numFmtId="3" fontId="6" fillId="0" borderId="1" xfId="0" applyNumberFormat="1" applyFont="1" applyBorder="1" applyAlignment="1">
      <alignment horizontal="center" vertical="center" wrapText="1"/>
    </xf>
    <xf numFmtId="0" fontId="5" fillId="0" borderId="0" xfId="0" applyFont="1" applyAlignment="1">
      <alignment vertical="center" wrapText="1"/>
    </xf>
    <xf numFmtId="0" fontId="13" fillId="0" borderId="0" xfId="0" applyFont="1" applyAlignment="1">
      <alignment vertical="center"/>
    </xf>
    <xf numFmtId="0" fontId="15" fillId="0" borderId="1" xfId="0" applyFont="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center" vertical="center"/>
    </xf>
    <xf numFmtId="0" fontId="15" fillId="0" borderId="0" xfId="0" applyFont="1" applyAlignment="1">
      <alignment horizontal="center" vertical="center"/>
    </xf>
    <xf numFmtId="0" fontId="17" fillId="0" borderId="0" xfId="0" applyFont="1" applyAlignment="1">
      <alignment horizontal="left" vertical="center" wrapText="1"/>
    </xf>
    <xf numFmtId="0" fontId="17" fillId="0" borderId="1" xfId="0" applyFont="1" applyBorder="1" applyAlignment="1">
      <alignment horizontal="center" vertical="center" wrapText="1"/>
    </xf>
    <xf numFmtId="0" fontId="20" fillId="0" borderId="0" xfId="0" applyFont="1" applyAlignment="1">
      <alignment vertical="center"/>
    </xf>
    <xf numFmtId="0" fontId="20" fillId="0" borderId="0" xfId="0" applyFont="1"/>
    <xf numFmtId="0" fontId="15" fillId="0" borderId="0" xfId="0" applyFont="1" applyAlignment="1">
      <alignment vertical="center"/>
    </xf>
    <xf numFmtId="0" fontId="17" fillId="0" borderId="1" xfId="0" applyFont="1" applyBorder="1" applyAlignment="1">
      <alignment vertical="center" wrapText="1"/>
    </xf>
    <xf numFmtId="0" fontId="14" fillId="0" borderId="0" xfId="0" applyFont="1" applyAlignment="1">
      <alignment vertical="center" wrapText="1"/>
    </xf>
    <xf numFmtId="0" fontId="13" fillId="0" borderId="0" xfId="0" applyFont="1" applyAlignment="1">
      <alignment horizontal="center" vertical="center"/>
    </xf>
    <xf numFmtId="0" fontId="21" fillId="0" borderId="1" xfId="0" applyFont="1" applyBorder="1" applyAlignment="1">
      <alignment horizontal="left" vertical="center" wrapText="1"/>
    </xf>
    <xf numFmtId="0" fontId="21" fillId="3" borderId="1" xfId="0" applyFont="1" applyFill="1" applyBorder="1" applyAlignment="1">
      <alignment horizontal="left" vertical="center" wrapText="1"/>
    </xf>
    <xf numFmtId="0" fontId="13" fillId="0" borderId="1" xfId="0" applyFont="1" applyBorder="1" applyAlignment="1">
      <alignment horizontal="left" vertical="center" wrapText="1"/>
    </xf>
    <xf numFmtId="0" fontId="20" fillId="0" borderId="0" xfId="0" applyFont="1" applyAlignment="1">
      <alignment horizontal="left"/>
    </xf>
    <xf numFmtId="0" fontId="20" fillId="0" borderId="0" xfId="0" applyFont="1" applyAlignment="1">
      <alignment horizontal="center"/>
    </xf>
    <xf numFmtId="0" fontId="16" fillId="0" borderId="0" xfId="0" applyFont="1" applyAlignment="1">
      <alignment vertical="center" wrapText="1"/>
    </xf>
    <xf numFmtId="0" fontId="7" fillId="2" borderId="1" xfId="0" applyFont="1" applyFill="1" applyBorder="1" applyAlignment="1">
      <alignment horizontal="center" vertical="center" wrapText="1"/>
    </xf>
    <xf numFmtId="0" fontId="16" fillId="0" borderId="0" xfId="0" applyFont="1" applyAlignment="1">
      <alignment horizontal="center" vertical="center" wrapText="1"/>
    </xf>
    <xf numFmtId="0" fontId="24" fillId="2" borderId="1" xfId="0" applyFont="1" applyFill="1" applyBorder="1" applyAlignment="1">
      <alignment horizontal="left" vertical="center" wrapText="1"/>
    </xf>
    <xf numFmtId="3" fontId="8" fillId="0" borderId="1" xfId="0" applyNumberFormat="1" applyFont="1" applyBorder="1" applyAlignment="1">
      <alignment horizontal="center" vertical="center" wrapText="1"/>
    </xf>
    <xf numFmtId="3" fontId="8" fillId="2" borderId="1" xfId="0" applyNumberFormat="1" applyFont="1" applyFill="1" applyBorder="1" applyAlignment="1">
      <alignment horizontal="center" vertical="center" wrapText="1"/>
    </xf>
    <xf numFmtId="0" fontId="21" fillId="2"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7" fillId="0" borderId="1" xfId="0" applyFont="1" applyBorder="1" applyAlignment="1">
      <alignment horizontal="left" vertical="center" wrapText="1"/>
    </xf>
    <xf numFmtId="0" fontId="15" fillId="0" borderId="1" xfId="1" applyFont="1" applyBorder="1" applyAlignment="1">
      <alignment horizontal="left" vertical="center" wrapText="1"/>
    </xf>
    <xf numFmtId="0" fontId="15" fillId="0" borderId="0" xfId="0" applyFont="1" applyAlignment="1">
      <alignment horizontal="center" vertical="center" wrapText="1"/>
    </xf>
    <xf numFmtId="0" fontId="15" fillId="0" borderId="0" xfId="0" applyFont="1" applyAlignment="1">
      <alignment vertical="top" wrapText="1"/>
    </xf>
    <xf numFmtId="0" fontId="7" fillId="0" borderId="1" xfId="0" applyFont="1" applyBorder="1" applyAlignment="1">
      <alignment horizontal="center" vertical="center" wrapText="1"/>
    </xf>
    <xf numFmtId="2" fontId="7" fillId="2" borderId="1" xfId="0" applyNumberFormat="1"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0" borderId="1" xfId="0" applyFont="1" applyBorder="1" applyAlignment="1">
      <alignment horizontal="left" vertical="center" wrapText="1"/>
    </xf>
    <xf numFmtId="0" fontId="7" fillId="2" borderId="1" xfId="0" applyFont="1" applyFill="1" applyBorder="1" applyAlignment="1">
      <alignment horizontal="left" vertical="center" wrapText="1"/>
    </xf>
    <xf numFmtId="2" fontId="8" fillId="2" borderId="1" xfId="0" applyNumberFormat="1" applyFont="1" applyFill="1" applyBorder="1" applyAlignment="1">
      <alignment horizontal="left" vertical="center" wrapText="1"/>
    </xf>
    <xf numFmtId="2" fontId="11" fillId="2" borderId="1" xfId="0" applyNumberFormat="1" applyFont="1" applyFill="1" applyBorder="1" applyAlignment="1">
      <alignment horizontal="left" vertical="center" wrapText="1"/>
    </xf>
    <xf numFmtId="0" fontId="8"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left" wrapText="1"/>
    </xf>
    <xf numFmtId="0" fontId="13" fillId="0" borderId="0" xfId="0" applyFont="1" applyAlignment="1">
      <alignment horizontal="center" wrapText="1"/>
    </xf>
    <xf numFmtId="0" fontId="28" fillId="4" borderId="1" xfId="0" applyFont="1" applyFill="1" applyBorder="1" applyAlignment="1">
      <alignment horizontal="center" vertical="center" wrapText="1"/>
    </xf>
    <xf numFmtId="0" fontId="29"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17" fillId="0" borderId="0" xfId="1" applyFont="1" applyAlignment="1">
      <alignment horizontal="center" vertical="center" wrapText="1"/>
    </xf>
    <xf numFmtId="0" fontId="15" fillId="0" borderId="0" xfId="1" applyFont="1" applyAlignment="1">
      <alignment horizontal="center" vertical="center" wrapText="1"/>
    </xf>
    <xf numFmtId="0" fontId="8"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0" borderId="1" xfId="0" applyFont="1" applyBorder="1" applyAlignment="1">
      <alignment horizontal="center" vertical="center"/>
    </xf>
    <xf numFmtId="166" fontId="8" fillId="0" borderId="1" xfId="0" applyNumberFormat="1" applyFont="1" applyBorder="1" applyAlignment="1">
      <alignment horizontal="center" vertical="center" wrapText="1"/>
    </xf>
    <xf numFmtId="165" fontId="7" fillId="0" borderId="1" xfId="0" applyNumberFormat="1" applyFont="1" applyBorder="1" applyAlignment="1">
      <alignment horizontal="center" vertical="center"/>
    </xf>
    <xf numFmtId="0" fontId="7" fillId="0" borderId="1" xfId="0" applyFont="1" applyBorder="1" applyAlignment="1">
      <alignment horizontal="center" vertical="center"/>
    </xf>
    <xf numFmtId="1" fontId="7" fillId="0" borderId="1" xfId="0" applyNumberFormat="1" applyFont="1" applyBorder="1" applyAlignment="1">
      <alignment horizontal="center" vertical="center"/>
    </xf>
    <xf numFmtId="0" fontId="7" fillId="0" borderId="1" xfId="0" applyFont="1" applyBorder="1" applyAlignment="1">
      <alignment vertical="center" wrapText="1"/>
    </xf>
    <xf numFmtId="2" fontId="7" fillId="0" borderId="1" xfId="0" applyNumberFormat="1" applyFont="1" applyBorder="1" applyAlignment="1">
      <alignment horizontal="center" vertical="center" wrapText="1"/>
    </xf>
    <xf numFmtId="164" fontId="7" fillId="0" borderId="1" xfId="0" applyNumberFormat="1" applyFont="1" applyBorder="1" applyAlignment="1">
      <alignment horizontal="center" vertical="center"/>
    </xf>
    <xf numFmtId="166" fontId="7" fillId="0" borderId="1" xfId="0" applyNumberFormat="1" applyFont="1" applyBorder="1" applyAlignment="1">
      <alignment horizontal="center" vertical="center"/>
    </xf>
    <xf numFmtId="165" fontId="7" fillId="2" borderId="1" xfId="0" applyNumberFormat="1" applyFont="1" applyFill="1" applyBorder="1" applyAlignment="1">
      <alignment horizontal="center" vertical="center"/>
    </xf>
    <xf numFmtId="1" fontId="7" fillId="2" borderId="1" xfId="0" applyNumberFormat="1" applyFont="1" applyFill="1" applyBorder="1" applyAlignment="1">
      <alignment horizontal="center" vertical="center"/>
    </xf>
    <xf numFmtId="0" fontId="7" fillId="2" borderId="1" xfId="0" applyFont="1" applyFill="1" applyBorder="1" applyAlignment="1">
      <alignment vertical="center" wrapText="1"/>
    </xf>
    <xf numFmtId="0" fontId="25" fillId="5"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6" fillId="0" borderId="0" xfId="0" applyFont="1" applyAlignment="1">
      <alignment horizontal="center" vertical="center" wrapText="1"/>
    </xf>
    <xf numFmtId="0" fontId="6" fillId="5" borderId="1" xfId="0" applyFont="1" applyFill="1" applyBorder="1" applyAlignment="1">
      <alignment horizontal="right" vertical="center" wrapText="1"/>
    </xf>
    <xf numFmtId="0" fontId="25" fillId="5" borderId="1" xfId="1" applyFont="1" applyFill="1" applyBorder="1" applyAlignment="1">
      <alignment horizontal="right"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14" fillId="0" borderId="0" xfId="0" applyFont="1" applyAlignment="1">
      <alignment horizontal="center" vertical="center" wrapText="1"/>
    </xf>
    <xf numFmtId="0" fontId="27" fillId="0" borderId="0" xfId="1" applyFont="1" applyAlignment="1">
      <alignment horizontal="left" vertical="center" wrapText="1"/>
    </xf>
    <xf numFmtId="0" fontId="17" fillId="0" borderId="0" xfId="1" applyFont="1" applyAlignment="1">
      <alignment horizontal="left" vertical="center" wrapText="1"/>
    </xf>
    <xf numFmtId="0" fontId="21" fillId="0" borderId="1" xfId="0" applyFont="1" applyBorder="1" applyAlignment="1">
      <alignment horizontal="center" vertical="center" wrapText="1"/>
    </xf>
    <xf numFmtId="0" fontId="21" fillId="0" borderId="1" xfId="0" applyFont="1" applyBorder="1" applyAlignment="1">
      <alignment horizontal="left" vertical="center" wrapText="1"/>
    </xf>
    <xf numFmtId="0" fontId="21" fillId="3" borderId="1" xfId="0" applyFont="1" applyFill="1" applyBorder="1" applyAlignment="1">
      <alignment horizontal="center" vertical="center" wrapText="1"/>
    </xf>
    <xf numFmtId="0" fontId="21" fillId="3" borderId="1" xfId="0" applyFont="1" applyFill="1" applyBorder="1" applyAlignment="1">
      <alignment horizontal="left" vertical="center" wrapText="1"/>
    </xf>
    <xf numFmtId="0" fontId="13" fillId="0" borderId="1" xfId="0" applyFont="1" applyBorder="1" applyAlignment="1">
      <alignment horizontal="left" vertical="center" wrapText="1"/>
    </xf>
    <xf numFmtId="0" fontId="14" fillId="0" borderId="2" xfId="0" applyFont="1" applyBorder="1" applyAlignment="1">
      <alignment horizontal="center" vertical="center" wrapText="1"/>
    </xf>
    <xf numFmtId="2" fontId="7" fillId="0" borderId="1" xfId="0" applyNumberFormat="1" applyFont="1" applyBorder="1" applyAlignment="1">
      <alignment horizontal="center" vertical="center"/>
    </xf>
    <xf numFmtId="2" fontId="8" fillId="0" borderId="1" xfId="0" applyNumberFormat="1" applyFont="1" applyBorder="1" applyAlignment="1">
      <alignment horizontal="center" vertical="center" wrapText="1"/>
    </xf>
    <xf numFmtId="2" fontId="7" fillId="2" borderId="1" xfId="0" applyNumberFormat="1" applyFont="1" applyFill="1" applyBorder="1" applyAlignment="1">
      <alignment horizontal="center" vertical="center"/>
    </xf>
    <xf numFmtId="164" fontId="6" fillId="0" borderId="1" xfId="0" applyNumberFormat="1" applyFont="1" applyBorder="1" applyAlignment="1">
      <alignment horizontal="center" vertical="center" wrapText="1"/>
    </xf>
  </cellXfs>
  <cellStyles count="7">
    <cellStyle name="Įprastas 2" xfId="1" xr:uid="{371D036B-C49D-4D23-8F7A-D673503BAB28}"/>
    <cellStyle name="Normal" xfId="0" builtinId="0"/>
    <cellStyle name="Normal 2" xfId="2" xr:uid="{99FFDCE8-6E2E-4069-8791-589EEAAFEBFF}"/>
    <cellStyle name="Normal 3" xfId="3" xr:uid="{72CDD15E-C3BC-446D-BB49-A537F8497784}"/>
    <cellStyle name="Normal 4" xfId="4" xr:uid="{1B851550-F880-48E9-9BD7-F26D706C44FD}"/>
    <cellStyle name="Normal 5" xfId="5" xr:uid="{0C937FA5-18F0-4227-BDF1-127C6B5D8ACF}"/>
    <cellStyle name="Normal 8" xfId="6" xr:uid="{7DB0A2F3-C4D7-40E2-A6EA-82AB4BE378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8212B-0FAE-47F6-83EA-53F8E1EF39FD}">
  <dimension ref="A1:L15"/>
  <sheetViews>
    <sheetView workbookViewId="0">
      <selection activeCell="C6" sqref="C6"/>
    </sheetView>
  </sheetViews>
  <sheetFormatPr defaultRowHeight="15.75" x14ac:dyDescent="0.25"/>
  <cols>
    <col min="1" max="1" width="6" style="12" customWidth="1"/>
    <col min="2" max="2" width="55.42578125" style="12" customWidth="1"/>
    <col min="3" max="3" width="57" style="13" customWidth="1"/>
  </cols>
  <sheetData>
    <row r="1" spans="1:12" ht="60" customHeight="1" x14ac:dyDescent="0.25">
      <c r="A1" s="69" t="s">
        <v>136</v>
      </c>
      <c r="B1" s="69"/>
      <c r="C1" s="69"/>
      <c r="D1" s="23"/>
      <c r="E1" s="23"/>
      <c r="F1" s="23"/>
      <c r="G1" s="23"/>
      <c r="H1" s="23"/>
      <c r="I1" s="23"/>
      <c r="J1" s="23"/>
      <c r="K1" s="23"/>
      <c r="L1" s="23"/>
    </row>
    <row r="2" spans="1:12" ht="15" customHeight="1" x14ac:dyDescent="0.25">
      <c r="A2" s="23"/>
      <c r="B2" s="23"/>
      <c r="C2" s="23"/>
      <c r="D2" s="23"/>
      <c r="E2" s="23"/>
      <c r="F2" s="23"/>
      <c r="G2" s="23"/>
      <c r="H2" s="23"/>
      <c r="I2" s="23"/>
      <c r="J2" s="23"/>
      <c r="K2" s="23"/>
      <c r="L2" s="23"/>
    </row>
    <row r="3" spans="1:12" x14ac:dyDescent="0.25">
      <c r="A3" s="33"/>
      <c r="B3" s="10" t="s">
        <v>8</v>
      </c>
      <c r="C3" s="34"/>
    </row>
    <row r="4" spans="1:12" ht="31.5" x14ac:dyDescent="0.25">
      <c r="A4" s="48" t="s">
        <v>12</v>
      </c>
      <c r="B4" s="48" t="s">
        <v>0</v>
      </c>
      <c r="C4" s="48" t="s">
        <v>1</v>
      </c>
    </row>
    <row r="5" spans="1:12" ht="63.75" customHeight="1" x14ac:dyDescent="0.25">
      <c r="A5" s="6">
        <v>1</v>
      </c>
      <c r="B5" s="30" t="s">
        <v>4</v>
      </c>
      <c r="C5" s="30" t="s">
        <v>270</v>
      </c>
    </row>
    <row r="6" spans="1:12" ht="84" customHeight="1" x14ac:dyDescent="0.25">
      <c r="A6" s="6">
        <v>2</v>
      </c>
      <c r="B6" s="31" t="s">
        <v>5</v>
      </c>
      <c r="C6" s="31" t="s">
        <v>259</v>
      </c>
    </row>
    <row r="7" spans="1:12" ht="66" customHeight="1" x14ac:dyDescent="0.25">
      <c r="A7" s="6">
        <v>3</v>
      </c>
      <c r="B7" s="30" t="s">
        <v>3</v>
      </c>
      <c r="C7" s="30" t="s">
        <v>271</v>
      </c>
    </row>
    <row r="8" spans="1:12" ht="85.5" customHeight="1" x14ac:dyDescent="0.25">
      <c r="A8" s="6">
        <v>4</v>
      </c>
      <c r="B8" s="30" t="s">
        <v>6</v>
      </c>
      <c r="C8" s="30" t="s">
        <v>272</v>
      </c>
    </row>
    <row r="9" spans="1:12" ht="142.5" customHeight="1" x14ac:dyDescent="0.25">
      <c r="A9" s="6">
        <v>5</v>
      </c>
      <c r="B9" s="30" t="s">
        <v>79</v>
      </c>
      <c r="C9" s="30" t="s">
        <v>273</v>
      </c>
    </row>
    <row r="10" spans="1:12" ht="68.25" customHeight="1" x14ac:dyDescent="0.25">
      <c r="A10" s="11">
        <v>6</v>
      </c>
      <c r="B10" s="32" t="s">
        <v>7</v>
      </c>
      <c r="C10" s="32" t="s">
        <v>274</v>
      </c>
    </row>
    <row r="11" spans="1:12" ht="75" customHeight="1" x14ac:dyDescent="0.25">
      <c r="A11" s="6">
        <v>7</v>
      </c>
      <c r="B11" s="30" t="s">
        <v>9</v>
      </c>
      <c r="C11" s="30" t="s">
        <v>275</v>
      </c>
    </row>
    <row r="12" spans="1:12" ht="45.75" customHeight="1" x14ac:dyDescent="0.25">
      <c r="A12" s="6">
        <v>8</v>
      </c>
      <c r="B12" s="30" t="s">
        <v>10</v>
      </c>
      <c r="C12" s="30" t="s">
        <v>276</v>
      </c>
    </row>
    <row r="13" spans="1:12" ht="119.45" customHeight="1" x14ac:dyDescent="0.25">
      <c r="A13" s="6">
        <v>9</v>
      </c>
      <c r="B13" s="20" t="s">
        <v>11</v>
      </c>
      <c r="C13" s="20" t="s">
        <v>258</v>
      </c>
    </row>
    <row r="14" spans="1:12" ht="78.75" x14ac:dyDescent="0.25">
      <c r="A14" s="6">
        <v>10</v>
      </c>
      <c r="B14" s="30" t="s">
        <v>80</v>
      </c>
      <c r="C14" s="30" t="s">
        <v>277</v>
      </c>
    </row>
    <row r="15" spans="1:12" ht="97.9" customHeight="1" x14ac:dyDescent="0.25">
      <c r="A15" s="6">
        <v>11</v>
      </c>
      <c r="B15" s="30" t="s">
        <v>2</v>
      </c>
      <c r="C15" s="30" t="s">
        <v>260</v>
      </c>
    </row>
  </sheetData>
  <mergeCells count="1">
    <mergeCell ref="A1:C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8C6E4-45CB-4689-A691-7C0AFDE43170}">
  <dimension ref="A1:N80"/>
  <sheetViews>
    <sheetView topLeftCell="A5" zoomScale="85" zoomScaleNormal="85" workbookViewId="0">
      <pane ySplit="1" topLeftCell="A75" activePane="bottomLeft" state="frozen"/>
      <selection activeCell="A5" sqref="A5"/>
      <selection pane="bottomLeft" activeCell="L78" sqref="L78:N78"/>
    </sheetView>
  </sheetViews>
  <sheetFormatPr defaultRowHeight="15" x14ac:dyDescent="0.25"/>
  <cols>
    <col min="1" max="1" width="6.7109375" style="1" customWidth="1"/>
    <col min="2" max="2" width="22.85546875" style="1" customWidth="1"/>
    <col min="3" max="3" width="30.7109375" style="1" customWidth="1"/>
    <col min="4" max="4" width="16.7109375" style="1" customWidth="1"/>
    <col min="5" max="5" width="21.140625" style="1" customWidth="1"/>
    <col min="6" max="6" width="20" style="1" customWidth="1"/>
    <col min="7" max="7" width="16.5703125" style="1" customWidth="1"/>
    <col min="8" max="8" width="14" style="1" customWidth="1"/>
    <col min="9" max="9" width="14.5703125" style="1" customWidth="1"/>
    <col min="10" max="10" width="16.28515625" style="1" customWidth="1"/>
    <col min="11" max="11" width="15.42578125" style="1" customWidth="1"/>
    <col min="12" max="13" width="25.42578125" style="1" customWidth="1"/>
    <col min="14" max="14" width="13.140625" style="1" customWidth="1"/>
  </cols>
  <sheetData>
    <row r="1" spans="1:14" ht="15" hidden="1" customHeight="1" x14ac:dyDescent="0.25">
      <c r="A1" s="69" t="s">
        <v>136</v>
      </c>
      <c r="B1" s="69"/>
      <c r="C1" s="69"/>
      <c r="D1" s="69"/>
      <c r="E1" s="69"/>
      <c r="F1" s="69"/>
      <c r="G1" s="69"/>
      <c r="H1" s="69"/>
      <c r="I1" s="69"/>
      <c r="J1" s="69"/>
      <c r="K1" s="69"/>
      <c r="L1" s="69"/>
      <c r="M1" s="25"/>
      <c r="N1" s="25"/>
    </row>
    <row r="2" spans="1:14" ht="27" hidden="1" customHeight="1" x14ac:dyDescent="0.25">
      <c r="A2" s="69"/>
      <c r="B2" s="69"/>
      <c r="C2" s="69"/>
      <c r="D2" s="69"/>
      <c r="E2" s="69"/>
      <c r="F2" s="69"/>
      <c r="G2" s="69"/>
      <c r="H2" s="69"/>
      <c r="I2" s="69"/>
      <c r="J2" s="69"/>
      <c r="K2" s="69"/>
      <c r="L2" s="69"/>
      <c r="M2" s="25"/>
      <c r="N2" s="25"/>
    </row>
    <row r="3" spans="1:14" hidden="1" x14ac:dyDescent="0.25"/>
    <row r="4" spans="1:14" hidden="1" x14ac:dyDescent="0.25"/>
    <row r="5" spans="1:14" ht="84.75" customHeight="1" x14ac:dyDescent="0.25">
      <c r="A5" s="49" t="s">
        <v>12</v>
      </c>
      <c r="B5" s="49" t="s">
        <v>13</v>
      </c>
      <c r="C5" s="49" t="s">
        <v>14</v>
      </c>
      <c r="D5" s="49" t="s">
        <v>15</v>
      </c>
      <c r="E5" s="49" t="s">
        <v>16</v>
      </c>
      <c r="F5" s="49" t="s">
        <v>17</v>
      </c>
      <c r="G5" s="66" t="s">
        <v>370</v>
      </c>
      <c r="H5" s="49" t="s">
        <v>18</v>
      </c>
      <c r="I5" s="49" t="s">
        <v>19</v>
      </c>
      <c r="J5" s="49" t="s">
        <v>20</v>
      </c>
      <c r="K5" s="49" t="s">
        <v>21</v>
      </c>
      <c r="L5" s="49" t="s">
        <v>22</v>
      </c>
      <c r="M5" s="49" t="s">
        <v>365</v>
      </c>
      <c r="N5" s="49" t="s">
        <v>158</v>
      </c>
    </row>
    <row r="6" spans="1:14" ht="102" x14ac:dyDescent="0.25">
      <c r="A6" s="42">
        <v>1</v>
      </c>
      <c r="B6" s="36" t="s">
        <v>23</v>
      </c>
      <c r="C6" s="37" t="s">
        <v>278</v>
      </c>
      <c r="D6" s="52">
        <v>180</v>
      </c>
      <c r="E6" s="54">
        <f>D6</f>
        <v>180</v>
      </c>
      <c r="F6" s="84">
        <f>M6*1.05</f>
        <v>4.2</v>
      </c>
      <c r="G6" s="57">
        <v>60</v>
      </c>
      <c r="H6" s="84">
        <f t="shared" ref="H6:H64" si="0">J6/1.05</f>
        <v>240</v>
      </c>
      <c r="I6" s="58">
        <v>5</v>
      </c>
      <c r="J6" s="84">
        <f t="shared" ref="J6:J64" si="1">F6*G6</f>
        <v>252</v>
      </c>
      <c r="K6" s="84">
        <f>F6*E6</f>
        <v>756</v>
      </c>
      <c r="L6" s="59" t="s">
        <v>219</v>
      </c>
      <c r="M6" s="60">
        <v>4</v>
      </c>
      <c r="N6" s="85">
        <f>M6*E6</f>
        <v>720</v>
      </c>
    </row>
    <row r="7" spans="1:14" ht="102" x14ac:dyDescent="0.25">
      <c r="A7" s="42">
        <v>2</v>
      </c>
      <c r="B7" s="36" t="s">
        <v>24</v>
      </c>
      <c r="C7" s="39" t="s">
        <v>279</v>
      </c>
      <c r="D7" s="52">
        <v>1020</v>
      </c>
      <c r="E7" s="54">
        <f t="shared" ref="E7:E70" si="2">D7</f>
        <v>1020</v>
      </c>
      <c r="F7" s="84">
        <f t="shared" ref="F7:F70" si="3">M7*1.05</f>
        <v>4.2</v>
      </c>
      <c r="G7" s="57">
        <v>60</v>
      </c>
      <c r="H7" s="84">
        <f t="shared" si="0"/>
        <v>240</v>
      </c>
      <c r="I7" s="58">
        <v>5</v>
      </c>
      <c r="J7" s="84">
        <f t="shared" si="1"/>
        <v>252</v>
      </c>
      <c r="K7" s="84">
        <f t="shared" ref="K7:K70" si="4">F7*E7</f>
        <v>4284</v>
      </c>
      <c r="L7" s="59" t="s">
        <v>220</v>
      </c>
      <c r="M7" s="84">
        <v>4</v>
      </c>
      <c r="N7" s="85">
        <f t="shared" ref="N7:N70" si="5">M7*E7</f>
        <v>4080</v>
      </c>
    </row>
    <row r="8" spans="1:14" ht="102" x14ac:dyDescent="0.25">
      <c r="A8" s="42">
        <v>3</v>
      </c>
      <c r="B8" s="40" t="s">
        <v>25</v>
      </c>
      <c r="C8" s="37" t="s">
        <v>280</v>
      </c>
      <c r="D8" s="52">
        <v>180</v>
      </c>
      <c r="E8" s="54">
        <f t="shared" si="2"/>
        <v>180</v>
      </c>
      <c r="F8" s="84">
        <f t="shared" si="3"/>
        <v>4.2</v>
      </c>
      <c r="G8" s="57">
        <v>60</v>
      </c>
      <c r="H8" s="84">
        <f t="shared" si="0"/>
        <v>240</v>
      </c>
      <c r="I8" s="58">
        <v>5</v>
      </c>
      <c r="J8" s="84">
        <f t="shared" si="1"/>
        <v>252</v>
      </c>
      <c r="K8" s="84">
        <f t="shared" si="4"/>
        <v>756</v>
      </c>
      <c r="L8" s="59" t="s">
        <v>221</v>
      </c>
      <c r="M8" s="84">
        <v>4</v>
      </c>
      <c r="N8" s="85">
        <f t="shared" si="5"/>
        <v>720</v>
      </c>
    </row>
    <row r="9" spans="1:14" ht="102" x14ac:dyDescent="0.25">
      <c r="A9" s="42">
        <v>4</v>
      </c>
      <c r="B9" s="40" t="s">
        <v>26</v>
      </c>
      <c r="C9" s="37" t="s">
        <v>281</v>
      </c>
      <c r="D9" s="52">
        <v>360</v>
      </c>
      <c r="E9" s="54">
        <f t="shared" si="2"/>
        <v>360</v>
      </c>
      <c r="F9" s="84">
        <f t="shared" si="3"/>
        <v>4.2</v>
      </c>
      <c r="G9" s="57">
        <v>60</v>
      </c>
      <c r="H9" s="84">
        <f t="shared" si="0"/>
        <v>240</v>
      </c>
      <c r="I9" s="58">
        <v>5</v>
      </c>
      <c r="J9" s="84">
        <f t="shared" si="1"/>
        <v>252</v>
      </c>
      <c r="K9" s="84">
        <f t="shared" si="4"/>
        <v>1512</v>
      </c>
      <c r="L9" s="59" t="s">
        <v>222</v>
      </c>
      <c r="M9" s="84">
        <v>4</v>
      </c>
      <c r="N9" s="85">
        <f t="shared" si="5"/>
        <v>1440</v>
      </c>
    </row>
    <row r="10" spans="1:14" ht="102" x14ac:dyDescent="0.25">
      <c r="A10" s="42">
        <v>5</v>
      </c>
      <c r="B10" s="40" t="s">
        <v>27</v>
      </c>
      <c r="C10" s="37" t="s">
        <v>282</v>
      </c>
      <c r="D10" s="52">
        <v>720</v>
      </c>
      <c r="E10" s="54">
        <f t="shared" si="2"/>
        <v>720</v>
      </c>
      <c r="F10" s="84">
        <f t="shared" si="3"/>
        <v>4.2</v>
      </c>
      <c r="G10" s="57">
        <v>60</v>
      </c>
      <c r="H10" s="84">
        <f t="shared" si="0"/>
        <v>240</v>
      </c>
      <c r="I10" s="58">
        <v>5</v>
      </c>
      <c r="J10" s="84">
        <f t="shared" si="1"/>
        <v>252</v>
      </c>
      <c r="K10" s="84">
        <f t="shared" si="4"/>
        <v>3024</v>
      </c>
      <c r="L10" s="59" t="s">
        <v>223</v>
      </c>
      <c r="M10" s="84">
        <v>4</v>
      </c>
      <c r="N10" s="85">
        <f t="shared" si="5"/>
        <v>2880</v>
      </c>
    </row>
    <row r="11" spans="1:14" ht="102" x14ac:dyDescent="0.25">
      <c r="A11" s="42">
        <v>6</v>
      </c>
      <c r="B11" s="36" t="s">
        <v>28</v>
      </c>
      <c r="C11" s="37" t="s">
        <v>283</v>
      </c>
      <c r="D11" s="52">
        <v>180</v>
      </c>
      <c r="E11" s="54">
        <f t="shared" si="2"/>
        <v>180</v>
      </c>
      <c r="F11" s="84">
        <f t="shared" si="3"/>
        <v>4.2</v>
      </c>
      <c r="G11" s="57">
        <v>60</v>
      </c>
      <c r="H11" s="84">
        <f t="shared" si="0"/>
        <v>240</v>
      </c>
      <c r="I11" s="58">
        <v>5</v>
      </c>
      <c r="J11" s="84">
        <f t="shared" si="1"/>
        <v>252</v>
      </c>
      <c r="K11" s="84">
        <f t="shared" si="4"/>
        <v>756</v>
      </c>
      <c r="L11" s="59" t="s">
        <v>224</v>
      </c>
      <c r="M11" s="84">
        <v>4</v>
      </c>
      <c r="N11" s="85">
        <f t="shared" si="5"/>
        <v>720</v>
      </c>
    </row>
    <row r="12" spans="1:14" ht="102" x14ac:dyDescent="0.25">
      <c r="A12" s="42">
        <v>7</v>
      </c>
      <c r="B12" s="40" t="s">
        <v>29</v>
      </c>
      <c r="C12" s="39" t="s">
        <v>284</v>
      </c>
      <c r="D12" s="52">
        <v>300</v>
      </c>
      <c r="E12" s="54">
        <f t="shared" si="2"/>
        <v>300</v>
      </c>
      <c r="F12" s="84">
        <f t="shared" si="3"/>
        <v>4.2</v>
      </c>
      <c r="G12" s="57">
        <v>60</v>
      </c>
      <c r="H12" s="84">
        <f t="shared" si="0"/>
        <v>240</v>
      </c>
      <c r="I12" s="58">
        <v>5</v>
      </c>
      <c r="J12" s="84">
        <f t="shared" si="1"/>
        <v>252</v>
      </c>
      <c r="K12" s="84">
        <f t="shared" si="4"/>
        <v>1260</v>
      </c>
      <c r="L12" s="59" t="s">
        <v>225</v>
      </c>
      <c r="M12" s="84">
        <v>4</v>
      </c>
      <c r="N12" s="85">
        <f t="shared" si="5"/>
        <v>1200</v>
      </c>
    </row>
    <row r="13" spans="1:14" ht="102" x14ac:dyDescent="0.25">
      <c r="A13" s="42">
        <v>8</v>
      </c>
      <c r="B13" s="36" t="s">
        <v>30</v>
      </c>
      <c r="C13" s="39" t="s">
        <v>285</v>
      </c>
      <c r="D13" s="52">
        <v>1700</v>
      </c>
      <c r="E13" s="54">
        <f t="shared" si="2"/>
        <v>1700</v>
      </c>
      <c r="F13" s="84">
        <f t="shared" si="3"/>
        <v>4.2</v>
      </c>
      <c r="G13" s="57">
        <v>60</v>
      </c>
      <c r="H13" s="84">
        <f t="shared" si="0"/>
        <v>240</v>
      </c>
      <c r="I13" s="58">
        <v>5</v>
      </c>
      <c r="J13" s="84">
        <f t="shared" si="1"/>
        <v>252</v>
      </c>
      <c r="K13" s="84">
        <f t="shared" si="4"/>
        <v>7140</v>
      </c>
      <c r="L13" s="59" t="s">
        <v>226</v>
      </c>
      <c r="M13" s="84">
        <v>4</v>
      </c>
      <c r="N13" s="85">
        <f t="shared" si="5"/>
        <v>6800</v>
      </c>
    </row>
    <row r="14" spans="1:14" ht="102" x14ac:dyDescent="0.25">
      <c r="A14" s="42">
        <v>9</v>
      </c>
      <c r="B14" s="36" t="s">
        <v>31</v>
      </c>
      <c r="C14" s="39" t="s">
        <v>286</v>
      </c>
      <c r="D14" s="52">
        <v>360</v>
      </c>
      <c r="E14" s="54">
        <f t="shared" si="2"/>
        <v>360</v>
      </c>
      <c r="F14" s="84">
        <f t="shared" si="3"/>
        <v>4.2</v>
      </c>
      <c r="G14" s="57">
        <v>60</v>
      </c>
      <c r="H14" s="84">
        <f t="shared" si="0"/>
        <v>240</v>
      </c>
      <c r="I14" s="58">
        <v>5</v>
      </c>
      <c r="J14" s="84">
        <f t="shared" si="1"/>
        <v>252</v>
      </c>
      <c r="K14" s="84">
        <f t="shared" si="4"/>
        <v>1512</v>
      </c>
      <c r="L14" s="59" t="s">
        <v>227</v>
      </c>
      <c r="M14" s="84">
        <v>4</v>
      </c>
      <c r="N14" s="85">
        <f t="shared" si="5"/>
        <v>1440</v>
      </c>
    </row>
    <row r="15" spans="1:14" ht="102" x14ac:dyDescent="0.25">
      <c r="A15" s="42">
        <v>10</v>
      </c>
      <c r="B15" s="36" t="s">
        <v>32</v>
      </c>
      <c r="C15" s="37" t="s">
        <v>287</v>
      </c>
      <c r="D15" s="52">
        <v>360</v>
      </c>
      <c r="E15" s="54">
        <f t="shared" si="2"/>
        <v>360</v>
      </c>
      <c r="F15" s="84">
        <f t="shared" si="3"/>
        <v>4.2</v>
      </c>
      <c r="G15" s="57">
        <v>60</v>
      </c>
      <c r="H15" s="84">
        <f t="shared" si="0"/>
        <v>240</v>
      </c>
      <c r="I15" s="58">
        <v>5</v>
      </c>
      <c r="J15" s="84">
        <f t="shared" si="1"/>
        <v>252</v>
      </c>
      <c r="K15" s="84">
        <f t="shared" si="4"/>
        <v>1512</v>
      </c>
      <c r="L15" s="59" t="s">
        <v>228</v>
      </c>
      <c r="M15" s="84">
        <v>4</v>
      </c>
      <c r="N15" s="85">
        <f t="shared" si="5"/>
        <v>1440</v>
      </c>
    </row>
    <row r="16" spans="1:14" ht="102" x14ac:dyDescent="0.25">
      <c r="A16" s="42">
        <v>11</v>
      </c>
      <c r="B16" s="36" t="s">
        <v>33</v>
      </c>
      <c r="C16" s="37" t="s">
        <v>288</v>
      </c>
      <c r="D16" s="52">
        <v>240</v>
      </c>
      <c r="E16" s="54">
        <f t="shared" si="2"/>
        <v>240</v>
      </c>
      <c r="F16" s="84">
        <f t="shared" si="3"/>
        <v>4.2</v>
      </c>
      <c r="G16" s="57">
        <v>60</v>
      </c>
      <c r="H16" s="84">
        <f t="shared" si="0"/>
        <v>240</v>
      </c>
      <c r="I16" s="58">
        <v>5</v>
      </c>
      <c r="J16" s="84">
        <f t="shared" si="1"/>
        <v>252</v>
      </c>
      <c r="K16" s="84">
        <f t="shared" si="4"/>
        <v>1008</v>
      </c>
      <c r="L16" s="59" t="s">
        <v>229</v>
      </c>
      <c r="M16" s="84">
        <v>4</v>
      </c>
      <c r="N16" s="85">
        <f t="shared" si="5"/>
        <v>960</v>
      </c>
    </row>
    <row r="17" spans="1:14" ht="102" x14ac:dyDescent="0.25">
      <c r="A17" s="42">
        <v>12</v>
      </c>
      <c r="B17" s="41" t="s">
        <v>34</v>
      </c>
      <c r="C17" s="39" t="s">
        <v>289</v>
      </c>
      <c r="D17" s="53">
        <v>540</v>
      </c>
      <c r="E17" s="54">
        <f t="shared" si="2"/>
        <v>540</v>
      </c>
      <c r="F17" s="84">
        <f t="shared" si="3"/>
        <v>4.2</v>
      </c>
      <c r="G17" s="57">
        <v>60</v>
      </c>
      <c r="H17" s="84">
        <f t="shared" si="0"/>
        <v>240</v>
      </c>
      <c r="I17" s="58">
        <v>5</v>
      </c>
      <c r="J17" s="84">
        <f t="shared" si="1"/>
        <v>252</v>
      </c>
      <c r="K17" s="84">
        <f t="shared" si="4"/>
        <v>2268</v>
      </c>
      <c r="L17" s="59" t="s">
        <v>230</v>
      </c>
      <c r="M17" s="84">
        <v>4</v>
      </c>
      <c r="N17" s="85">
        <f t="shared" si="5"/>
        <v>2160</v>
      </c>
    </row>
    <row r="18" spans="1:14" ht="102" x14ac:dyDescent="0.25">
      <c r="A18" s="42">
        <v>13</v>
      </c>
      <c r="B18" s="41" t="s">
        <v>35</v>
      </c>
      <c r="C18" s="39" t="s">
        <v>290</v>
      </c>
      <c r="D18" s="52">
        <v>180</v>
      </c>
      <c r="E18" s="54">
        <f t="shared" si="2"/>
        <v>180</v>
      </c>
      <c r="F18" s="84">
        <f t="shared" si="3"/>
        <v>4.2</v>
      </c>
      <c r="G18" s="57">
        <v>60</v>
      </c>
      <c r="H18" s="84">
        <f t="shared" si="0"/>
        <v>240</v>
      </c>
      <c r="I18" s="58">
        <v>5</v>
      </c>
      <c r="J18" s="84">
        <f t="shared" si="1"/>
        <v>252</v>
      </c>
      <c r="K18" s="84">
        <f t="shared" si="4"/>
        <v>756</v>
      </c>
      <c r="L18" s="59" t="s">
        <v>231</v>
      </c>
      <c r="M18" s="84">
        <v>4</v>
      </c>
      <c r="N18" s="85">
        <f t="shared" si="5"/>
        <v>720</v>
      </c>
    </row>
    <row r="19" spans="1:14" ht="102" x14ac:dyDescent="0.25">
      <c r="A19" s="42">
        <v>14</v>
      </c>
      <c r="B19" s="36" t="s">
        <v>36</v>
      </c>
      <c r="C19" s="39" t="s">
        <v>291</v>
      </c>
      <c r="D19" s="52">
        <v>180</v>
      </c>
      <c r="E19" s="54">
        <f t="shared" si="2"/>
        <v>180</v>
      </c>
      <c r="F19" s="84">
        <f t="shared" si="3"/>
        <v>4.2</v>
      </c>
      <c r="G19" s="57">
        <v>60</v>
      </c>
      <c r="H19" s="84">
        <f t="shared" si="0"/>
        <v>240</v>
      </c>
      <c r="I19" s="58">
        <v>5</v>
      </c>
      <c r="J19" s="84">
        <f t="shared" si="1"/>
        <v>252</v>
      </c>
      <c r="K19" s="84">
        <f t="shared" si="4"/>
        <v>756</v>
      </c>
      <c r="L19" s="59" t="s">
        <v>232</v>
      </c>
      <c r="M19" s="84">
        <v>4</v>
      </c>
      <c r="N19" s="85">
        <f t="shared" si="5"/>
        <v>720</v>
      </c>
    </row>
    <row r="20" spans="1:14" ht="102" x14ac:dyDescent="0.25">
      <c r="A20" s="42">
        <v>15</v>
      </c>
      <c r="B20" s="40" t="s">
        <v>37</v>
      </c>
      <c r="C20" s="39" t="s">
        <v>292</v>
      </c>
      <c r="D20" s="52">
        <v>360</v>
      </c>
      <c r="E20" s="54">
        <f t="shared" si="2"/>
        <v>360</v>
      </c>
      <c r="F20" s="84">
        <f t="shared" si="3"/>
        <v>4.2</v>
      </c>
      <c r="G20" s="57">
        <v>60</v>
      </c>
      <c r="H20" s="84">
        <f t="shared" si="0"/>
        <v>240</v>
      </c>
      <c r="I20" s="58">
        <v>5</v>
      </c>
      <c r="J20" s="84">
        <f t="shared" si="1"/>
        <v>252</v>
      </c>
      <c r="K20" s="84">
        <f t="shared" si="4"/>
        <v>1512</v>
      </c>
      <c r="L20" s="59" t="s">
        <v>233</v>
      </c>
      <c r="M20" s="84">
        <v>4</v>
      </c>
      <c r="N20" s="85">
        <f t="shared" si="5"/>
        <v>1440</v>
      </c>
    </row>
    <row r="21" spans="1:14" ht="102" x14ac:dyDescent="0.25">
      <c r="A21" s="42">
        <v>16</v>
      </c>
      <c r="B21" s="36" t="s">
        <v>38</v>
      </c>
      <c r="C21" s="39" t="s">
        <v>307</v>
      </c>
      <c r="D21" s="52">
        <v>360</v>
      </c>
      <c r="E21" s="54">
        <f t="shared" si="2"/>
        <v>360</v>
      </c>
      <c r="F21" s="84">
        <f t="shared" si="3"/>
        <v>4.2</v>
      </c>
      <c r="G21" s="57">
        <v>60</v>
      </c>
      <c r="H21" s="84">
        <f t="shared" si="0"/>
        <v>240</v>
      </c>
      <c r="I21" s="58">
        <v>5</v>
      </c>
      <c r="J21" s="84">
        <f t="shared" si="1"/>
        <v>252</v>
      </c>
      <c r="K21" s="84">
        <f t="shared" si="4"/>
        <v>1512</v>
      </c>
      <c r="L21" s="59" t="s">
        <v>234</v>
      </c>
      <c r="M21" s="84">
        <v>4</v>
      </c>
      <c r="N21" s="85">
        <f t="shared" si="5"/>
        <v>1440</v>
      </c>
    </row>
    <row r="22" spans="1:14" ht="102" x14ac:dyDescent="0.25">
      <c r="A22" s="42">
        <v>17</v>
      </c>
      <c r="B22" s="36" t="s">
        <v>39</v>
      </c>
      <c r="C22" s="39" t="s">
        <v>308</v>
      </c>
      <c r="D22" s="52">
        <v>240</v>
      </c>
      <c r="E22" s="54">
        <f t="shared" si="2"/>
        <v>240</v>
      </c>
      <c r="F22" s="84">
        <f t="shared" si="3"/>
        <v>4.2</v>
      </c>
      <c r="G22" s="57">
        <v>60</v>
      </c>
      <c r="H22" s="84">
        <f t="shared" si="0"/>
        <v>240</v>
      </c>
      <c r="I22" s="58">
        <v>5</v>
      </c>
      <c r="J22" s="84">
        <f t="shared" si="1"/>
        <v>252</v>
      </c>
      <c r="K22" s="84">
        <f t="shared" si="4"/>
        <v>1008</v>
      </c>
      <c r="L22" s="59" t="s">
        <v>235</v>
      </c>
      <c r="M22" s="84">
        <v>4</v>
      </c>
      <c r="N22" s="85">
        <f t="shared" si="5"/>
        <v>960</v>
      </c>
    </row>
    <row r="23" spans="1:14" ht="102" x14ac:dyDescent="0.25">
      <c r="A23" s="42">
        <v>18</v>
      </c>
      <c r="B23" s="40" t="s">
        <v>40</v>
      </c>
      <c r="C23" s="37" t="s">
        <v>309</v>
      </c>
      <c r="D23" s="52">
        <v>180</v>
      </c>
      <c r="E23" s="54">
        <f t="shared" si="2"/>
        <v>180</v>
      </c>
      <c r="F23" s="84">
        <f t="shared" si="3"/>
        <v>4.2</v>
      </c>
      <c r="G23" s="57">
        <v>60</v>
      </c>
      <c r="H23" s="84">
        <f t="shared" si="0"/>
        <v>240</v>
      </c>
      <c r="I23" s="58">
        <v>5</v>
      </c>
      <c r="J23" s="84">
        <f t="shared" si="1"/>
        <v>252</v>
      </c>
      <c r="K23" s="84">
        <f t="shared" si="4"/>
        <v>756</v>
      </c>
      <c r="L23" s="59" t="s">
        <v>236</v>
      </c>
      <c r="M23" s="84">
        <v>4</v>
      </c>
      <c r="N23" s="85">
        <f t="shared" si="5"/>
        <v>720</v>
      </c>
    </row>
    <row r="24" spans="1:14" ht="102" x14ac:dyDescent="0.25">
      <c r="A24" s="42">
        <v>19</v>
      </c>
      <c r="B24" s="40" t="s">
        <v>41</v>
      </c>
      <c r="C24" s="37" t="s">
        <v>310</v>
      </c>
      <c r="D24" s="53">
        <v>720</v>
      </c>
      <c r="E24" s="54">
        <f t="shared" si="2"/>
        <v>720</v>
      </c>
      <c r="F24" s="84">
        <f t="shared" si="3"/>
        <v>4.2</v>
      </c>
      <c r="G24" s="57">
        <v>60</v>
      </c>
      <c r="H24" s="84">
        <f t="shared" si="0"/>
        <v>240</v>
      </c>
      <c r="I24" s="58">
        <v>5</v>
      </c>
      <c r="J24" s="84">
        <f t="shared" si="1"/>
        <v>252</v>
      </c>
      <c r="K24" s="84">
        <f t="shared" si="4"/>
        <v>3024</v>
      </c>
      <c r="L24" s="59" t="s">
        <v>237</v>
      </c>
      <c r="M24" s="84">
        <v>4</v>
      </c>
      <c r="N24" s="85">
        <f t="shared" si="5"/>
        <v>2880</v>
      </c>
    </row>
    <row r="25" spans="1:14" ht="102" x14ac:dyDescent="0.25">
      <c r="A25" s="42">
        <v>20</v>
      </c>
      <c r="B25" s="36" t="s">
        <v>42</v>
      </c>
      <c r="C25" s="39" t="s">
        <v>311</v>
      </c>
      <c r="D25" s="52">
        <v>360</v>
      </c>
      <c r="E25" s="54">
        <f t="shared" si="2"/>
        <v>360</v>
      </c>
      <c r="F25" s="84">
        <f t="shared" si="3"/>
        <v>4.2</v>
      </c>
      <c r="G25" s="57">
        <v>60</v>
      </c>
      <c r="H25" s="84">
        <f t="shared" si="0"/>
        <v>240</v>
      </c>
      <c r="I25" s="58">
        <v>5</v>
      </c>
      <c r="J25" s="84">
        <f t="shared" si="1"/>
        <v>252</v>
      </c>
      <c r="K25" s="84">
        <f t="shared" si="4"/>
        <v>1512</v>
      </c>
      <c r="L25" s="59" t="s">
        <v>238</v>
      </c>
      <c r="M25" s="84">
        <v>4</v>
      </c>
      <c r="N25" s="85">
        <f t="shared" si="5"/>
        <v>1440</v>
      </c>
    </row>
    <row r="26" spans="1:14" ht="102" x14ac:dyDescent="0.25">
      <c r="A26" s="42">
        <v>21</v>
      </c>
      <c r="B26" s="36" t="s">
        <v>43</v>
      </c>
      <c r="C26" s="37" t="s">
        <v>312</v>
      </c>
      <c r="D26" s="52">
        <v>960</v>
      </c>
      <c r="E26" s="54">
        <f t="shared" si="2"/>
        <v>960</v>
      </c>
      <c r="F26" s="84">
        <f t="shared" si="3"/>
        <v>4.2</v>
      </c>
      <c r="G26" s="57">
        <v>60</v>
      </c>
      <c r="H26" s="84">
        <f t="shared" si="0"/>
        <v>240</v>
      </c>
      <c r="I26" s="58">
        <v>5</v>
      </c>
      <c r="J26" s="84">
        <f t="shared" si="1"/>
        <v>252</v>
      </c>
      <c r="K26" s="84">
        <f t="shared" si="4"/>
        <v>4032</v>
      </c>
      <c r="L26" s="59" t="s">
        <v>239</v>
      </c>
      <c r="M26" s="84">
        <v>4</v>
      </c>
      <c r="N26" s="85">
        <f t="shared" si="5"/>
        <v>3840</v>
      </c>
    </row>
    <row r="27" spans="1:14" ht="102" x14ac:dyDescent="0.25">
      <c r="A27" s="42">
        <v>22</v>
      </c>
      <c r="B27" s="36" t="s">
        <v>44</v>
      </c>
      <c r="C27" s="39" t="s">
        <v>293</v>
      </c>
      <c r="D27" s="52">
        <v>180</v>
      </c>
      <c r="E27" s="54">
        <f t="shared" si="2"/>
        <v>180</v>
      </c>
      <c r="F27" s="84">
        <f t="shared" si="3"/>
        <v>4.2</v>
      </c>
      <c r="G27" s="57">
        <v>60</v>
      </c>
      <c r="H27" s="84">
        <f t="shared" si="0"/>
        <v>240</v>
      </c>
      <c r="I27" s="58">
        <v>5</v>
      </c>
      <c r="J27" s="84">
        <f t="shared" si="1"/>
        <v>252</v>
      </c>
      <c r="K27" s="84">
        <f t="shared" si="4"/>
        <v>756</v>
      </c>
      <c r="L27" s="59" t="s">
        <v>240</v>
      </c>
      <c r="M27" s="84">
        <v>4</v>
      </c>
      <c r="N27" s="85">
        <f t="shared" si="5"/>
        <v>720</v>
      </c>
    </row>
    <row r="28" spans="1:14" ht="102" x14ac:dyDescent="0.25">
      <c r="A28" s="42">
        <v>23</v>
      </c>
      <c r="B28" s="40" t="s">
        <v>45</v>
      </c>
      <c r="C28" s="39" t="s">
        <v>294</v>
      </c>
      <c r="D28" s="52">
        <v>180</v>
      </c>
      <c r="E28" s="54">
        <f t="shared" si="2"/>
        <v>180</v>
      </c>
      <c r="F28" s="84">
        <f t="shared" si="3"/>
        <v>4.2</v>
      </c>
      <c r="G28" s="57">
        <v>60</v>
      </c>
      <c r="H28" s="84">
        <f t="shared" si="0"/>
        <v>240</v>
      </c>
      <c r="I28" s="58">
        <v>5</v>
      </c>
      <c r="J28" s="84">
        <f t="shared" si="1"/>
        <v>252</v>
      </c>
      <c r="K28" s="84">
        <f t="shared" si="4"/>
        <v>756</v>
      </c>
      <c r="L28" s="59" t="s">
        <v>241</v>
      </c>
      <c r="M28" s="84">
        <v>4</v>
      </c>
      <c r="N28" s="85">
        <f t="shared" si="5"/>
        <v>720</v>
      </c>
    </row>
    <row r="29" spans="1:14" ht="109.5" customHeight="1" x14ac:dyDescent="0.25">
      <c r="A29" s="42">
        <v>24</v>
      </c>
      <c r="B29" s="36" t="s">
        <v>46</v>
      </c>
      <c r="C29" s="39" t="s">
        <v>317</v>
      </c>
      <c r="D29" s="52">
        <v>1800</v>
      </c>
      <c r="E29" s="54">
        <f t="shared" si="2"/>
        <v>1800</v>
      </c>
      <c r="F29" s="84">
        <f t="shared" si="3"/>
        <v>40.950000000000003</v>
      </c>
      <c r="G29" s="57">
        <v>60</v>
      </c>
      <c r="H29" s="84">
        <f t="shared" si="0"/>
        <v>2340</v>
      </c>
      <c r="I29" s="58">
        <v>5</v>
      </c>
      <c r="J29" s="84">
        <f t="shared" si="1"/>
        <v>2457</v>
      </c>
      <c r="K29" s="84">
        <f t="shared" si="4"/>
        <v>73710</v>
      </c>
      <c r="L29" s="59" t="s">
        <v>206</v>
      </c>
      <c r="M29" s="84">
        <v>39</v>
      </c>
      <c r="N29" s="85">
        <f t="shared" si="5"/>
        <v>70200</v>
      </c>
    </row>
    <row r="30" spans="1:14" ht="89.25" x14ac:dyDescent="0.25">
      <c r="A30" s="42">
        <v>25</v>
      </c>
      <c r="B30" s="36" t="s">
        <v>47</v>
      </c>
      <c r="C30" s="37" t="s">
        <v>295</v>
      </c>
      <c r="D30" s="53">
        <v>5040</v>
      </c>
      <c r="E30" s="54">
        <f t="shared" si="2"/>
        <v>5040</v>
      </c>
      <c r="F30" s="84">
        <f t="shared" si="3"/>
        <v>4.2</v>
      </c>
      <c r="G30" s="57">
        <v>60</v>
      </c>
      <c r="H30" s="84">
        <f t="shared" si="0"/>
        <v>240</v>
      </c>
      <c r="I30" s="58">
        <v>5</v>
      </c>
      <c r="J30" s="84">
        <f t="shared" si="1"/>
        <v>252</v>
      </c>
      <c r="K30" s="84">
        <f t="shared" si="4"/>
        <v>21168</v>
      </c>
      <c r="L30" s="59" t="s">
        <v>205</v>
      </c>
      <c r="M30" s="84">
        <v>4</v>
      </c>
      <c r="N30" s="85">
        <f t="shared" si="5"/>
        <v>20160</v>
      </c>
    </row>
    <row r="31" spans="1:14" ht="89.25" x14ac:dyDescent="0.25">
      <c r="A31" s="42">
        <v>26</v>
      </c>
      <c r="B31" s="40" t="s">
        <v>48</v>
      </c>
      <c r="C31" s="37" t="s">
        <v>296</v>
      </c>
      <c r="D31" s="52">
        <v>720</v>
      </c>
      <c r="E31" s="54">
        <f t="shared" si="2"/>
        <v>720</v>
      </c>
      <c r="F31" s="84">
        <f t="shared" si="3"/>
        <v>4.2</v>
      </c>
      <c r="G31" s="57">
        <v>60</v>
      </c>
      <c r="H31" s="84">
        <f t="shared" si="0"/>
        <v>240</v>
      </c>
      <c r="I31" s="58">
        <v>5</v>
      </c>
      <c r="J31" s="84">
        <f t="shared" si="1"/>
        <v>252</v>
      </c>
      <c r="K31" s="84">
        <f t="shared" si="4"/>
        <v>3024</v>
      </c>
      <c r="L31" s="59" t="s">
        <v>242</v>
      </c>
      <c r="M31" s="84">
        <v>4</v>
      </c>
      <c r="N31" s="85">
        <f t="shared" si="5"/>
        <v>2880</v>
      </c>
    </row>
    <row r="32" spans="1:14" ht="89.25" x14ac:dyDescent="0.25">
      <c r="A32" s="42">
        <v>27</v>
      </c>
      <c r="B32" s="40" t="s">
        <v>49</v>
      </c>
      <c r="C32" s="39" t="s">
        <v>297</v>
      </c>
      <c r="D32" s="52">
        <v>180</v>
      </c>
      <c r="E32" s="54">
        <f t="shared" si="2"/>
        <v>180</v>
      </c>
      <c r="F32" s="84">
        <f t="shared" si="3"/>
        <v>4.2</v>
      </c>
      <c r="G32" s="57">
        <v>60</v>
      </c>
      <c r="H32" s="84">
        <f t="shared" si="0"/>
        <v>240</v>
      </c>
      <c r="I32" s="58">
        <v>5</v>
      </c>
      <c r="J32" s="84">
        <f t="shared" si="1"/>
        <v>252</v>
      </c>
      <c r="K32" s="84">
        <f t="shared" si="4"/>
        <v>756</v>
      </c>
      <c r="L32" s="59" t="s">
        <v>243</v>
      </c>
      <c r="M32" s="84">
        <v>4</v>
      </c>
      <c r="N32" s="85">
        <f t="shared" si="5"/>
        <v>720</v>
      </c>
    </row>
    <row r="33" spans="1:14" ht="102" x14ac:dyDescent="0.25">
      <c r="A33" s="42">
        <v>28</v>
      </c>
      <c r="B33" s="40" t="s">
        <v>50</v>
      </c>
      <c r="C33" s="39" t="s">
        <v>298</v>
      </c>
      <c r="D33" s="52">
        <v>180</v>
      </c>
      <c r="E33" s="54">
        <f t="shared" si="2"/>
        <v>180</v>
      </c>
      <c r="F33" s="84">
        <f t="shared" si="3"/>
        <v>4.2</v>
      </c>
      <c r="G33" s="57">
        <v>60</v>
      </c>
      <c r="H33" s="84">
        <f t="shared" si="0"/>
        <v>240</v>
      </c>
      <c r="I33" s="58">
        <v>5</v>
      </c>
      <c r="J33" s="84">
        <f t="shared" si="1"/>
        <v>252</v>
      </c>
      <c r="K33" s="84">
        <f t="shared" si="4"/>
        <v>756</v>
      </c>
      <c r="L33" s="59" t="s">
        <v>244</v>
      </c>
      <c r="M33" s="84">
        <v>4</v>
      </c>
      <c r="N33" s="85">
        <f t="shared" si="5"/>
        <v>720</v>
      </c>
    </row>
    <row r="34" spans="1:14" ht="76.5" x14ac:dyDescent="0.25">
      <c r="A34" s="42">
        <v>29</v>
      </c>
      <c r="B34" s="40" t="s">
        <v>51</v>
      </c>
      <c r="C34" s="37" t="s">
        <v>299</v>
      </c>
      <c r="D34" s="52">
        <v>240</v>
      </c>
      <c r="E34" s="54">
        <f t="shared" si="2"/>
        <v>240</v>
      </c>
      <c r="F34" s="84">
        <f t="shared" si="3"/>
        <v>4.2</v>
      </c>
      <c r="G34" s="57">
        <v>60</v>
      </c>
      <c r="H34" s="84">
        <f t="shared" si="0"/>
        <v>240</v>
      </c>
      <c r="I34" s="58">
        <v>5</v>
      </c>
      <c r="J34" s="84">
        <f t="shared" si="1"/>
        <v>252</v>
      </c>
      <c r="K34" s="84">
        <f t="shared" si="4"/>
        <v>1008</v>
      </c>
      <c r="L34" s="59" t="s">
        <v>215</v>
      </c>
      <c r="M34" s="84">
        <v>4</v>
      </c>
      <c r="N34" s="85">
        <f t="shared" si="5"/>
        <v>960</v>
      </c>
    </row>
    <row r="35" spans="1:14" ht="63.75" x14ac:dyDescent="0.25">
      <c r="A35" s="42">
        <v>30</v>
      </c>
      <c r="B35" s="40" t="s">
        <v>52</v>
      </c>
      <c r="C35" s="39" t="s">
        <v>318</v>
      </c>
      <c r="D35" s="24">
        <v>240</v>
      </c>
      <c r="E35" s="54">
        <f t="shared" si="2"/>
        <v>240</v>
      </c>
      <c r="F35" s="84">
        <f t="shared" si="3"/>
        <v>3.1500000000000004</v>
      </c>
      <c r="G35" s="57">
        <v>240</v>
      </c>
      <c r="H35" s="84">
        <f t="shared" si="0"/>
        <v>720.00000000000011</v>
      </c>
      <c r="I35" s="58">
        <v>5</v>
      </c>
      <c r="J35" s="84">
        <f t="shared" si="1"/>
        <v>756.00000000000011</v>
      </c>
      <c r="K35" s="84">
        <f t="shared" si="4"/>
        <v>756.00000000000011</v>
      </c>
      <c r="L35" s="59" t="s">
        <v>180</v>
      </c>
      <c r="M35" s="84">
        <v>3</v>
      </c>
      <c r="N35" s="85">
        <f t="shared" si="5"/>
        <v>720</v>
      </c>
    </row>
    <row r="36" spans="1:14" ht="89.25" x14ac:dyDescent="0.25">
      <c r="A36" s="42">
        <v>31</v>
      </c>
      <c r="B36" s="40" t="s">
        <v>53</v>
      </c>
      <c r="C36" s="37" t="s">
        <v>313</v>
      </c>
      <c r="D36" s="52">
        <v>240</v>
      </c>
      <c r="E36" s="54">
        <f t="shared" si="2"/>
        <v>240</v>
      </c>
      <c r="F36" s="84">
        <f t="shared" si="3"/>
        <v>4.2</v>
      </c>
      <c r="G36" s="57">
        <v>60</v>
      </c>
      <c r="H36" s="84">
        <f t="shared" si="0"/>
        <v>240</v>
      </c>
      <c r="I36" s="58">
        <v>5</v>
      </c>
      <c r="J36" s="84">
        <f t="shared" si="1"/>
        <v>252</v>
      </c>
      <c r="K36" s="84">
        <f t="shared" si="4"/>
        <v>1008</v>
      </c>
      <c r="L36" s="59" t="s">
        <v>181</v>
      </c>
      <c r="M36" s="84">
        <v>4</v>
      </c>
      <c r="N36" s="85">
        <f t="shared" si="5"/>
        <v>960</v>
      </c>
    </row>
    <row r="37" spans="1:14" ht="102" x14ac:dyDescent="0.25">
      <c r="A37" s="42">
        <v>32</v>
      </c>
      <c r="B37" s="40" t="s">
        <v>54</v>
      </c>
      <c r="C37" s="39" t="s">
        <v>300</v>
      </c>
      <c r="D37" s="52">
        <v>180</v>
      </c>
      <c r="E37" s="54">
        <f t="shared" si="2"/>
        <v>180</v>
      </c>
      <c r="F37" s="84">
        <f t="shared" si="3"/>
        <v>4.2</v>
      </c>
      <c r="G37" s="57">
        <v>60</v>
      </c>
      <c r="H37" s="84">
        <f t="shared" si="0"/>
        <v>240</v>
      </c>
      <c r="I37" s="58">
        <v>5</v>
      </c>
      <c r="J37" s="84">
        <f t="shared" si="1"/>
        <v>252</v>
      </c>
      <c r="K37" s="84">
        <f t="shared" si="4"/>
        <v>756</v>
      </c>
      <c r="L37" s="59" t="s">
        <v>245</v>
      </c>
      <c r="M37" s="84">
        <v>4</v>
      </c>
      <c r="N37" s="85">
        <f t="shared" si="5"/>
        <v>720</v>
      </c>
    </row>
    <row r="38" spans="1:14" ht="102" x14ac:dyDescent="0.25">
      <c r="A38" s="42">
        <v>33</v>
      </c>
      <c r="B38" s="40" t="s">
        <v>55</v>
      </c>
      <c r="C38" s="37" t="s">
        <v>314</v>
      </c>
      <c r="D38" s="52">
        <v>180</v>
      </c>
      <c r="E38" s="54">
        <f t="shared" si="2"/>
        <v>180</v>
      </c>
      <c r="F38" s="84">
        <f t="shared" si="3"/>
        <v>4.2</v>
      </c>
      <c r="G38" s="57">
        <v>60</v>
      </c>
      <c r="H38" s="84">
        <f t="shared" si="0"/>
        <v>240</v>
      </c>
      <c r="I38" s="58">
        <v>5</v>
      </c>
      <c r="J38" s="84">
        <f t="shared" si="1"/>
        <v>252</v>
      </c>
      <c r="K38" s="84">
        <f t="shared" si="4"/>
        <v>756</v>
      </c>
      <c r="L38" s="59" t="s">
        <v>246</v>
      </c>
      <c r="M38" s="84">
        <v>4</v>
      </c>
      <c r="N38" s="85">
        <f t="shared" si="5"/>
        <v>720</v>
      </c>
    </row>
    <row r="39" spans="1:14" ht="89.25" x14ac:dyDescent="0.25">
      <c r="A39" s="42">
        <v>34</v>
      </c>
      <c r="B39" s="40" t="s">
        <v>56</v>
      </c>
      <c r="C39" s="39" t="s">
        <v>319</v>
      </c>
      <c r="D39" s="24">
        <v>240</v>
      </c>
      <c r="E39" s="54">
        <f t="shared" si="2"/>
        <v>240</v>
      </c>
      <c r="F39" s="84">
        <f t="shared" si="3"/>
        <v>3.1500000000000004</v>
      </c>
      <c r="G39" s="57">
        <v>240</v>
      </c>
      <c r="H39" s="84">
        <f t="shared" si="0"/>
        <v>720.00000000000011</v>
      </c>
      <c r="I39" s="58">
        <v>5</v>
      </c>
      <c r="J39" s="84">
        <f t="shared" si="1"/>
        <v>756.00000000000011</v>
      </c>
      <c r="K39" s="84">
        <f t="shared" si="4"/>
        <v>756.00000000000011</v>
      </c>
      <c r="L39" s="59" t="s">
        <v>247</v>
      </c>
      <c r="M39" s="84">
        <v>3</v>
      </c>
      <c r="N39" s="85">
        <f t="shared" si="5"/>
        <v>720</v>
      </c>
    </row>
    <row r="40" spans="1:14" ht="76.5" x14ac:dyDescent="0.25">
      <c r="A40" s="42">
        <v>35</v>
      </c>
      <c r="B40" s="40" t="s">
        <v>57</v>
      </c>
      <c r="C40" s="39" t="s">
        <v>320</v>
      </c>
      <c r="D40" s="35">
        <v>180</v>
      </c>
      <c r="E40" s="54">
        <f t="shared" si="2"/>
        <v>180</v>
      </c>
      <c r="F40" s="84">
        <f t="shared" si="3"/>
        <v>1.8900000000000001</v>
      </c>
      <c r="G40" s="57">
        <v>180</v>
      </c>
      <c r="H40" s="84">
        <f t="shared" si="0"/>
        <v>324.00000000000006</v>
      </c>
      <c r="I40" s="58">
        <v>5</v>
      </c>
      <c r="J40" s="84">
        <f t="shared" si="1"/>
        <v>340.20000000000005</v>
      </c>
      <c r="K40" s="84">
        <f t="shared" si="4"/>
        <v>340.20000000000005</v>
      </c>
      <c r="L40" s="59" t="s">
        <v>182</v>
      </c>
      <c r="M40" s="84">
        <v>1.8</v>
      </c>
      <c r="N40" s="85">
        <f t="shared" si="5"/>
        <v>324</v>
      </c>
    </row>
    <row r="41" spans="1:14" ht="89.25" x14ac:dyDescent="0.25">
      <c r="A41" s="42">
        <v>36</v>
      </c>
      <c r="B41" s="40" t="s">
        <v>58</v>
      </c>
      <c r="C41" s="39" t="s">
        <v>301</v>
      </c>
      <c r="D41" s="52">
        <v>180</v>
      </c>
      <c r="E41" s="54">
        <f t="shared" si="2"/>
        <v>180</v>
      </c>
      <c r="F41" s="84">
        <f t="shared" si="3"/>
        <v>4.2</v>
      </c>
      <c r="G41" s="57">
        <v>60</v>
      </c>
      <c r="H41" s="84">
        <f t="shared" si="0"/>
        <v>240</v>
      </c>
      <c r="I41" s="58">
        <v>5</v>
      </c>
      <c r="J41" s="84">
        <f t="shared" si="1"/>
        <v>252</v>
      </c>
      <c r="K41" s="84">
        <f t="shared" si="4"/>
        <v>756</v>
      </c>
      <c r="L41" s="59" t="s">
        <v>216</v>
      </c>
      <c r="M41" s="84">
        <v>4</v>
      </c>
      <c r="N41" s="85">
        <f t="shared" si="5"/>
        <v>720</v>
      </c>
    </row>
    <row r="42" spans="1:14" ht="102" x14ac:dyDescent="0.25">
      <c r="A42" s="42">
        <v>37</v>
      </c>
      <c r="B42" s="36" t="s">
        <v>59</v>
      </c>
      <c r="C42" s="39" t="s">
        <v>302</v>
      </c>
      <c r="D42" s="53">
        <v>360</v>
      </c>
      <c r="E42" s="54">
        <f t="shared" si="2"/>
        <v>360</v>
      </c>
      <c r="F42" s="84">
        <f t="shared" si="3"/>
        <v>4.2</v>
      </c>
      <c r="G42" s="57">
        <v>60</v>
      </c>
      <c r="H42" s="84">
        <f t="shared" si="0"/>
        <v>240</v>
      </c>
      <c r="I42" s="58">
        <v>5</v>
      </c>
      <c r="J42" s="84">
        <f t="shared" si="1"/>
        <v>252</v>
      </c>
      <c r="K42" s="84">
        <f t="shared" si="4"/>
        <v>1512</v>
      </c>
      <c r="L42" s="59" t="s">
        <v>248</v>
      </c>
      <c r="M42" s="84">
        <v>4</v>
      </c>
      <c r="N42" s="85">
        <f t="shared" si="5"/>
        <v>1440</v>
      </c>
    </row>
    <row r="43" spans="1:14" ht="89.25" x14ac:dyDescent="0.25">
      <c r="A43" s="42">
        <v>38</v>
      </c>
      <c r="B43" s="40" t="s">
        <v>60</v>
      </c>
      <c r="C43" s="39" t="s">
        <v>321</v>
      </c>
      <c r="D43" s="24">
        <v>570</v>
      </c>
      <c r="E43" s="54">
        <f t="shared" si="2"/>
        <v>570</v>
      </c>
      <c r="F43" s="84">
        <f t="shared" si="3"/>
        <v>5.4600000000000009</v>
      </c>
      <c r="G43" s="57">
        <v>114</v>
      </c>
      <c r="H43" s="84">
        <f t="shared" si="0"/>
        <v>592.80000000000007</v>
      </c>
      <c r="I43" s="58">
        <v>5</v>
      </c>
      <c r="J43" s="84">
        <f t="shared" si="1"/>
        <v>622.44000000000005</v>
      </c>
      <c r="K43" s="84">
        <f t="shared" si="4"/>
        <v>3112.2000000000003</v>
      </c>
      <c r="L43" s="59" t="s">
        <v>183</v>
      </c>
      <c r="M43" s="84">
        <v>5.2</v>
      </c>
      <c r="N43" s="85">
        <f t="shared" si="5"/>
        <v>2964</v>
      </c>
    </row>
    <row r="44" spans="1:14" ht="89.25" x14ac:dyDescent="0.25">
      <c r="A44" s="42">
        <v>39</v>
      </c>
      <c r="B44" s="36" t="s">
        <v>61</v>
      </c>
      <c r="C44" s="37" t="s">
        <v>303</v>
      </c>
      <c r="D44" s="52">
        <v>180</v>
      </c>
      <c r="E44" s="54">
        <f t="shared" si="2"/>
        <v>180</v>
      </c>
      <c r="F44" s="84">
        <f t="shared" si="3"/>
        <v>4.2</v>
      </c>
      <c r="G44" s="57">
        <v>60</v>
      </c>
      <c r="H44" s="84">
        <f t="shared" si="0"/>
        <v>240</v>
      </c>
      <c r="I44" s="58">
        <v>5</v>
      </c>
      <c r="J44" s="84">
        <f t="shared" si="1"/>
        <v>252</v>
      </c>
      <c r="K44" s="84">
        <f t="shared" si="4"/>
        <v>756</v>
      </c>
      <c r="L44" s="59" t="s">
        <v>249</v>
      </c>
      <c r="M44" s="84">
        <v>4</v>
      </c>
      <c r="N44" s="85">
        <f t="shared" si="5"/>
        <v>720</v>
      </c>
    </row>
    <row r="45" spans="1:14" ht="89.25" x14ac:dyDescent="0.25">
      <c r="A45" s="42">
        <v>40</v>
      </c>
      <c r="B45" s="36" t="s">
        <v>62</v>
      </c>
      <c r="C45" s="37" t="s">
        <v>303</v>
      </c>
      <c r="D45" s="52">
        <v>180</v>
      </c>
      <c r="E45" s="54">
        <f t="shared" si="2"/>
        <v>180</v>
      </c>
      <c r="F45" s="84">
        <f t="shared" si="3"/>
        <v>4.2</v>
      </c>
      <c r="G45" s="57">
        <v>60</v>
      </c>
      <c r="H45" s="84">
        <f t="shared" si="0"/>
        <v>240</v>
      </c>
      <c r="I45" s="58">
        <v>5</v>
      </c>
      <c r="J45" s="84">
        <f t="shared" si="1"/>
        <v>252</v>
      </c>
      <c r="K45" s="84">
        <f t="shared" si="4"/>
        <v>756</v>
      </c>
      <c r="L45" s="59" t="s">
        <v>217</v>
      </c>
      <c r="M45" s="84">
        <v>4</v>
      </c>
      <c r="N45" s="85">
        <f t="shared" si="5"/>
        <v>720</v>
      </c>
    </row>
    <row r="46" spans="1:14" ht="102" x14ac:dyDescent="0.25">
      <c r="A46" s="42">
        <v>41</v>
      </c>
      <c r="B46" s="36" t="s">
        <v>63</v>
      </c>
      <c r="C46" s="39" t="s">
        <v>315</v>
      </c>
      <c r="D46" s="53">
        <v>180</v>
      </c>
      <c r="E46" s="54">
        <f t="shared" si="2"/>
        <v>180</v>
      </c>
      <c r="F46" s="84">
        <f t="shared" si="3"/>
        <v>4.2</v>
      </c>
      <c r="G46" s="57">
        <v>60</v>
      </c>
      <c r="H46" s="84">
        <f t="shared" si="0"/>
        <v>240</v>
      </c>
      <c r="I46" s="58">
        <v>5</v>
      </c>
      <c r="J46" s="84">
        <f t="shared" si="1"/>
        <v>252</v>
      </c>
      <c r="K46" s="84">
        <f t="shared" si="4"/>
        <v>756</v>
      </c>
      <c r="L46" s="59" t="s">
        <v>218</v>
      </c>
      <c r="M46" s="84">
        <v>4</v>
      </c>
      <c r="N46" s="85">
        <f t="shared" si="5"/>
        <v>720</v>
      </c>
    </row>
    <row r="47" spans="1:14" ht="102" x14ac:dyDescent="0.25">
      <c r="A47" s="42">
        <v>42</v>
      </c>
      <c r="B47" s="36" t="s">
        <v>64</v>
      </c>
      <c r="C47" s="39" t="s">
        <v>304</v>
      </c>
      <c r="D47" s="53">
        <v>180</v>
      </c>
      <c r="E47" s="54">
        <f t="shared" si="2"/>
        <v>180</v>
      </c>
      <c r="F47" s="84">
        <f t="shared" si="3"/>
        <v>4.2</v>
      </c>
      <c r="G47" s="57">
        <v>60</v>
      </c>
      <c r="H47" s="84">
        <f t="shared" si="0"/>
        <v>240</v>
      </c>
      <c r="I47" s="58">
        <v>5</v>
      </c>
      <c r="J47" s="84">
        <f t="shared" si="1"/>
        <v>252</v>
      </c>
      <c r="K47" s="84">
        <f t="shared" si="4"/>
        <v>756</v>
      </c>
      <c r="L47" s="59" t="s">
        <v>250</v>
      </c>
      <c r="M47" s="84">
        <v>4</v>
      </c>
      <c r="N47" s="85">
        <f t="shared" si="5"/>
        <v>720</v>
      </c>
    </row>
    <row r="48" spans="1:14" ht="89.25" x14ac:dyDescent="0.25">
      <c r="A48" s="42">
        <v>43</v>
      </c>
      <c r="B48" s="36" t="s">
        <v>65</v>
      </c>
      <c r="C48" s="39" t="s">
        <v>322</v>
      </c>
      <c r="D48" s="53">
        <v>240</v>
      </c>
      <c r="E48" s="54">
        <f t="shared" si="2"/>
        <v>240</v>
      </c>
      <c r="F48" s="84">
        <f>M48*1.05</f>
        <v>5.6700000000000008</v>
      </c>
      <c r="G48" s="57">
        <v>30</v>
      </c>
      <c r="H48" s="84">
        <f t="shared" si="0"/>
        <v>162.00000000000003</v>
      </c>
      <c r="I48" s="58">
        <v>5</v>
      </c>
      <c r="J48" s="86">
        <f t="shared" si="1"/>
        <v>170.10000000000002</v>
      </c>
      <c r="K48" s="84">
        <f>F48*E48</f>
        <v>1360.8000000000002</v>
      </c>
      <c r="L48" s="59" t="s">
        <v>251</v>
      </c>
      <c r="M48" s="86">
        <v>5.4</v>
      </c>
      <c r="N48" s="85">
        <f t="shared" si="5"/>
        <v>1296</v>
      </c>
    </row>
    <row r="49" spans="1:14" ht="102" x14ac:dyDescent="0.25">
      <c r="A49" s="42">
        <v>44</v>
      </c>
      <c r="B49" s="36" t="s">
        <v>66</v>
      </c>
      <c r="C49" s="39" t="s">
        <v>305</v>
      </c>
      <c r="D49" s="53">
        <v>180</v>
      </c>
      <c r="E49" s="54">
        <f t="shared" si="2"/>
        <v>180</v>
      </c>
      <c r="F49" s="84">
        <f t="shared" si="3"/>
        <v>4.2</v>
      </c>
      <c r="G49" s="57">
        <v>60</v>
      </c>
      <c r="H49" s="84">
        <f t="shared" si="0"/>
        <v>240</v>
      </c>
      <c r="I49" s="58">
        <v>5</v>
      </c>
      <c r="J49" s="84">
        <f t="shared" si="1"/>
        <v>252</v>
      </c>
      <c r="K49" s="84">
        <f t="shared" si="4"/>
        <v>756</v>
      </c>
      <c r="L49" s="59" t="s">
        <v>252</v>
      </c>
      <c r="M49" s="84">
        <v>4</v>
      </c>
      <c r="N49" s="85">
        <f t="shared" si="5"/>
        <v>720</v>
      </c>
    </row>
    <row r="50" spans="1:14" ht="102" x14ac:dyDescent="0.25">
      <c r="A50" s="42">
        <v>45</v>
      </c>
      <c r="B50" s="36" t="s">
        <v>67</v>
      </c>
      <c r="C50" s="39" t="s">
        <v>306</v>
      </c>
      <c r="D50" s="53">
        <v>720</v>
      </c>
      <c r="E50" s="54">
        <f t="shared" si="2"/>
        <v>720</v>
      </c>
      <c r="F50" s="84">
        <f t="shared" si="3"/>
        <v>4.2</v>
      </c>
      <c r="G50" s="57">
        <v>60</v>
      </c>
      <c r="H50" s="84">
        <f t="shared" si="0"/>
        <v>240</v>
      </c>
      <c r="I50" s="58">
        <v>5</v>
      </c>
      <c r="J50" s="84">
        <f t="shared" si="1"/>
        <v>252</v>
      </c>
      <c r="K50" s="84">
        <f t="shared" si="4"/>
        <v>3024</v>
      </c>
      <c r="L50" s="59" t="s">
        <v>253</v>
      </c>
      <c r="M50" s="84">
        <v>4</v>
      </c>
      <c r="N50" s="85">
        <f t="shared" si="5"/>
        <v>2880</v>
      </c>
    </row>
    <row r="51" spans="1:14" ht="102" x14ac:dyDescent="0.25">
      <c r="A51" s="42">
        <v>46</v>
      </c>
      <c r="B51" s="36" t="s">
        <v>68</v>
      </c>
      <c r="C51" s="39" t="s">
        <v>316</v>
      </c>
      <c r="D51" s="53">
        <v>240</v>
      </c>
      <c r="E51" s="54">
        <f t="shared" si="2"/>
        <v>240</v>
      </c>
      <c r="F51" s="84">
        <f t="shared" si="3"/>
        <v>4.2</v>
      </c>
      <c r="G51" s="57">
        <v>60</v>
      </c>
      <c r="H51" s="84">
        <f t="shared" si="0"/>
        <v>240</v>
      </c>
      <c r="I51" s="58">
        <v>5</v>
      </c>
      <c r="J51" s="84">
        <f t="shared" si="1"/>
        <v>252</v>
      </c>
      <c r="K51" s="84">
        <f t="shared" si="4"/>
        <v>1008</v>
      </c>
      <c r="L51" s="59" t="s">
        <v>254</v>
      </c>
      <c r="M51" s="84">
        <v>4</v>
      </c>
      <c r="N51" s="85">
        <f t="shared" si="5"/>
        <v>960</v>
      </c>
    </row>
    <row r="52" spans="1:14" ht="76.5" x14ac:dyDescent="0.25">
      <c r="A52" s="42">
        <v>47</v>
      </c>
      <c r="B52" s="36" t="s">
        <v>69</v>
      </c>
      <c r="C52" s="39" t="s">
        <v>323</v>
      </c>
      <c r="D52" s="53">
        <v>600</v>
      </c>
      <c r="E52" s="54">
        <f t="shared" si="2"/>
        <v>600</v>
      </c>
      <c r="F52" s="84">
        <f t="shared" si="3"/>
        <v>1.05</v>
      </c>
      <c r="G52" s="57">
        <v>600</v>
      </c>
      <c r="H52" s="84">
        <f t="shared" si="0"/>
        <v>600</v>
      </c>
      <c r="I52" s="58">
        <v>5</v>
      </c>
      <c r="J52" s="84">
        <f t="shared" si="1"/>
        <v>630</v>
      </c>
      <c r="K52" s="84">
        <f t="shared" si="4"/>
        <v>630</v>
      </c>
      <c r="L52" s="59" t="s">
        <v>255</v>
      </c>
      <c r="M52" s="84">
        <v>1</v>
      </c>
      <c r="N52" s="85">
        <f t="shared" si="5"/>
        <v>600</v>
      </c>
    </row>
    <row r="53" spans="1:14" ht="51" x14ac:dyDescent="0.25">
      <c r="A53" s="42">
        <v>48</v>
      </c>
      <c r="B53" s="37" t="s">
        <v>70</v>
      </c>
      <c r="C53" s="37" t="s">
        <v>324</v>
      </c>
      <c r="D53" s="52">
        <v>120</v>
      </c>
      <c r="E53" s="54">
        <f t="shared" si="2"/>
        <v>120</v>
      </c>
      <c r="F53" s="84">
        <f t="shared" si="3"/>
        <v>57.75</v>
      </c>
      <c r="G53" s="57">
        <v>20</v>
      </c>
      <c r="H53" s="84">
        <f t="shared" si="0"/>
        <v>1100</v>
      </c>
      <c r="I53" s="58">
        <v>5</v>
      </c>
      <c r="J53" s="84">
        <f t="shared" si="1"/>
        <v>1155</v>
      </c>
      <c r="K53" s="84">
        <f t="shared" si="4"/>
        <v>6930</v>
      </c>
      <c r="L53" s="59" t="s">
        <v>256</v>
      </c>
      <c r="M53" s="84">
        <v>55</v>
      </c>
      <c r="N53" s="85">
        <f t="shared" si="5"/>
        <v>6600</v>
      </c>
    </row>
    <row r="54" spans="1:14" ht="51" x14ac:dyDescent="0.25">
      <c r="A54" s="42">
        <v>49</v>
      </c>
      <c r="B54" s="37" t="s">
        <v>71</v>
      </c>
      <c r="C54" s="37" t="s">
        <v>325</v>
      </c>
      <c r="D54" s="52">
        <v>60</v>
      </c>
      <c r="E54" s="54">
        <f t="shared" si="2"/>
        <v>60</v>
      </c>
      <c r="F54" s="84">
        <f t="shared" si="3"/>
        <v>115.5</v>
      </c>
      <c r="G54" s="57">
        <v>20</v>
      </c>
      <c r="H54" s="84">
        <f t="shared" si="0"/>
        <v>2200</v>
      </c>
      <c r="I54" s="58">
        <v>5</v>
      </c>
      <c r="J54" s="84">
        <f t="shared" si="1"/>
        <v>2310</v>
      </c>
      <c r="K54" s="84">
        <f t="shared" si="4"/>
        <v>6930</v>
      </c>
      <c r="L54" s="59" t="s">
        <v>184</v>
      </c>
      <c r="M54" s="84">
        <v>110</v>
      </c>
      <c r="N54" s="85">
        <f t="shared" si="5"/>
        <v>6600</v>
      </c>
    </row>
    <row r="55" spans="1:14" ht="111.75" customHeight="1" x14ac:dyDescent="0.25">
      <c r="A55" s="42">
        <v>50</v>
      </c>
      <c r="B55" s="2" t="s">
        <v>139</v>
      </c>
      <c r="C55" s="38"/>
      <c r="D55" s="3"/>
      <c r="E55" s="54"/>
      <c r="F55" s="56"/>
      <c r="G55" s="57"/>
      <c r="H55" s="56"/>
      <c r="I55" s="58"/>
      <c r="J55" s="62"/>
      <c r="K55" s="62"/>
      <c r="L55" s="59"/>
      <c r="M55" s="61"/>
      <c r="N55" s="55"/>
    </row>
    <row r="56" spans="1:14" ht="129" customHeight="1" x14ac:dyDescent="0.25">
      <c r="A56" s="42" t="s">
        <v>144</v>
      </c>
      <c r="B56" s="26" t="s">
        <v>213</v>
      </c>
      <c r="C56" s="38"/>
      <c r="D56" s="27">
        <v>23400</v>
      </c>
      <c r="E56" s="54">
        <f t="shared" si="2"/>
        <v>23400</v>
      </c>
      <c r="F56" s="84">
        <f t="shared" si="3"/>
        <v>3.7800000000000002</v>
      </c>
      <c r="G56" s="57">
        <v>600</v>
      </c>
      <c r="H56" s="56">
        <f t="shared" si="0"/>
        <v>2160</v>
      </c>
      <c r="I56" s="58">
        <v>5</v>
      </c>
      <c r="J56" s="84">
        <f t="shared" si="1"/>
        <v>2268</v>
      </c>
      <c r="K56" s="84">
        <f t="shared" si="4"/>
        <v>88452</v>
      </c>
      <c r="L56" s="59" t="s">
        <v>212</v>
      </c>
      <c r="M56" s="84">
        <v>3.6</v>
      </c>
      <c r="N56" s="85">
        <f t="shared" si="5"/>
        <v>84240</v>
      </c>
    </row>
    <row r="57" spans="1:14" ht="111.75" customHeight="1" x14ac:dyDescent="0.25">
      <c r="A57" s="42" t="s">
        <v>145</v>
      </c>
      <c r="B57" s="26" t="s">
        <v>214</v>
      </c>
      <c r="C57" s="38"/>
      <c r="D57" s="27">
        <v>300</v>
      </c>
      <c r="E57" s="54">
        <f t="shared" si="2"/>
        <v>300</v>
      </c>
      <c r="F57" s="84">
        <f t="shared" si="3"/>
        <v>0.84000000000000008</v>
      </c>
      <c r="G57" s="57">
        <v>150</v>
      </c>
      <c r="H57" s="56">
        <f t="shared" si="0"/>
        <v>120.00000000000001</v>
      </c>
      <c r="I57" s="58">
        <v>5</v>
      </c>
      <c r="J57" s="84">
        <f t="shared" si="1"/>
        <v>126.00000000000001</v>
      </c>
      <c r="K57" s="84">
        <f t="shared" si="4"/>
        <v>252.00000000000003</v>
      </c>
      <c r="L57" s="59" t="s">
        <v>185</v>
      </c>
      <c r="M57" s="84">
        <v>0.8</v>
      </c>
      <c r="N57" s="85">
        <f t="shared" si="5"/>
        <v>240</v>
      </c>
    </row>
    <row r="58" spans="1:14" ht="111.75" customHeight="1" x14ac:dyDescent="0.25">
      <c r="A58" s="42" t="s">
        <v>146</v>
      </c>
      <c r="B58" s="26" t="s">
        <v>179</v>
      </c>
      <c r="C58" s="38"/>
      <c r="D58" s="27">
        <v>24000</v>
      </c>
      <c r="E58" s="54">
        <f t="shared" si="2"/>
        <v>24000</v>
      </c>
      <c r="F58" s="84">
        <f t="shared" si="3"/>
        <v>0.42000000000000004</v>
      </c>
      <c r="G58" s="57">
        <v>3000</v>
      </c>
      <c r="H58" s="56">
        <f t="shared" si="0"/>
        <v>1200.0000000000002</v>
      </c>
      <c r="I58" s="58">
        <v>5</v>
      </c>
      <c r="J58" s="84">
        <f t="shared" si="1"/>
        <v>1260.0000000000002</v>
      </c>
      <c r="K58" s="84">
        <f t="shared" si="4"/>
        <v>10080.000000000002</v>
      </c>
      <c r="L58" s="59" t="s">
        <v>257</v>
      </c>
      <c r="M58" s="84">
        <v>0.4</v>
      </c>
      <c r="N58" s="85">
        <f t="shared" si="5"/>
        <v>9600</v>
      </c>
    </row>
    <row r="59" spans="1:14" ht="111.75" customHeight="1" x14ac:dyDescent="0.25">
      <c r="A59" s="42" t="s">
        <v>147</v>
      </c>
      <c r="B59" s="26" t="s">
        <v>161</v>
      </c>
      <c r="C59" s="38"/>
      <c r="D59" s="28">
        <v>9000</v>
      </c>
      <c r="E59" s="54">
        <f t="shared" si="2"/>
        <v>9000</v>
      </c>
      <c r="F59" s="84">
        <f t="shared" si="3"/>
        <v>2.1</v>
      </c>
      <c r="G59" s="57">
        <v>75</v>
      </c>
      <c r="H59" s="56">
        <f t="shared" si="0"/>
        <v>150</v>
      </c>
      <c r="I59" s="58">
        <v>5</v>
      </c>
      <c r="J59" s="84">
        <f t="shared" si="1"/>
        <v>157.5</v>
      </c>
      <c r="K59" s="84">
        <f t="shared" si="4"/>
        <v>18900</v>
      </c>
      <c r="L59" s="59" t="s">
        <v>186</v>
      </c>
      <c r="M59" s="84">
        <v>2</v>
      </c>
      <c r="N59" s="85">
        <f t="shared" si="5"/>
        <v>18000</v>
      </c>
    </row>
    <row r="60" spans="1:14" ht="111.75" customHeight="1" x14ac:dyDescent="0.25">
      <c r="A60" s="42" t="s">
        <v>148</v>
      </c>
      <c r="B60" s="26" t="s">
        <v>178</v>
      </c>
      <c r="C60" s="38"/>
      <c r="D60" s="28">
        <v>2700</v>
      </c>
      <c r="E60" s="54">
        <f t="shared" si="2"/>
        <v>2700</v>
      </c>
      <c r="F60" s="84">
        <f t="shared" si="3"/>
        <v>2.1</v>
      </c>
      <c r="G60" s="57">
        <v>75</v>
      </c>
      <c r="H60" s="56">
        <f t="shared" si="0"/>
        <v>150</v>
      </c>
      <c r="I60" s="58">
        <v>5</v>
      </c>
      <c r="J60" s="84">
        <f t="shared" si="1"/>
        <v>157.5</v>
      </c>
      <c r="K60" s="84">
        <f t="shared" si="4"/>
        <v>5670</v>
      </c>
      <c r="L60" s="59" t="s">
        <v>187</v>
      </c>
      <c r="M60" s="84">
        <v>2</v>
      </c>
      <c r="N60" s="85">
        <f t="shared" si="5"/>
        <v>5400</v>
      </c>
    </row>
    <row r="61" spans="1:14" ht="111.75" customHeight="1" x14ac:dyDescent="0.25">
      <c r="A61" s="42" t="s">
        <v>149</v>
      </c>
      <c r="B61" s="26" t="s">
        <v>177</v>
      </c>
      <c r="C61" s="38"/>
      <c r="D61" s="28">
        <v>8100</v>
      </c>
      <c r="E61" s="54">
        <f t="shared" si="2"/>
        <v>8100</v>
      </c>
      <c r="F61" s="84">
        <f t="shared" si="3"/>
        <v>1.05</v>
      </c>
      <c r="G61" s="53">
        <v>225</v>
      </c>
      <c r="H61" s="63">
        <f t="shared" si="0"/>
        <v>225</v>
      </c>
      <c r="I61" s="64">
        <v>5</v>
      </c>
      <c r="J61" s="84">
        <f t="shared" si="1"/>
        <v>236.25</v>
      </c>
      <c r="K61" s="84">
        <f t="shared" si="4"/>
        <v>8505</v>
      </c>
      <c r="L61" s="65" t="s">
        <v>188</v>
      </c>
      <c r="M61" s="84">
        <v>1</v>
      </c>
      <c r="N61" s="84">
        <f t="shared" si="5"/>
        <v>8100</v>
      </c>
    </row>
    <row r="62" spans="1:14" ht="111.75" customHeight="1" x14ac:dyDescent="0.25">
      <c r="A62" s="42" t="s">
        <v>150</v>
      </c>
      <c r="B62" s="26" t="s">
        <v>176</v>
      </c>
      <c r="C62" s="38"/>
      <c r="D62" s="27">
        <v>24000</v>
      </c>
      <c r="E62" s="54">
        <f t="shared" si="2"/>
        <v>24000</v>
      </c>
      <c r="F62" s="84">
        <f t="shared" si="3"/>
        <v>0.21000000000000002</v>
      </c>
      <c r="G62" s="57" t="s">
        <v>160</v>
      </c>
      <c r="H62" s="84">
        <f>M62*600</f>
        <v>120</v>
      </c>
      <c r="I62" s="58">
        <v>5</v>
      </c>
      <c r="J62" s="84">
        <f>F62*600</f>
        <v>126.00000000000001</v>
      </c>
      <c r="K62" s="84">
        <f t="shared" si="4"/>
        <v>5040.0000000000009</v>
      </c>
      <c r="L62" s="59" t="s">
        <v>189</v>
      </c>
      <c r="M62" s="84">
        <v>0.2</v>
      </c>
      <c r="N62" s="85">
        <f t="shared" si="5"/>
        <v>4800</v>
      </c>
    </row>
    <row r="63" spans="1:14" ht="111.75" customHeight="1" x14ac:dyDescent="0.25">
      <c r="A63" s="42" t="s">
        <v>151</v>
      </c>
      <c r="B63" s="26" t="s">
        <v>175</v>
      </c>
      <c r="C63" s="38"/>
      <c r="D63" s="27">
        <f>D56</f>
        <v>23400</v>
      </c>
      <c r="E63" s="54">
        <f t="shared" si="2"/>
        <v>23400</v>
      </c>
      <c r="F63" s="84">
        <f t="shared" si="3"/>
        <v>0.42000000000000004</v>
      </c>
      <c r="G63" s="57">
        <v>600</v>
      </c>
      <c r="H63" s="84">
        <f t="shared" si="0"/>
        <v>240.00000000000003</v>
      </c>
      <c r="I63" s="58">
        <v>5</v>
      </c>
      <c r="J63" s="84">
        <f t="shared" si="1"/>
        <v>252.00000000000003</v>
      </c>
      <c r="K63" s="84">
        <f t="shared" si="4"/>
        <v>9828.0000000000018</v>
      </c>
      <c r="L63" s="59" t="s">
        <v>190</v>
      </c>
      <c r="M63" s="84">
        <v>0.4</v>
      </c>
      <c r="N63" s="85">
        <f t="shared" si="5"/>
        <v>9360</v>
      </c>
    </row>
    <row r="64" spans="1:14" ht="111.75" customHeight="1" x14ac:dyDescent="0.25">
      <c r="A64" s="42" t="s">
        <v>152</v>
      </c>
      <c r="B64" s="26" t="s">
        <v>174</v>
      </c>
      <c r="C64" s="38"/>
      <c r="D64" s="27">
        <v>23800</v>
      </c>
      <c r="E64" s="54">
        <f t="shared" si="2"/>
        <v>23800</v>
      </c>
      <c r="F64" s="84">
        <f t="shared" si="3"/>
        <v>0.21000000000000002</v>
      </c>
      <c r="G64" s="57">
        <v>1700</v>
      </c>
      <c r="H64" s="84">
        <f t="shared" si="0"/>
        <v>340.00000000000006</v>
      </c>
      <c r="I64" s="58">
        <v>5</v>
      </c>
      <c r="J64" s="84">
        <f t="shared" si="1"/>
        <v>357.00000000000006</v>
      </c>
      <c r="K64" s="86">
        <f t="shared" si="4"/>
        <v>4998.0000000000009</v>
      </c>
      <c r="L64" s="65" t="s">
        <v>191</v>
      </c>
      <c r="M64" s="86">
        <v>0.2</v>
      </c>
      <c r="N64" s="85">
        <f t="shared" si="5"/>
        <v>4760</v>
      </c>
    </row>
    <row r="65" spans="1:14" ht="111.75" customHeight="1" x14ac:dyDescent="0.25">
      <c r="A65" s="42" t="s">
        <v>153</v>
      </c>
      <c r="B65" s="26" t="s">
        <v>173</v>
      </c>
      <c r="C65" s="38"/>
      <c r="D65" s="28">
        <v>2100</v>
      </c>
      <c r="E65" s="52">
        <f t="shared" si="2"/>
        <v>2100</v>
      </c>
      <c r="F65" s="84">
        <f t="shared" si="3"/>
        <v>0.84000000000000008</v>
      </c>
      <c r="G65" s="57" t="s">
        <v>207</v>
      </c>
      <c r="H65" s="84">
        <f>M65*350</f>
        <v>280</v>
      </c>
      <c r="I65" s="58">
        <v>5</v>
      </c>
      <c r="J65" s="84">
        <f>F65*350</f>
        <v>294</v>
      </c>
      <c r="K65" s="84">
        <f t="shared" si="4"/>
        <v>1764.0000000000002</v>
      </c>
      <c r="L65" s="59" t="s">
        <v>192</v>
      </c>
      <c r="M65" s="84">
        <v>0.8</v>
      </c>
      <c r="N65" s="85">
        <f t="shared" si="5"/>
        <v>1680</v>
      </c>
    </row>
    <row r="66" spans="1:14" ht="111.75" customHeight="1" x14ac:dyDescent="0.25">
      <c r="A66" s="42" t="s">
        <v>154</v>
      </c>
      <c r="B66" s="26" t="s">
        <v>172</v>
      </c>
      <c r="C66" s="38"/>
      <c r="D66" s="27">
        <f>SUM(D53:D54)</f>
        <v>180</v>
      </c>
      <c r="E66" s="54">
        <f t="shared" si="2"/>
        <v>180</v>
      </c>
      <c r="F66" s="84">
        <f t="shared" si="3"/>
        <v>18.900000000000002</v>
      </c>
      <c r="G66" s="53" t="s">
        <v>369</v>
      </c>
      <c r="H66" s="84">
        <f>M66*2</f>
        <v>36</v>
      </c>
      <c r="I66" s="58">
        <v>5</v>
      </c>
      <c r="J66" s="84">
        <f>F66*2</f>
        <v>37.800000000000004</v>
      </c>
      <c r="K66" s="84">
        <f t="shared" si="4"/>
        <v>3402.0000000000005</v>
      </c>
      <c r="L66" s="59" t="s">
        <v>193</v>
      </c>
      <c r="M66" s="84">
        <v>18</v>
      </c>
      <c r="N66" s="85">
        <f t="shared" si="5"/>
        <v>3240</v>
      </c>
    </row>
    <row r="67" spans="1:14" ht="111.75" customHeight="1" x14ac:dyDescent="0.25">
      <c r="A67" s="42" t="s">
        <v>155</v>
      </c>
      <c r="B67" s="26" t="s">
        <v>269</v>
      </c>
      <c r="C67" s="38"/>
      <c r="D67" s="27">
        <f>$D$66</f>
        <v>180</v>
      </c>
      <c r="E67" s="54">
        <f t="shared" si="2"/>
        <v>180</v>
      </c>
      <c r="F67" s="84">
        <f t="shared" si="3"/>
        <v>4.2</v>
      </c>
      <c r="G67" s="57" t="s">
        <v>368</v>
      </c>
      <c r="H67" s="84">
        <f>M67*5</f>
        <v>20</v>
      </c>
      <c r="I67" s="58">
        <v>5</v>
      </c>
      <c r="J67" s="84">
        <f>F67*5</f>
        <v>21</v>
      </c>
      <c r="K67" s="84">
        <f t="shared" si="4"/>
        <v>756</v>
      </c>
      <c r="L67" s="59" t="s">
        <v>194</v>
      </c>
      <c r="M67" s="84">
        <v>4</v>
      </c>
      <c r="N67" s="85">
        <f t="shared" si="5"/>
        <v>720</v>
      </c>
    </row>
    <row r="68" spans="1:14" ht="111.75" customHeight="1" x14ac:dyDescent="0.25">
      <c r="A68" s="42" t="s">
        <v>156</v>
      </c>
      <c r="B68" s="26" t="s">
        <v>171</v>
      </c>
      <c r="C68" s="38"/>
      <c r="D68" s="27">
        <f t="shared" ref="D68:D71" si="6">$D$66</f>
        <v>180</v>
      </c>
      <c r="E68" s="54">
        <f t="shared" si="2"/>
        <v>180</v>
      </c>
      <c r="F68" s="84">
        <f t="shared" si="3"/>
        <v>14.700000000000001</v>
      </c>
      <c r="G68" s="57" t="s">
        <v>367</v>
      </c>
      <c r="H68" s="84">
        <f>M68*5</f>
        <v>70</v>
      </c>
      <c r="I68" s="58">
        <v>5</v>
      </c>
      <c r="J68" s="84">
        <f>F68*5</f>
        <v>73.5</v>
      </c>
      <c r="K68" s="84">
        <f t="shared" si="4"/>
        <v>2646</v>
      </c>
      <c r="L68" s="59" t="s">
        <v>195</v>
      </c>
      <c r="M68" s="84">
        <v>14</v>
      </c>
      <c r="N68" s="85">
        <f t="shared" si="5"/>
        <v>2520</v>
      </c>
    </row>
    <row r="69" spans="1:14" ht="111.75" customHeight="1" x14ac:dyDescent="0.25">
      <c r="A69" s="42" t="s">
        <v>157</v>
      </c>
      <c r="B69" s="26" t="s">
        <v>170</v>
      </c>
      <c r="C69" s="38"/>
      <c r="D69" s="27">
        <f t="shared" si="6"/>
        <v>180</v>
      </c>
      <c r="E69" s="54">
        <f t="shared" si="2"/>
        <v>180</v>
      </c>
      <c r="F69" s="84">
        <f t="shared" si="3"/>
        <v>14.700000000000001</v>
      </c>
      <c r="G69" s="57" t="s">
        <v>368</v>
      </c>
      <c r="H69" s="84">
        <f>M69*5</f>
        <v>70</v>
      </c>
      <c r="I69" s="58">
        <v>5</v>
      </c>
      <c r="J69" s="84">
        <f>F69*5</f>
        <v>73.5</v>
      </c>
      <c r="K69" s="84">
        <f t="shared" si="4"/>
        <v>2646</v>
      </c>
      <c r="L69" s="59" t="s">
        <v>196</v>
      </c>
      <c r="M69" s="84">
        <v>14</v>
      </c>
      <c r="N69" s="85">
        <f t="shared" si="5"/>
        <v>2520</v>
      </c>
    </row>
    <row r="70" spans="1:14" ht="111.75" customHeight="1" x14ac:dyDescent="0.25">
      <c r="A70" s="42" t="s">
        <v>261</v>
      </c>
      <c r="B70" s="26" t="s">
        <v>169</v>
      </c>
      <c r="C70" s="38"/>
      <c r="D70" s="27">
        <f>$D$66</f>
        <v>180</v>
      </c>
      <c r="E70" s="54">
        <f t="shared" si="2"/>
        <v>180</v>
      </c>
      <c r="F70" s="84">
        <f t="shared" si="3"/>
        <v>14.700000000000001</v>
      </c>
      <c r="G70" s="57" t="s">
        <v>367</v>
      </c>
      <c r="H70" s="84">
        <f>M70*5</f>
        <v>70</v>
      </c>
      <c r="I70" s="58">
        <v>5</v>
      </c>
      <c r="J70" s="84">
        <f>F70*5</f>
        <v>73.5</v>
      </c>
      <c r="K70" s="84">
        <f t="shared" si="4"/>
        <v>2646</v>
      </c>
      <c r="L70" s="59" t="s">
        <v>197</v>
      </c>
      <c r="M70" s="84">
        <v>14</v>
      </c>
      <c r="N70" s="85">
        <f t="shared" si="5"/>
        <v>2520</v>
      </c>
    </row>
    <row r="71" spans="1:14" ht="111.75" customHeight="1" x14ac:dyDescent="0.25">
      <c r="A71" s="42" t="s">
        <v>262</v>
      </c>
      <c r="B71" s="26" t="s">
        <v>168</v>
      </c>
      <c r="C71" s="38"/>
      <c r="D71" s="27">
        <f t="shared" si="6"/>
        <v>180</v>
      </c>
      <c r="E71" s="54">
        <f t="shared" ref="E71:E77" si="7">D71</f>
        <v>180</v>
      </c>
      <c r="F71" s="84">
        <f t="shared" ref="F71:F77" si="8">M71*1.05</f>
        <v>5.88</v>
      </c>
      <c r="G71" s="57">
        <v>36</v>
      </c>
      <c r="H71" s="84">
        <f>M71*G71</f>
        <v>201.6</v>
      </c>
      <c r="I71" s="58">
        <v>5</v>
      </c>
      <c r="J71" s="84">
        <f t="shared" ref="J71:J77" si="9">F71*G71</f>
        <v>211.68</v>
      </c>
      <c r="K71" s="84">
        <f t="shared" ref="K71:K77" si="10">F71*E71</f>
        <v>1058.4000000000001</v>
      </c>
      <c r="L71" s="59" t="s">
        <v>198</v>
      </c>
      <c r="M71" s="84">
        <v>5.6</v>
      </c>
      <c r="N71" s="85">
        <f t="shared" ref="N71:N77" si="11">M71*E71</f>
        <v>1007.9999999999999</v>
      </c>
    </row>
    <row r="72" spans="1:14" ht="111.75" customHeight="1" x14ac:dyDescent="0.25">
      <c r="A72" s="42" t="s">
        <v>263</v>
      </c>
      <c r="B72" s="26" t="s">
        <v>167</v>
      </c>
      <c r="C72" s="38"/>
      <c r="D72" s="27">
        <v>23750</v>
      </c>
      <c r="E72" s="54">
        <f t="shared" si="7"/>
        <v>23750</v>
      </c>
      <c r="F72" s="84">
        <f t="shared" si="8"/>
        <v>0.21000000000000002</v>
      </c>
      <c r="G72" s="57">
        <v>1250</v>
      </c>
      <c r="H72" s="84">
        <f>M72*G72</f>
        <v>250</v>
      </c>
      <c r="I72" s="58">
        <v>5</v>
      </c>
      <c r="J72" s="86">
        <f t="shared" si="9"/>
        <v>262.5</v>
      </c>
      <c r="K72" s="86">
        <f t="shared" si="10"/>
        <v>4987.5000000000009</v>
      </c>
      <c r="L72" s="65" t="s">
        <v>199</v>
      </c>
      <c r="M72" s="86">
        <v>0.2</v>
      </c>
      <c r="N72" s="85">
        <f t="shared" si="11"/>
        <v>4750</v>
      </c>
    </row>
    <row r="73" spans="1:14" ht="111.75" customHeight="1" x14ac:dyDescent="0.25">
      <c r="A73" s="42" t="s">
        <v>264</v>
      </c>
      <c r="B73" s="26" t="s">
        <v>166</v>
      </c>
      <c r="C73" s="38"/>
      <c r="D73" s="28">
        <v>24000</v>
      </c>
      <c r="E73" s="54">
        <f t="shared" si="7"/>
        <v>24000</v>
      </c>
      <c r="F73" s="84">
        <f t="shared" si="8"/>
        <v>0.21000000000000002</v>
      </c>
      <c r="G73" s="35" t="s">
        <v>159</v>
      </c>
      <c r="H73" s="84">
        <f>M73*600</f>
        <v>120</v>
      </c>
      <c r="I73" s="58">
        <v>5</v>
      </c>
      <c r="J73" s="84">
        <f>H73*1.05</f>
        <v>126</v>
      </c>
      <c r="K73" s="84">
        <f t="shared" si="10"/>
        <v>5040.0000000000009</v>
      </c>
      <c r="L73" s="59" t="s">
        <v>200</v>
      </c>
      <c r="M73" s="84">
        <v>0.2</v>
      </c>
      <c r="N73" s="85">
        <f t="shared" si="11"/>
        <v>4800</v>
      </c>
    </row>
    <row r="74" spans="1:14" ht="111.75" customHeight="1" x14ac:dyDescent="0.25">
      <c r="A74" s="42" t="s">
        <v>265</v>
      </c>
      <c r="B74" s="26" t="s">
        <v>165</v>
      </c>
      <c r="C74" s="38"/>
      <c r="D74" s="28">
        <v>2000</v>
      </c>
      <c r="E74" s="54">
        <f t="shared" si="7"/>
        <v>2000</v>
      </c>
      <c r="F74" s="84">
        <f t="shared" si="8"/>
        <v>0.42000000000000004</v>
      </c>
      <c r="G74" s="57" t="s">
        <v>366</v>
      </c>
      <c r="H74" s="84">
        <f>M74*250</f>
        <v>100</v>
      </c>
      <c r="I74" s="58">
        <v>5</v>
      </c>
      <c r="J74" s="84">
        <f>H74*1.05</f>
        <v>105</v>
      </c>
      <c r="K74" s="84">
        <f t="shared" si="10"/>
        <v>840.00000000000011</v>
      </c>
      <c r="L74" s="59" t="s">
        <v>201</v>
      </c>
      <c r="M74" s="84">
        <v>0.4</v>
      </c>
      <c r="N74" s="85">
        <f t="shared" si="11"/>
        <v>800</v>
      </c>
    </row>
    <row r="75" spans="1:14" ht="111.75" customHeight="1" x14ac:dyDescent="0.25">
      <c r="A75" s="42" t="s">
        <v>266</v>
      </c>
      <c r="B75" s="26" t="s">
        <v>164</v>
      </c>
      <c r="C75" s="38"/>
      <c r="D75" s="28">
        <v>11250</v>
      </c>
      <c r="E75" s="54">
        <f t="shared" si="7"/>
        <v>11250</v>
      </c>
      <c r="F75" s="84">
        <f>M75*1.05</f>
        <v>0.21000000000000002</v>
      </c>
      <c r="G75" s="57" t="s">
        <v>208</v>
      </c>
      <c r="H75" s="84">
        <f>M75*3750</f>
        <v>750</v>
      </c>
      <c r="I75" s="58">
        <v>5</v>
      </c>
      <c r="J75" s="84">
        <f>H75*1.05</f>
        <v>787.5</v>
      </c>
      <c r="K75" s="84">
        <f t="shared" si="10"/>
        <v>2362.5</v>
      </c>
      <c r="L75" s="59" t="s">
        <v>202</v>
      </c>
      <c r="M75" s="84">
        <v>0.2</v>
      </c>
      <c r="N75" s="85">
        <f t="shared" si="11"/>
        <v>2250</v>
      </c>
    </row>
    <row r="76" spans="1:14" ht="111.75" customHeight="1" x14ac:dyDescent="0.25">
      <c r="A76" s="42" t="s">
        <v>267</v>
      </c>
      <c r="B76" s="26" t="s">
        <v>163</v>
      </c>
      <c r="C76" s="38"/>
      <c r="D76" s="28">
        <v>200</v>
      </c>
      <c r="E76" s="52">
        <f t="shared" si="7"/>
        <v>200</v>
      </c>
      <c r="F76" s="86">
        <f t="shared" si="8"/>
        <v>3.9899999999999998</v>
      </c>
      <c r="G76" s="53">
        <v>25</v>
      </c>
      <c r="H76" s="86">
        <f>M76*G76</f>
        <v>95</v>
      </c>
      <c r="I76" s="64">
        <v>5</v>
      </c>
      <c r="J76" s="86">
        <f t="shared" si="9"/>
        <v>99.75</v>
      </c>
      <c r="K76" s="86">
        <f t="shared" si="10"/>
        <v>798</v>
      </c>
      <c r="L76" s="65" t="s">
        <v>203</v>
      </c>
      <c r="M76" s="86">
        <v>3.8</v>
      </c>
      <c r="N76" s="85">
        <f t="shared" si="11"/>
        <v>760</v>
      </c>
    </row>
    <row r="77" spans="1:14" ht="111.75" customHeight="1" x14ac:dyDescent="0.25">
      <c r="A77" s="42" t="s">
        <v>268</v>
      </c>
      <c r="B77" s="26" t="s">
        <v>162</v>
      </c>
      <c r="C77" s="38"/>
      <c r="D77" s="27">
        <f>E29</f>
        <v>1800</v>
      </c>
      <c r="E77" s="54">
        <f t="shared" si="7"/>
        <v>1800</v>
      </c>
      <c r="F77" s="84">
        <f t="shared" si="8"/>
        <v>1.47</v>
      </c>
      <c r="G77" s="57">
        <v>60</v>
      </c>
      <c r="H77" s="84">
        <f>M77*G77</f>
        <v>84</v>
      </c>
      <c r="I77" s="58">
        <v>5</v>
      </c>
      <c r="J77" s="84">
        <f t="shared" si="9"/>
        <v>88.2</v>
      </c>
      <c r="K77" s="84">
        <f t="shared" si="10"/>
        <v>2646</v>
      </c>
      <c r="L77" s="59" t="s">
        <v>204</v>
      </c>
      <c r="M77" s="84">
        <v>1.4</v>
      </c>
      <c r="N77" s="85">
        <f t="shared" si="11"/>
        <v>2520</v>
      </c>
    </row>
    <row r="78" spans="1:14" ht="21.75" customHeight="1" x14ac:dyDescent="0.25">
      <c r="A78" s="71" t="s">
        <v>137</v>
      </c>
      <c r="B78" s="71"/>
      <c r="C78" s="71"/>
      <c r="D78" s="71"/>
      <c r="E78" s="71"/>
      <c r="F78" s="71"/>
      <c r="G78" s="71"/>
      <c r="H78" s="71"/>
      <c r="I78" s="71"/>
      <c r="J78" s="71"/>
      <c r="K78" s="87">
        <f>SUM(N6:N77)</f>
        <v>342212</v>
      </c>
      <c r="L78" s="72"/>
      <c r="M78" s="73"/>
      <c r="N78" s="74"/>
    </row>
    <row r="79" spans="1:14" ht="24" customHeight="1" x14ac:dyDescent="0.25">
      <c r="A79" s="71" t="s">
        <v>138</v>
      </c>
      <c r="B79" s="71"/>
      <c r="C79" s="71"/>
      <c r="D79" s="71"/>
      <c r="E79" s="71"/>
      <c r="F79" s="71"/>
      <c r="G79" s="71"/>
      <c r="H79" s="71"/>
      <c r="I79" s="71"/>
      <c r="J79" s="71"/>
      <c r="K79" s="87">
        <f>SUM(K6:K77)</f>
        <v>359322.60000000003</v>
      </c>
      <c r="L79" s="72"/>
      <c r="M79" s="73"/>
      <c r="N79" s="74"/>
    </row>
    <row r="80" spans="1:14" x14ac:dyDescent="0.25">
      <c r="A80" s="70" t="s">
        <v>209</v>
      </c>
      <c r="B80" s="70"/>
      <c r="C80" s="70"/>
      <c r="D80" s="70"/>
      <c r="E80" s="70"/>
      <c r="F80" s="70"/>
      <c r="G80" s="70"/>
      <c r="H80" s="70"/>
      <c r="I80" s="70"/>
      <c r="J80" s="70"/>
      <c r="K80" s="87">
        <f>K79-K78</f>
        <v>17110.600000000035</v>
      </c>
      <c r="L80" s="72"/>
      <c r="M80" s="73"/>
      <c r="N80" s="74"/>
    </row>
  </sheetData>
  <mergeCells count="7">
    <mergeCell ref="A1:L2"/>
    <mergeCell ref="A80:J80"/>
    <mergeCell ref="A78:J78"/>
    <mergeCell ref="A79:J79"/>
    <mergeCell ref="L78:N78"/>
    <mergeCell ref="L79:N79"/>
    <mergeCell ref="L80:N80"/>
  </mergeCells>
  <phoneticPr fontId="23" type="noConversion"/>
  <pageMargins left="0" right="0"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B80F5-700F-49D7-B19D-414680C35AE8}">
  <dimension ref="A1:M11"/>
  <sheetViews>
    <sheetView topLeftCell="A8" zoomScale="115" zoomScaleNormal="115" workbookViewId="0">
      <selection activeCell="C11" sqref="C11"/>
    </sheetView>
  </sheetViews>
  <sheetFormatPr defaultRowHeight="15.75" x14ac:dyDescent="0.25"/>
  <cols>
    <col min="1" max="1" width="5.85546875" style="5" customWidth="1"/>
    <col min="2" max="2" width="54.28515625" style="5" customWidth="1"/>
    <col min="3" max="3" width="58.5703125" style="5" customWidth="1"/>
  </cols>
  <sheetData>
    <row r="1" spans="1:13" ht="36" customHeight="1" x14ac:dyDescent="0.25">
      <c r="A1" s="75" t="s">
        <v>81</v>
      </c>
      <c r="B1" s="75"/>
      <c r="C1" s="75"/>
      <c r="D1" s="16"/>
      <c r="E1" s="16"/>
      <c r="F1" s="4"/>
      <c r="G1" s="4"/>
      <c r="H1" s="4"/>
      <c r="I1" s="4"/>
      <c r="J1" s="4"/>
      <c r="K1" s="4"/>
      <c r="L1" s="4"/>
      <c r="M1" s="4"/>
    </row>
    <row r="3" spans="1:13" ht="24.75" customHeight="1" x14ac:dyDescent="0.25">
      <c r="A3" s="9"/>
      <c r="B3" s="10" t="s">
        <v>8</v>
      </c>
      <c r="C3" s="14"/>
    </row>
    <row r="4" spans="1:13" ht="53.25" customHeight="1" x14ac:dyDescent="0.25">
      <c r="A4" s="48" t="s">
        <v>12</v>
      </c>
      <c r="B4" s="48" t="s">
        <v>0</v>
      </c>
      <c r="C4" s="48" t="s">
        <v>1</v>
      </c>
    </row>
    <row r="5" spans="1:13" ht="94.9" customHeight="1" x14ac:dyDescent="0.25">
      <c r="A5" s="8">
        <v>1</v>
      </c>
      <c r="B5" s="7" t="s">
        <v>77</v>
      </c>
      <c r="C5" s="7" t="s">
        <v>326</v>
      </c>
    </row>
    <row r="6" spans="1:13" ht="91.9" customHeight="1" x14ac:dyDescent="0.25">
      <c r="A6" s="8">
        <v>2</v>
      </c>
      <c r="B6" s="7" t="s">
        <v>72</v>
      </c>
      <c r="C6" s="7" t="s">
        <v>327</v>
      </c>
    </row>
    <row r="7" spans="1:13" ht="86.45" customHeight="1" x14ac:dyDescent="0.25">
      <c r="A7" s="8">
        <v>3</v>
      </c>
      <c r="B7" s="7" t="s">
        <v>73</v>
      </c>
      <c r="C7" s="7" t="s">
        <v>328</v>
      </c>
    </row>
    <row r="8" spans="1:13" ht="96" customHeight="1" x14ac:dyDescent="0.25">
      <c r="A8" s="8">
        <v>4</v>
      </c>
      <c r="B8" s="7" t="s">
        <v>75</v>
      </c>
      <c r="C8" s="7" t="s">
        <v>329</v>
      </c>
    </row>
    <row r="9" spans="1:13" ht="63" x14ac:dyDescent="0.25">
      <c r="A9" s="8">
        <v>5</v>
      </c>
      <c r="B9" s="15" t="s">
        <v>78</v>
      </c>
      <c r="C9" s="15" t="s">
        <v>330</v>
      </c>
    </row>
    <row r="10" spans="1:13" ht="31.5" x14ac:dyDescent="0.25">
      <c r="A10" s="8">
        <v>6</v>
      </c>
      <c r="B10" s="7" t="s">
        <v>76</v>
      </c>
      <c r="C10" s="7" t="s">
        <v>331</v>
      </c>
    </row>
    <row r="11" spans="1:13" ht="94.5" x14ac:dyDescent="0.25">
      <c r="A11" s="8">
        <v>7</v>
      </c>
      <c r="B11" s="7" t="s">
        <v>74</v>
      </c>
      <c r="C11" s="7" t="s">
        <v>332</v>
      </c>
    </row>
  </sheetData>
  <mergeCells count="1">
    <mergeCell ref="A1:C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EBCEC-875F-44E7-9991-2AD56FE8C529}">
  <dimension ref="A1:E43"/>
  <sheetViews>
    <sheetView tabSelected="1" topLeftCell="A37" workbookViewId="0">
      <selection activeCell="E35" sqref="E35"/>
    </sheetView>
  </sheetViews>
  <sheetFormatPr defaultRowHeight="15.75" x14ac:dyDescent="0.25"/>
  <cols>
    <col min="1" max="1" width="4.5703125" style="22" customWidth="1"/>
    <col min="2" max="2" width="22" style="21" customWidth="1"/>
    <col min="3" max="3" width="38.28515625" style="21" customWidth="1"/>
    <col min="4" max="4" width="48.28515625" style="22" customWidth="1"/>
    <col min="5" max="5" width="11" customWidth="1"/>
  </cols>
  <sheetData>
    <row r="1" spans="1:5" ht="42" customHeight="1" x14ac:dyDescent="0.25">
      <c r="A1" s="83" t="s">
        <v>81</v>
      </c>
      <c r="B1" s="83"/>
      <c r="C1" s="83"/>
      <c r="D1" s="83"/>
      <c r="E1" s="16"/>
    </row>
    <row r="2" spans="1:5" ht="110.25" x14ac:dyDescent="0.25">
      <c r="A2" s="47" t="s">
        <v>12</v>
      </c>
      <c r="B2" s="47" t="s">
        <v>82</v>
      </c>
      <c r="C2" s="47" t="s">
        <v>83</v>
      </c>
      <c r="D2" s="47" t="s">
        <v>84</v>
      </c>
    </row>
    <row r="3" spans="1:5" ht="67.5" customHeight="1" x14ac:dyDescent="0.25">
      <c r="A3" s="43">
        <v>1</v>
      </c>
      <c r="B3" s="18" t="s">
        <v>85</v>
      </c>
      <c r="C3" s="18" t="s">
        <v>86</v>
      </c>
      <c r="D3" s="18" t="s">
        <v>339</v>
      </c>
    </row>
    <row r="4" spans="1:5" ht="110.25" x14ac:dyDescent="0.25">
      <c r="A4" s="43">
        <v>2</v>
      </c>
      <c r="B4" s="18" t="s">
        <v>87</v>
      </c>
      <c r="C4" s="18" t="s">
        <v>88</v>
      </c>
      <c r="D4" s="18" t="s">
        <v>340</v>
      </c>
    </row>
    <row r="5" spans="1:5" x14ac:dyDescent="0.25">
      <c r="A5" s="78">
        <v>3</v>
      </c>
      <c r="B5" s="81" t="s">
        <v>89</v>
      </c>
      <c r="C5" s="19" t="s">
        <v>90</v>
      </c>
      <c r="D5" s="19" t="s">
        <v>210</v>
      </c>
    </row>
    <row r="6" spans="1:5" ht="31.5" x14ac:dyDescent="0.25">
      <c r="A6" s="78"/>
      <c r="B6" s="81"/>
      <c r="C6" s="19" t="s">
        <v>129</v>
      </c>
      <c r="D6" s="19" t="s">
        <v>358</v>
      </c>
    </row>
    <row r="7" spans="1:5" ht="47.25" x14ac:dyDescent="0.25">
      <c r="A7" s="78"/>
      <c r="B7" s="81"/>
      <c r="C7" s="19" t="s">
        <v>128</v>
      </c>
      <c r="D7" s="19" t="s">
        <v>359</v>
      </c>
    </row>
    <row r="8" spans="1:5" ht="70.150000000000006" customHeight="1" x14ac:dyDescent="0.25">
      <c r="A8" s="78"/>
      <c r="B8" s="81"/>
      <c r="C8" s="19" t="s">
        <v>130</v>
      </c>
      <c r="D8" s="19" t="s">
        <v>360</v>
      </c>
    </row>
    <row r="9" spans="1:5" ht="42.6" customHeight="1" x14ac:dyDescent="0.25">
      <c r="A9" s="78"/>
      <c r="B9" s="81"/>
      <c r="C9" s="19" t="s">
        <v>131</v>
      </c>
      <c r="D9" s="19" t="s">
        <v>361</v>
      </c>
    </row>
    <row r="10" spans="1:5" ht="31.5" x14ac:dyDescent="0.25">
      <c r="A10" s="78"/>
      <c r="B10" s="81"/>
      <c r="C10" s="19" t="s">
        <v>132</v>
      </c>
      <c r="D10" s="19" t="s">
        <v>362</v>
      </c>
    </row>
    <row r="11" spans="1:5" ht="47.25" x14ac:dyDescent="0.25">
      <c r="A11" s="43">
        <v>4</v>
      </c>
      <c r="B11" s="19" t="s">
        <v>91</v>
      </c>
      <c r="C11" s="19" t="s">
        <v>92</v>
      </c>
      <c r="D11" s="19" t="s">
        <v>338</v>
      </c>
    </row>
    <row r="12" spans="1:5" ht="178.5" customHeight="1" x14ac:dyDescent="0.25">
      <c r="A12" s="78">
        <v>5</v>
      </c>
      <c r="B12" s="81" t="s">
        <v>93</v>
      </c>
      <c r="C12" s="19" t="s">
        <v>94</v>
      </c>
      <c r="D12" s="19" t="s">
        <v>355</v>
      </c>
    </row>
    <row r="13" spans="1:5" ht="47.25" x14ac:dyDescent="0.25">
      <c r="A13" s="78"/>
      <c r="B13" s="81"/>
      <c r="C13" s="19" t="s">
        <v>95</v>
      </c>
      <c r="D13" s="19" t="s">
        <v>211</v>
      </c>
    </row>
    <row r="14" spans="1:5" ht="47.25" x14ac:dyDescent="0.25">
      <c r="A14" s="78"/>
      <c r="B14" s="81"/>
      <c r="C14" s="19" t="s">
        <v>96</v>
      </c>
      <c r="D14" s="19" t="s">
        <v>337</v>
      </c>
    </row>
    <row r="15" spans="1:5" ht="47.25" x14ac:dyDescent="0.25">
      <c r="A15" s="78"/>
      <c r="B15" s="81"/>
      <c r="C15" s="19" t="s">
        <v>97</v>
      </c>
      <c r="D15" s="19" t="s">
        <v>336</v>
      </c>
    </row>
    <row r="16" spans="1:5" ht="78.75" x14ac:dyDescent="0.25">
      <c r="A16" s="80">
        <v>6</v>
      </c>
      <c r="B16" s="81" t="s">
        <v>98</v>
      </c>
      <c r="C16" s="19" t="s">
        <v>99</v>
      </c>
      <c r="D16" s="29" t="s">
        <v>356</v>
      </c>
    </row>
    <row r="17" spans="1:4" ht="47.25" x14ac:dyDescent="0.25">
      <c r="A17" s="80"/>
      <c r="B17" s="81"/>
      <c r="C17" s="20" t="s">
        <v>100</v>
      </c>
      <c r="D17" s="20" t="s">
        <v>357</v>
      </c>
    </row>
    <row r="18" spans="1:4" ht="63" x14ac:dyDescent="0.25">
      <c r="A18" s="80"/>
      <c r="B18" s="81"/>
      <c r="C18" s="20" t="s">
        <v>101</v>
      </c>
      <c r="D18" s="67" t="s">
        <v>371</v>
      </c>
    </row>
    <row r="19" spans="1:4" ht="78.75" x14ac:dyDescent="0.25">
      <c r="A19" s="80"/>
      <c r="B19" s="81"/>
      <c r="C19" s="18" t="s">
        <v>102</v>
      </c>
      <c r="D19" s="18" t="s">
        <v>343</v>
      </c>
    </row>
    <row r="20" spans="1:4" ht="63" x14ac:dyDescent="0.25">
      <c r="A20" s="80"/>
      <c r="B20" s="81"/>
      <c r="C20" s="18" t="s">
        <v>103</v>
      </c>
      <c r="D20" s="18" t="s">
        <v>342</v>
      </c>
    </row>
    <row r="21" spans="1:4" ht="63" x14ac:dyDescent="0.25">
      <c r="A21" s="80"/>
      <c r="B21" s="81"/>
      <c r="C21" s="19" t="s">
        <v>104</v>
      </c>
      <c r="D21" s="19" t="s">
        <v>341</v>
      </c>
    </row>
    <row r="22" spans="1:4" ht="47.25" x14ac:dyDescent="0.25">
      <c r="A22" s="80"/>
      <c r="B22" s="81"/>
      <c r="C22" s="19" t="s">
        <v>105</v>
      </c>
      <c r="D22" s="19" t="s">
        <v>352</v>
      </c>
    </row>
    <row r="23" spans="1:4" ht="47.25" x14ac:dyDescent="0.25">
      <c r="A23" s="80"/>
      <c r="B23" s="81"/>
      <c r="C23" s="19" t="s">
        <v>106</v>
      </c>
      <c r="D23" s="19" t="s">
        <v>353</v>
      </c>
    </row>
    <row r="24" spans="1:4" ht="47.25" x14ac:dyDescent="0.25">
      <c r="A24" s="80"/>
      <c r="B24" s="81"/>
      <c r="C24" s="19" t="s">
        <v>107</v>
      </c>
      <c r="D24" s="19" t="s">
        <v>354</v>
      </c>
    </row>
    <row r="25" spans="1:4" ht="47.25" x14ac:dyDescent="0.25">
      <c r="A25" s="78">
        <v>7</v>
      </c>
      <c r="B25" s="79" t="s">
        <v>108</v>
      </c>
      <c r="C25" s="20" t="s">
        <v>109</v>
      </c>
      <c r="D25" s="20" t="s">
        <v>346</v>
      </c>
    </row>
    <row r="26" spans="1:4" ht="63" x14ac:dyDescent="0.25">
      <c r="A26" s="78"/>
      <c r="B26" s="79"/>
      <c r="C26" s="20" t="s">
        <v>110</v>
      </c>
      <c r="D26" s="20" t="s">
        <v>347</v>
      </c>
    </row>
    <row r="27" spans="1:4" ht="63" x14ac:dyDescent="0.25">
      <c r="A27" s="78"/>
      <c r="B27" s="79"/>
      <c r="C27" s="20" t="s">
        <v>111</v>
      </c>
      <c r="D27" s="20" t="s">
        <v>348</v>
      </c>
    </row>
    <row r="28" spans="1:4" ht="47.25" x14ac:dyDescent="0.25">
      <c r="A28" s="78"/>
      <c r="B28" s="79"/>
      <c r="C28" s="18" t="s">
        <v>112</v>
      </c>
      <c r="D28" s="18" t="s">
        <v>345</v>
      </c>
    </row>
    <row r="29" spans="1:4" ht="78.75" x14ac:dyDescent="0.25">
      <c r="A29" s="43">
        <v>8</v>
      </c>
      <c r="B29" s="18" t="s">
        <v>113</v>
      </c>
      <c r="C29" s="18" t="s">
        <v>114</v>
      </c>
      <c r="D29" s="18" t="s">
        <v>344</v>
      </c>
    </row>
    <row r="30" spans="1:4" ht="47.25" x14ac:dyDescent="0.25">
      <c r="A30" s="78">
        <v>9</v>
      </c>
      <c r="B30" s="79" t="s">
        <v>115</v>
      </c>
      <c r="C30" s="18" t="s">
        <v>116</v>
      </c>
      <c r="D30" s="29" t="s">
        <v>372</v>
      </c>
    </row>
    <row r="31" spans="1:4" ht="47.25" x14ac:dyDescent="0.25">
      <c r="A31" s="78"/>
      <c r="B31" s="79"/>
      <c r="C31" s="18" t="s">
        <v>117</v>
      </c>
      <c r="D31" s="68" t="s">
        <v>373</v>
      </c>
    </row>
    <row r="32" spans="1:4" ht="47.25" x14ac:dyDescent="0.25">
      <c r="A32" s="78"/>
      <c r="B32" s="79"/>
      <c r="C32" s="18" t="s">
        <v>118</v>
      </c>
      <c r="D32" s="18" t="s">
        <v>363</v>
      </c>
    </row>
    <row r="33" spans="1:4" ht="47.25" x14ac:dyDescent="0.25">
      <c r="A33" s="80">
        <v>10</v>
      </c>
      <c r="B33" s="81" t="s">
        <v>119</v>
      </c>
      <c r="C33" s="19" t="s">
        <v>120</v>
      </c>
      <c r="D33" s="19" t="s">
        <v>349</v>
      </c>
    </row>
    <row r="34" spans="1:4" ht="47.25" x14ac:dyDescent="0.25">
      <c r="A34" s="80"/>
      <c r="B34" s="81"/>
      <c r="C34" s="19" t="s">
        <v>121</v>
      </c>
      <c r="D34" s="19" t="s">
        <v>350</v>
      </c>
    </row>
    <row r="35" spans="1:4" ht="47.25" x14ac:dyDescent="0.25">
      <c r="A35" s="43">
        <v>11</v>
      </c>
      <c r="B35" s="19" t="s">
        <v>122</v>
      </c>
      <c r="C35" s="19" t="s">
        <v>123</v>
      </c>
      <c r="D35" s="19" t="s">
        <v>364</v>
      </c>
    </row>
    <row r="36" spans="1:4" ht="52.15" customHeight="1" x14ac:dyDescent="0.25">
      <c r="A36" s="43">
        <v>12</v>
      </c>
      <c r="B36" s="19" t="s">
        <v>124</v>
      </c>
      <c r="C36" s="19" t="s">
        <v>125</v>
      </c>
      <c r="D36" s="19" t="s">
        <v>351</v>
      </c>
    </row>
    <row r="37" spans="1:4" ht="267.75" x14ac:dyDescent="0.25">
      <c r="A37" s="78">
        <v>13</v>
      </c>
      <c r="B37" s="82" t="s">
        <v>126</v>
      </c>
      <c r="C37" s="20" t="s">
        <v>133</v>
      </c>
      <c r="D37" s="20" t="s">
        <v>335</v>
      </c>
    </row>
    <row r="38" spans="1:4" ht="220.5" x14ac:dyDescent="0.25">
      <c r="A38" s="78"/>
      <c r="B38" s="82"/>
      <c r="C38" s="20" t="s">
        <v>134</v>
      </c>
      <c r="D38" s="20" t="s">
        <v>334</v>
      </c>
    </row>
    <row r="39" spans="1:4" ht="236.25" x14ac:dyDescent="0.25">
      <c r="A39" s="78"/>
      <c r="B39" s="82"/>
      <c r="C39" s="20" t="s">
        <v>135</v>
      </c>
      <c r="D39" s="20" t="s">
        <v>333</v>
      </c>
    </row>
    <row r="40" spans="1:4" x14ac:dyDescent="0.25">
      <c r="A40" s="44" t="s">
        <v>127</v>
      </c>
      <c r="B40" s="45"/>
      <c r="C40" s="45"/>
      <c r="D40" s="46"/>
    </row>
    <row r="41" spans="1:4" ht="103.5" customHeight="1" x14ac:dyDescent="0.25">
      <c r="A41" s="50" t="s">
        <v>140</v>
      </c>
      <c r="B41" s="76" t="s">
        <v>141</v>
      </c>
      <c r="C41" s="77"/>
      <c r="D41" s="77"/>
    </row>
    <row r="42" spans="1:4" ht="76.5" customHeight="1" x14ac:dyDescent="0.25">
      <c r="A42" s="51" t="s">
        <v>142</v>
      </c>
      <c r="B42" s="77" t="s">
        <v>143</v>
      </c>
      <c r="C42" s="77"/>
      <c r="D42" s="77"/>
    </row>
    <row r="43" spans="1:4" x14ac:dyDescent="0.25">
      <c r="A43" s="17"/>
    </row>
  </sheetData>
  <mergeCells count="17">
    <mergeCell ref="A1:D1"/>
    <mergeCell ref="A16:A24"/>
    <mergeCell ref="B16:B24"/>
    <mergeCell ref="A25:A28"/>
    <mergeCell ref="B25:B28"/>
    <mergeCell ref="A5:A10"/>
    <mergeCell ref="B5:B10"/>
    <mergeCell ref="A12:A15"/>
    <mergeCell ref="B12:B15"/>
    <mergeCell ref="B41:D41"/>
    <mergeCell ref="B42:D42"/>
    <mergeCell ref="A30:A32"/>
    <mergeCell ref="B30:B32"/>
    <mergeCell ref="A33:A34"/>
    <mergeCell ref="B33:B34"/>
    <mergeCell ref="A37:A39"/>
    <mergeCell ref="B37:B3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DA682267EFF9E43A6AD1A69CE4FDE35" ma:contentTypeVersion="19" ma:contentTypeDescription="Create a new document." ma:contentTypeScope="" ma:versionID="15f4225d929a94683d95172e7e293709">
  <xsd:schema xmlns:xsd="http://www.w3.org/2001/XMLSchema" xmlns:xs="http://www.w3.org/2001/XMLSchema" xmlns:p="http://schemas.microsoft.com/office/2006/metadata/properties" xmlns:ns2="07254a45-8beb-40bf-8089-d9c1fbed0123" xmlns:ns3="2a4aba02-29a2-496d-8bf3-6c1a8cc45ff5" targetNamespace="http://schemas.microsoft.com/office/2006/metadata/properties" ma:root="true" ma:fieldsID="9c421076293fcda011ef777d0e32c353" ns2:_="" ns3:_="">
    <xsd:import namespace="07254a45-8beb-40bf-8089-d9c1fbed0123"/>
    <xsd:import namespace="2a4aba02-29a2-496d-8bf3-6c1a8cc45f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254a45-8beb-40bf-8089-d9c1fbed01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e21d470-1db3-492d-a2e0-e85fcdb80c5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4aba02-29a2-496d-8bf3-6c1a8cc45ff5"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adc089c-5130-4f5b-8845-a5fdfda2c525}" ma:internalName="TaxCatchAll" ma:showField="CatchAllData" ma:web="2a4aba02-29a2-496d-8bf3-6c1a8cc45f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254a45-8beb-40bf-8089-d9c1fbed0123">
      <Terms xmlns="http://schemas.microsoft.com/office/infopath/2007/PartnerControls"/>
    </lcf76f155ced4ddcb4097134ff3c332f>
    <TaxCatchAll xmlns="2a4aba02-29a2-496d-8bf3-6c1a8cc45ff5" xsi:nil="true"/>
  </documentManagement>
</p:properties>
</file>

<file path=customXml/itemProps1.xml><?xml version="1.0" encoding="utf-8"?>
<ds:datastoreItem xmlns:ds="http://schemas.openxmlformats.org/officeDocument/2006/customXml" ds:itemID="{951B4752-74E8-4002-9255-A248068A9DC9}">
  <ds:schemaRefs>
    <ds:schemaRef ds:uri="http://schemas.microsoft.com/sharepoint/v3/contenttype/forms"/>
  </ds:schemaRefs>
</ds:datastoreItem>
</file>

<file path=customXml/itemProps2.xml><?xml version="1.0" encoding="utf-8"?>
<ds:datastoreItem xmlns:ds="http://schemas.openxmlformats.org/officeDocument/2006/customXml" ds:itemID="{5D30E22F-9B4E-47F4-B497-5CEF79B628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254a45-8beb-40bf-8089-d9c1fbed0123"/>
    <ds:schemaRef ds:uri="2a4aba02-29a2-496d-8bf3-6c1a8cc45f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71D016-FBC5-4707-8AB9-AC73CC46B0A0}">
  <ds:schemaRefs>
    <ds:schemaRef ds:uri="http://schemas.microsoft.com/office/2006/metadata/properties"/>
    <ds:schemaRef ds:uri="http://schemas.microsoft.com/office/infopath/2007/PartnerControls"/>
    <ds:schemaRef ds:uri="07254a45-8beb-40bf-8089-d9c1fbed0123"/>
    <ds:schemaRef ds:uri="2a4aba02-29a2-496d-8bf3-6c1a8cc45ff5"/>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Bendr.reik.REAG</vt:lpstr>
      <vt:lpstr>Poreikis REAG.</vt:lpstr>
      <vt:lpstr>Bend. reikalavimai SISTEMAI</vt:lpstr>
      <vt:lpstr>Techninė spec. SISTEMA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Dainora Bielskytė</dc:creator>
  <cp:lastModifiedBy>Diamedica | Konkursai</cp:lastModifiedBy>
  <cp:lastPrinted>2025-07-31T10:29:49Z</cp:lastPrinted>
  <dcterms:created xsi:type="dcterms:W3CDTF">2025-05-22T07:48:08Z</dcterms:created>
  <dcterms:modified xsi:type="dcterms:W3CDTF">2025-08-07T06:58:43Z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0x010100CDA682267EFF9E43A6AD1A69CE4FDE35</vt:lpwstr>
  </property>
  <property fmtid="{D5CDD505-2E9C-101B-9397-08002B2CF9AE}" pid="3" name="MediaServiceImageTags">
    <vt:lpwstr/>
  </property>
</Properties>
</file>