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730" windowHeight="11760"/>
  </bookViews>
  <sheets>
    <sheet name="Sheet1" sheetId="1" r:id="rId1"/>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8" i="1" l="1"/>
  <c r="G153" i="1" l="1"/>
  <c r="G144" i="1" l="1"/>
  <c r="G108" i="1"/>
  <c r="G133" i="1"/>
  <c r="G123" i="1"/>
  <c r="G98" i="1"/>
  <c r="G89" i="1"/>
  <c r="G80" i="1"/>
  <c r="G78" i="1"/>
  <c r="G73" i="1"/>
  <c r="G66" i="1"/>
  <c r="G65" i="1"/>
  <c r="G56" i="1"/>
  <c r="G39" i="1"/>
  <c r="G38" i="1"/>
  <c r="G37" i="1"/>
  <c r="G36" i="1"/>
  <c r="G26" i="1"/>
  <c r="G15" i="1"/>
  <c r="G14" i="1"/>
  <c r="G13" i="1"/>
  <c r="G12" i="1"/>
</calcChain>
</file>

<file path=xl/sharedStrings.xml><?xml version="1.0" encoding="utf-8"?>
<sst xmlns="http://schemas.openxmlformats.org/spreadsheetml/2006/main" count="404" uniqueCount="273">
  <si>
    <t>Dezinfekuojančių ir sterilizuojančių priemonių bei indikatorių sąrašas</t>
  </si>
  <si>
    <t xml:space="preserve">        Priedas Nr. 2</t>
  </si>
  <si>
    <t>Eil. Nr.</t>
  </si>
  <si>
    <t>Pavadinimas</t>
  </si>
  <si>
    <t>Orientacinis kiekis metams</t>
  </si>
  <si>
    <t>PVM tarifas %</t>
  </si>
  <si>
    <t>1ltr darbinio skiedinio kaina (nurodant tirpalo procentą)</t>
  </si>
  <si>
    <t>Įpakavimo kaina, Eur (su PVM)</t>
  </si>
  <si>
    <t>1. grupė Priemonės rankų, odos ir gleivinių dezinfekcijai</t>
  </si>
  <si>
    <t>iki 300 vnt.</t>
  </si>
  <si>
    <t>Reikalavimai:</t>
  </si>
  <si>
    <t>Priemonė rankų dezinfekcijai</t>
  </si>
  <si>
    <t>iki 100 vnt.</t>
  </si>
  <si>
    <t>3</t>
  </si>
  <si>
    <t>Veiklioji medžiaga etanolis (ne mažiau 80%)</t>
  </si>
  <si>
    <t>Pasižymi baktericidiniu (įsk. TBC) fungicidiniu, virucidiniu (HBV, ŽIV) aktyvumu</t>
  </si>
  <si>
    <t>Pasižymi greitu veikimu (30s.), sudėtyje nėra fenolių, triklozano, peroksidų, chlorheksidino</t>
  </si>
  <si>
    <t>Turi odos apsaugos ir priežiūros komponentų</t>
  </si>
  <si>
    <t>Nealergizuoja, be dažo ir kvapiųjų medžiagų</t>
  </si>
  <si>
    <t>Tinkamas naudoti ligoninėje turimuose dozatoriuose</t>
  </si>
  <si>
    <t>3.1</t>
  </si>
  <si>
    <t>Įpakavimas po 500 ml (su dozatoriumi)</t>
  </si>
  <si>
    <t>3.2</t>
  </si>
  <si>
    <t xml:space="preserve">                   po 1.0 ltr (su dozatoriumi)</t>
  </si>
  <si>
    <t>3.3</t>
  </si>
  <si>
    <t>Laikiklis 500ml talpai, tvirtinamas prie procedūrų vežimėlio arba sienos, arba kabinamas ant lovos (turi tikti perkamai rankų dezinfekcinei priemonei t.y. 3.1 ir 3.2 pozicijoms)</t>
  </si>
  <si>
    <t>Viso 3 pozicija</t>
  </si>
  <si>
    <t>P.S. 3 pozicijos priemonės bus perkamos iš vieno tiekėjo</t>
  </si>
  <si>
    <t xml:space="preserve">Įpakavimas 1,0 ltr </t>
  </si>
  <si>
    <t>iki 5 vnt.</t>
  </si>
  <si>
    <t>5</t>
  </si>
  <si>
    <t>Dažyta priemonė odos dezinfekcijai</t>
  </si>
  <si>
    <t>Veikliosios medžiagos propanolio alkoholiai, 100g tirpalo ne mažiau 60g ir ketvirtiniai amonio junginiai</t>
  </si>
  <si>
    <t>Tinka odos dezinfekcijai prieš operacijas, punkcijas, invazines procedūras ir kt.</t>
  </si>
  <si>
    <t>Vidutinio lygio antimikrobinė medžiaga pasižymi plačiu veikimo spektru: bakterijoms (TB), grybeliams, virusams (ŽIV, HBV, Rota)</t>
  </si>
  <si>
    <t>Natūralios dažančios medžiagos</t>
  </si>
  <si>
    <t>Sudėtyje nėra chlorheksidino, fenolių, triklozano, peroksidų, jodo junginių</t>
  </si>
  <si>
    <t>Turi veikimą prailginančią medžiagą</t>
  </si>
  <si>
    <t>Nealergizuoja, nedirgina odos</t>
  </si>
  <si>
    <t>6</t>
  </si>
  <si>
    <t xml:space="preserve">Nedažyta priemonė odos dezinfekcijai </t>
  </si>
  <si>
    <t>P.S. Ketvirtinis amonio junginys prailgina veikimą ir padeda giliai įsiskverbti į odą</t>
  </si>
  <si>
    <t>Tinka odos dezinfekcijai prieš injekcijas, operacijas, punkcijas, invazines procedūras ir kt.</t>
  </si>
  <si>
    <t>Sudėtyje nėra chlorheksidino, fenolių, triklozano, peroksidų junginių</t>
  </si>
  <si>
    <t>6.1</t>
  </si>
  <si>
    <t>6.2</t>
  </si>
  <si>
    <t>Įpakavimas po 250ml su purkštuku</t>
  </si>
  <si>
    <t>iki 360 vnt.</t>
  </si>
  <si>
    <t>6.3</t>
  </si>
  <si>
    <t>Įpakavimas po 50ml su purkštuku</t>
  </si>
  <si>
    <t>Viso 6 pozicija</t>
  </si>
  <si>
    <t>P.S. 6 pozicijos priemonės bus perkamos iš vieno tiekėjo</t>
  </si>
  <si>
    <t>2 grupė. Priemonės medicininių prietaisų valymui ir dezinfekcijai</t>
  </si>
  <si>
    <t>9</t>
  </si>
  <si>
    <t>9.1</t>
  </si>
  <si>
    <t>9.2</t>
  </si>
  <si>
    <t>Viso 9 pozicija</t>
  </si>
  <si>
    <t>Dezinfekuojančios medžiagos endoskopams</t>
  </si>
  <si>
    <t>Priemonė aukšto lygio instrumentų dezinfekcijai aktyvaus deguonies pagrindu su plovikliais milteliais</t>
  </si>
  <si>
    <t>monokomponentinė, veiklioji medžiaga - natrio perkarbonatas milteliais,</t>
  </si>
  <si>
    <t>2% darbiniame tirpale ne mažiau 1000 ppm peracto rūgšties,</t>
  </si>
  <si>
    <t>pasižymi baktericidiniu (įsk. TBC), fungicidiniu ir mielocidiniu ir virucidiniu (HBV, HCV, ŽIV, Adeno, Rota, Polio, Papova, Vaccina) aktyvumu, veikia sporas (B.Subtilis),</t>
  </si>
  <si>
    <t>darbinio tirpalo pH neutralus,</t>
  </si>
  <si>
    <t>gerai plauna, nereikalingas pradinis instrumentų plovimas,</t>
  </si>
  <si>
    <t>ekspozicija sporocidiniam (B.Subtilis) efektui 15 min.,</t>
  </si>
  <si>
    <t>skirta dezinfekuoti instrumentus, endoskopus ir kitus jautrius šilumai plastmasės, gumos gaminius bei instrumentus, kietus endoskopus (kurių negalima sterilizuoti aukštoje temperatūroje), tinkamas naudoti pusiau-automatinėse plovimo/dezinfekcijos mašinose,</t>
  </si>
  <si>
    <t>būtina pateikti endoskopų gamintojų (kaip Olympus) rekomendacijas,</t>
  </si>
  <si>
    <t>būtini cheminiai indikatoriai tirpalo veiklumui nustatyti,</t>
  </si>
  <si>
    <t>lengvai paruošiamas, milteliai visiškai tirpūs</t>
  </si>
  <si>
    <t>indai instrumentų dezinfekcijai - nemokamai pagal ligoninės poreikius</t>
  </si>
  <si>
    <t>Įpakavimas: 1,5kg kibirėlis</t>
  </si>
  <si>
    <t>Priemonė instrumentų plovimui prieš aukšto lygio dezinfekciją</t>
  </si>
  <si>
    <t>enzimų pagrindu;</t>
  </si>
  <si>
    <t>mažos koncentracijos (0,5-2,0%) ekspozicijos laikas (5-15min.);</t>
  </si>
  <si>
    <t>visiškai neputojanti;</t>
  </si>
  <si>
    <t>suderinamas su aukšto lygio dezinfektantu aktyvaus deguonies pagrindu;</t>
  </si>
  <si>
    <t>darbinio tirpalo pH neutralus;</t>
  </si>
  <si>
    <t>sertifikuotas pagal 93/42/EEC;</t>
  </si>
  <si>
    <t>tinka naudoti ultragarsinėse voniose</t>
  </si>
  <si>
    <t>Įpakavimas: 2ltr</t>
  </si>
  <si>
    <t>12</t>
  </si>
  <si>
    <t>Šarminis valiklis</t>
  </si>
  <si>
    <t>Šarmai, kompleksinės medžiagos, antikoroziniai priedai, izoliacinė priemonė</t>
  </si>
  <si>
    <t>Skystis (dozuojamas automatiškai); švelniai šarminis; be chloro; be paviršių veikiančių medžiagų; itin saugus daugeliui paviršių pH~12 (koncentrato)</t>
  </si>
  <si>
    <t>Įpakavimas: 5 kg</t>
  </si>
  <si>
    <t>iki 15 vnt.</t>
  </si>
  <si>
    <t>Neutralizatorius</t>
  </si>
  <si>
    <t>Sudėtis: citrinos rūgštis</t>
  </si>
  <si>
    <r>
      <t>Savybės: pH (koncentrato) apie 1; tirpalo apie 3; tankis (20</t>
    </r>
    <r>
      <rPr>
        <vertAlign val="superscript"/>
        <sz val="11"/>
        <rFont val="Times New Roman"/>
        <family val="1"/>
        <charset val="186"/>
      </rPr>
      <t>o</t>
    </r>
    <r>
      <rPr>
        <sz val="11"/>
        <rFont val="Times New Roman"/>
        <family val="1"/>
        <charset val="186"/>
      </rPr>
      <t>C temperatūroje) apie 1,17 g/l</t>
    </r>
  </si>
  <si>
    <t>Be fosfatų; be paviršiaus aktyviųjų medžiagų; nekenkia aplinkai</t>
  </si>
  <si>
    <t>Įpakavimas: 5 ltr bakeliai</t>
  </si>
  <si>
    <t>16</t>
  </si>
  <si>
    <t>3 grupė Priemonės paviršių valymui ir dezinfekcijai</t>
  </si>
  <si>
    <t>17</t>
  </si>
  <si>
    <t>servetėlės supakuotos originaliose dėžutėse-dozatoriuose su sandariais dvigubais dangteliais;</t>
  </si>
  <si>
    <t>18</t>
  </si>
  <si>
    <t>Sevetėlės be alkoholių, skirtos alkoholiams jautrių medicininių prietaisų ir kitų paviršių dezinfekjcijai</t>
  </si>
  <si>
    <t>sudėtyje nėra alkoholių, aldehidų, fenolių; veiklioji medžiaga- ketvirtiniai amonio junginiai</t>
  </si>
  <si>
    <t>servetėlės išmatavimai: 13x20 ±1cm;</t>
  </si>
  <si>
    <t>pasižymi bakteriacidiniu (TBC), virucidiniu, fungicidiniu poveikiu;</t>
  </si>
  <si>
    <t xml:space="preserve">greita ekspozicija - iki 60s.; </t>
  </si>
  <si>
    <t>19</t>
  </si>
  <si>
    <t>Priemonė greitai paviršių dezinfekcijai</t>
  </si>
  <si>
    <t>Veikliosios medžiagos - alkoholiai, 100g tirpalo ne mažiau 70g propanolio</t>
  </si>
  <si>
    <t>Sudėtyje nėra aldehidų, ketvirtinių amonio junginių, fenolių junginių</t>
  </si>
  <si>
    <t>Tinka nedidelių ir sunkiai pasiekiamų paviršių greitai dezinfekcijai</t>
  </si>
  <si>
    <t>Ekspozicijos laikas 30s. - 5min.</t>
  </si>
  <si>
    <t>Nepalieka dėmių, greitai išdžiūsta</t>
  </si>
  <si>
    <t>Įpakavimas: 1 ltr flakonas su purkštuku</t>
  </si>
  <si>
    <t>20</t>
  </si>
  <si>
    <t>Priemonė paviršių valymui ir dezinfekcijai, naikinanti sporas</t>
  </si>
  <si>
    <t>Veikliosios medžiagos: alkyldimetylbenzylamonio chloridas, nonoksilonas, dodecylaminas, etilo alkoholis B, sulfaminė rūgštis, peroksidas ir kt.</t>
  </si>
  <si>
    <t>Tinka įvairiems paviršiams ir organiniam stiklui</t>
  </si>
  <si>
    <t>Bekvapė, be dažomųjų priedų</t>
  </si>
  <si>
    <t>Galima naudoti naujagimių reanimacijos operacinėse ir kt. skyriuose</t>
  </si>
  <si>
    <t>Ekspozicija - 10-30 min.</t>
  </si>
  <si>
    <t>Po dezinfekcijos nereikia nuplauti</t>
  </si>
  <si>
    <t>Dezinfekuojama šluostant, mirkant, purškiant</t>
  </si>
  <si>
    <t>Įpakavimas: 1 ltr</t>
  </si>
  <si>
    <t>P.s. Eiliškumas bus sudaromas pagal 1 ltr darbinio skiedinio kainą</t>
  </si>
  <si>
    <t>Priemonė paviršių, įrenginių, indų valymui ir dezinfekcijai</t>
  </si>
  <si>
    <t>Aktyviosios medžiagos-natrio dichloroisocianūratas 19% ir anijoninės aktyviosios medžiagos (1 tabletėje 1 gramas aktyvaus chloro), 27% geriamosios sodos</t>
  </si>
  <si>
    <t>Preparato darbinio tirpalo pH: 5,6-6,0</t>
  </si>
  <si>
    <t>Pagamintas darbinis tirpalas vienu metu plauna, dezinfekuoja; neutralizuoja arba nuriebalina (jei paviršiai suteršti riebalais); nukenksmina</t>
  </si>
  <si>
    <t>Nuvalius paviršių šiuo tirpalu nelieka jokių dėmių, paviršiai greitai išdžiūsta, jo perplauti nereikia</t>
  </si>
  <si>
    <t>Darbiniai tirpalai turi pasižymėti baktericidiniu (TBC), fungicidiniu, virusidiniu aktyvumu</t>
  </si>
  <si>
    <t>Pagaminti tirpalai turi būti skirti naudoti įvairiems paviršiams (grindys, sienos, kėdės, stalai, oda aptraukti baldai, vežimėliai ir kiti), sanitariniams mazgams bei maisto ruošimo indams plauti, dezinfekuoti ir nuriebalinti, nukenskminti. Taip pat žalių kiaušinių lukštų dezinfekcijai</t>
  </si>
  <si>
    <t>Pagaminti darbiniai tirpalai turi išlikti stabilūs ne trumpiau 72 val.</t>
  </si>
  <si>
    <r>
      <t>1m</t>
    </r>
    <r>
      <rPr>
        <vertAlign val="superscript"/>
        <sz val="11"/>
        <rFont val="Times New Roman"/>
        <family val="1"/>
        <charset val="186"/>
      </rPr>
      <t>2</t>
    </r>
    <r>
      <rPr>
        <sz val="11"/>
        <rFont val="Times New Roman"/>
        <family val="1"/>
        <charset val="186"/>
      </rPr>
      <t xml:space="preserve"> paviršiaus ploto apruošimui reikia apie 20-30ml dezinfekcinio tirpalo</t>
    </r>
  </si>
  <si>
    <t>Ekspozicija - momentinė</t>
  </si>
  <si>
    <t>Preparato pavidalas - tabletės</t>
  </si>
  <si>
    <t>Darbinio tirpalo paruošimas ir dozavimas labai greitas ir nesudėtingas</t>
  </si>
  <si>
    <t>Įpakavimas po 100 tablečių</t>
  </si>
  <si>
    <t>Priemonė paviršių dezinfekcijai</t>
  </si>
  <si>
    <t>Aktyviosios medžiagos-natrio dichloroisocianūratas 95% (1 tabletėje 2.5 gramo aktyvaus chloro) ir 5% natrio benzoato</t>
  </si>
  <si>
    <t>Pagrindinės sudedamosios medžiagos: natrio dichloroisocianūratas 95% (vienoje tabletėje 2,5g aktyvaus chloro), natrio benzoatas 5% (aktyvatorius) darbinio tirpalo pH: 5,5-7,0</t>
  </si>
  <si>
    <t>Aukšto lygio antimikrobinė medžiaga, pasižyminti baktericidiniu (TBC), fungicidiniu, virusidiniu, sporicidiniu aktyvumu</t>
  </si>
  <si>
    <t>Naudojama įvairių kietų paviršių baigiamajai dezinfekcijai, medicininių atliekų ir vienkartinių gaminių nukenksminimui</t>
  </si>
  <si>
    <t>Esant būtinumui ekspozicija turi būti sutrumpinama iki 5-30min.</t>
  </si>
  <si>
    <t>Pavidalas - tabletės (greitas, nesudėtingas paruošimas ir dozavimas)</t>
  </si>
  <si>
    <t>24</t>
  </si>
  <si>
    <t>Aplinkos, paviršių ir medicinos prietaisų valymo ir dezinfekcijos priemonė</t>
  </si>
  <si>
    <t>Skystas skiedžiamas koncentratas. Priemonė turi būti tinkama didelių aplinkos daiktų, paviršių valymui ir dezinfekcijai, indų dezinfekcijai, skalbinių ir medicinos prietaisų valymui – dezinfekcijai. Tinkama vandeniui ir šluostymui atspariems paviršiams, bei mirkymui. Turi tikti smarkiai užterštų biologiniais skysčiais paviršių valymui, bei aerozolinei dezinfekcijai, naudojant įstaigos turimuose rūko generatoriuose</t>
  </si>
  <si>
    <t>Pateikti biocido autorizacijos liudijimą;</t>
  </si>
  <si>
    <t>Ženklinta CE (pateikti atitikties deklaraciją 93/42EEB);     </t>
  </si>
  <si>
    <t>Sudėtyje neturi būti aldehidų, fenolių, chloro, alkoholių;</t>
  </si>
  <si>
    <t>Pagaminta ketvirtinių amonio junginių pagrindu, sudėtyje turi būti pH reguliatoriai, tirpikliai, valikliai;</t>
  </si>
  <si>
    <t xml:space="preserve">Veikia bakterijas, mikobakterijas (tame tarpe M. Terrae, TBC) virusus (tame tarpe HBV, ŽIV, BVDV-HCV, Vaccinia),  grybus;   </t>
  </si>
  <si>
    <t>Darbinių tirpalų veikiančių virusus (tame tarpe HBV, ŽIV, BVDV-HCV, Vaccinia) koncentracija turi būti: ne daugiau 3%, kontakto laikas turi būti:ne ilgiau 5 min. Darbinių tirpalų pH 7-9</t>
  </si>
  <si>
    <t>Įpakavimas:  2 ltr</t>
  </si>
  <si>
    <t>8 grupė Siūlėtuvo užlydymo kontrolės gaminiai</t>
  </si>
  <si>
    <t>iki 1000 vnt.</t>
  </si>
  <si>
    <t>iki 1000 fl.</t>
  </si>
  <si>
    <t>P.S. 9 pozicijos priemonės bus perkamos iš vieno tiekėjo</t>
  </si>
  <si>
    <t>12.1</t>
  </si>
  <si>
    <t>Viso 12 pozicija</t>
  </si>
  <si>
    <t>P.S. 12 pozicijos priemonės bus perkamos iš vieno tiekėjo</t>
  </si>
  <si>
    <t>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Pateikiamos skaitmeninės dokumentų kopijos</t>
  </si>
  <si>
    <t>1.</t>
  </si>
  <si>
    <t>2.</t>
  </si>
  <si>
    <t xml:space="preserve">3. </t>
  </si>
  <si>
    <t>Priemonės, naudojamos paviršių, rankų dezinfekcijai, skystų atliekų kenksmingumo šalinimui, turi būti biocidai.</t>
  </si>
  <si>
    <t>iki 150 vnt.</t>
  </si>
  <si>
    <t xml:space="preserve">Silpnai šarminė plovimo priemonė instrumentų plovimo dezinfekcijos mašinoms </t>
  </si>
  <si>
    <t xml:space="preserve">Skirta naudoti plovimo-dezinfekavimo įrenginiuose, ultragarso vonelėse ir rankiniu būdu plauti medicininius prietaisus, tinka plauti šarmams atsparius paviršius, pvz., nerūdijantį plieną, keramiką, stiklą, atsparų plastiką ir minkštus metalus </t>
  </si>
  <si>
    <t>pH ne daugiau 12</t>
  </si>
  <si>
    <t xml:space="preserve">Dozavimas 3–10ml/l. Temperatūra 35–60°C. </t>
  </si>
  <si>
    <t>Turi atitikti Europos direktyvos 93/42/EC 1 priedą dėl medicininių prietaisų. Arba lygiavertį.</t>
  </si>
  <si>
    <t xml:space="preserve">Preparato sudėtyje esančios paviršiaus aktyviosios medžiagos atitinka biologinio skaidomumo kriterijus, pateiktus ES plovimo priemonių reglamente Nr. 648/2004 (arba lygiavertis). Anijoninės paviršiaus aktyviosios medžiagos &lt;5 % nejoninės paviršiaus aktyviosios medžiagos &lt;5 %, fermentai, rišikliai, rūdžių inhibitoriai ir paviršiaus aktyviosios medžiagos. </t>
  </si>
  <si>
    <t xml:space="preserve">Biologiškai skaidžios sudedamosios dalys ir perdirbama pakuotė. </t>
  </si>
  <si>
    <t xml:space="preserve">Kartu su prekėmis pateikti saugos duomenų lapą ir naudojimo instrukciją. </t>
  </si>
  <si>
    <t>iki 30 vnt.</t>
  </si>
  <si>
    <t>Pastaba: specialiai testuota su ligoninėje naudojamomis 46-serijos mašinomis, pagal LST EN ISO 15883.</t>
  </si>
  <si>
    <t>Silpna organinė rūgštis neutralizavimo priemonė   intrumentų plovimo dezinfekcijos mašinoms</t>
  </si>
  <si>
    <t xml:space="preserve">Tinka visiems rūgštims atspariems paviršiams, tokiems kaip nerūdijantis plienas, keramika, stiklas ir plastikai. </t>
  </si>
  <si>
    <t>Turi atitikti Europos direktyvos 93/42/EC 1 priedą dėl medicininių prietaisų.Arba lygiavertį.</t>
  </si>
  <si>
    <t>iki 250 vnt.</t>
  </si>
  <si>
    <t>naikina bakterijas, virurus, mieles;</t>
  </si>
  <si>
    <t>turi tikti medicinos prietaisų ir aplinkos paviršių dezinfekcijai (pateikti patvirtinančius dokumentus)</t>
  </si>
  <si>
    <t>iki 200 dėž.</t>
  </si>
  <si>
    <t>iki 1600 vnt.</t>
  </si>
  <si>
    <t>iki 600 vnt.</t>
  </si>
  <si>
    <t>iki 300 įpak.</t>
  </si>
  <si>
    <t>Priemonės medicinos prietaisų dezinfekcijai ir plovimui "46-tos serijos" plovimo mašinose</t>
  </si>
  <si>
    <t>Pateikti aprašymus, naudojimo instrukcijas, saugos duomenų lapus (atitinkančius Komisijos reglamentu (ES) nustatytus lapų pildymo reikalavimus) ir kitus būtinus dokumentus originalia kalba ir patvirtintus vertimus lietuvių kalboje (sertifikatus, biocidų autorizacijos liudijimus, naudojimo etiketes, atitikties deklaracijas, medicinos prietaisų dezinfekantų etiketes, naudojimo instrukcijas ir kt.)</t>
  </si>
  <si>
    <t>iki 2500 fl.</t>
  </si>
  <si>
    <t>iki 75 vnt.</t>
  </si>
  <si>
    <t>Priemonės medicinos prietaisų dezinfekcijai ir plovimui "Inova", "Tiva", "Steelco"  plovimo mašinose</t>
  </si>
  <si>
    <t>12.2</t>
  </si>
  <si>
    <t>pakuotėje: ne mažiau 80 servetėlių dėžutėje</t>
  </si>
  <si>
    <t>iki 250 įpak.</t>
  </si>
  <si>
    <t>iki 500 vnt.</t>
  </si>
  <si>
    <t>25.</t>
  </si>
  <si>
    <t>Priemonė aplinkos ir medicinos prietaisų paviršių valymui ir dezinfekcijai</t>
  </si>
  <si>
    <t>dvikomponentė, vidutinio lygio dezinfekcinė valomoji priemonė koncentratas;</t>
  </si>
  <si>
    <t>veikliosios medžiagos  - aninai ir ketvirtiniai amonio junginiai;</t>
  </si>
  <si>
    <t>sudėtyje nėra chloro, aldehidų, fenolių, guanidų, rūgščių, alkoholio;</t>
  </si>
  <si>
    <t>neputoja, sudėtyje yra tenzidų, glicerinų;</t>
  </si>
  <si>
    <t>tinka naudoti operacinėse, naujagimių skyriuose.</t>
  </si>
  <si>
    <t>Ženklintas CE (pagal 93/42EEB) ir registruotas kaip biocidinis produktas</t>
  </si>
  <si>
    <t xml:space="preserve">Sudėtis pagal ES plovimo priemonių reglamentą Nr. 648/2004 (arba lygiavertis): citrinų rūgštis &gt;30 %. </t>
  </si>
  <si>
    <t>37.2</t>
  </si>
  <si>
    <t>37</t>
  </si>
  <si>
    <t>37.1</t>
  </si>
  <si>
    <t>Viso 37 pozicija</t>
  </si>
  <si>
    <t>Įpakavimas:  5 ltr</t>
  </si>
  <si>
    <t xml:space="preserve">Apskaičiuota ūmaus toksiškumo dozė (per burną LD50) &gt;12000 mg/kg. </t>
  </si>
  <si>
    <t xml:space="preserve">Įpakavimas: 5 litrai </t>
  </si>
  <si>
    <t xml:space="preserve">Skirta plovimo-dezinfekavimo įrenginiuose neutralizuoti šarmines plovimo medžiagas ir nuo medicininių prietaisų pašalinti kieto vandens kalkines nuosėdas bei kitus rūgštyse tirpius mineralus. </t>
  </si>
  <si>
    <t>Neutralizavimas: dozė 1–2 ml/l. Temperatūra 40–60 °C.</t>
  </si>
  <si>
    <t xml:space="preserve">Plovimas: dozė 1–5 ml/l, temperatūra &gt;50 °C. </t>
  </si>
  <si>
    <t>Biologiškai skaidžios sudedamosios dalys ir perdirbama pakuotė.</t>
  </si>
  <si>
    <t>P.S. 37 pozicijos priemonės bus perkamos iš vieno tiekėjo</t>
  </si>
  <si>
    <t>Viso kaina Eur (su PVM)</t>
  </si>
  <si>
    <t>Firminis pavadinimas, gamintojas/ Siūlomo parametro atitikimas, konkreti parametro reikšmė ir atitikimo patvirtinimas (psl. pasiūlyme, puslapyje pabraukiant kiekvienos pozicijos kiekvieną atitikimą, nurodant pozicijos numerį pagal prašomas specifikacijas)</t>
  </si>
  <si>
    <t>Skinman soft protect, gamintojas ECOLAB, failas dėl atitikimo pavadinimu "APRASYMAI", dokumentų pavadinimas "Skinman Soft Protect naudojimas_" ir "Skinman soft Protect"</t>
  </si>
  <si>
    <t>Veiklioji medžiaga etanolis (89 gr.)</t>
  </si>
  <si>
    <t>-</t>
  </si>
  <si>
    <t>Sieninis laikiklis, gamintojas ECOLAB, failas dėl atitikimo pavadinimu "APRASYMAI", dokumentų pavadinimas "laikiklis ant lovos"</t>
  </si>
  <si>
    <t>Sudėtis: 100 g prepato yra: 46.0 g etanolio (96), 27.0 g izopropanololio, 1.0 g benzilo alkoholio, 0.1 g vandenilio peroksido, dažikliai E 110, E 124.</t>
  </si>
  <si>
    <t>Skinsept color, gamintojas ECOLAB, failas dėl atitikimo pavadinimu "APRASYMAI", dokumentų pavadinimai: "Skinsept -Pur-Color naudojimas_" ir "SKINSEPT COLOR".</t>
  </si>
  <si>
    <t>Skinsept pur, gamintojas ECOLAB, failas dėl atitikimo pavadinimu "APRASYMAI", dokumentų pavadinimai: "Skinsept -Pur-Color naudojimas_" ir "SKINSEPT PUR"</t>
  </si>
  <si>
    <t>Įpakavimas po 350ml su purkštuku</t>
  </si>
  <si>
    <t>Įpakavimas po 350ml su purkštuku (viso 15 vnt.)</t>
  </si>
  <si>
    <t>Sekusept aktiv ,  gamintojas ECOLAB, failas dėl atitikimo pavadinimu "APRASYMAI", dokumentų pavadinimai:"Sekusept Aktiv naudojimas_su plovimu" ir "Sekusept aktiv-nauja".</t>
  </si>
  <si>
    <t>monokomponentinė, veiklioji medžiaga - natrio perkarbonatas milteliais.</t>
  </si>
  <si>
    <t>Aktyvi sudėtinė dalis peracto rūgštis susidaro gaminant darbinį tirpalą. 100 g miltelių sudaro: 50 g natrio perkarbonato monohidratas ir 25 g tetracetyletilendiamino (TAED).</t>
  </si>
  <si>
    <t>ekspozicija sporocidiniam (B.Subtilis) efektui 10-15 min.,</t>
  </si>
  <si>
    <t>pateikiama endoskopų gamintojų (Olympus) rekomendacija</t>
  </si>
  <si>
    <t>kartu pateikiami cheminiai indikatoriai tirpalo veiklumui nustatyti,</t>
  </si>
  <si>
    <t>0,60 (2%)</t>
  </si>
  <si>
    <t>Sekuzyme, gamintojas ECOLAB, failas dėl atitikimo pavadinimu "APRASYMAI", dokumentų pavadinimai: "Seku Zyme naudojimas-gera", "SekuZyme"</t>
  </si>
  <si>
    <t>0,05 (0,5%)</t>
  </si>
  <si>
    <r>
      <t xml:space="preserve">Sudėtis: nejoniniai tenzidai, </t>
    </r>
    <r>
      <rPr>
        <b/>
        <u/>
        <sz val="11"/>
        <rFont val="Times New Roman"/>
        <family val="1"/>
        <charset val="186"/>
      </rPr>
      <t>enzimai</t>
    </r>
    <r>
      <rPr>
        <sz val="11"/>
        <rFont val="Times New Roman"/>
        <family val="1"/>
        <charset val="186"/>
      </rPr>
      <t>, korozijos inhibitoriai, valomąsias savybes stiprinančios medžiagos</t>
    </r>
  </si>
  <si>
    <t>tinka naudoti ultragarsinėse voniose.</t>
  </si>
  <si>
    <t>Sekumatic FR, gamintojas ECOLAB, failas dėl atitikimo pavadinimu "APRASYMAI", dokumentų pavadinimai: "Sekumatic FR naudojimas", "sekumatic vertimas", "Sekumatic_Imagebrosch"</t>
  </si>
  <si>
    <t>Sekumatic FNZ, gamintojas ECOLAB, failas dėl atitikimo pavadinimu "APRASYMAI", dokumentų pavadinimai: "sekumatic FNZ", "sekumatic vertimas", "Sekumatic_Imagebrosch"</t>
  </si>
  <si>
    <t>Skystas neutralizatorius citrinų rūgšties pagrindu.</t>
  </si>
  <si>
    <r>
      <t>Savybės: pH (koncentrato) apie 1; Darbinio tirpalo pH ciklo metu – 5; tankis (20</t>
    </r>
    <r>
      <rPr>
        <vertAlign val="superscript"/>
        <sz val="11"/>
        <rFont val="Times New Roman"/>
        <family val="1"/>
        <charset val="186"/>
      </rPr>
      <t>o</t>
    </r>
    <r>
      <rPr>
        <sz val="11"/>
        <rFont val="Times New Roman"/>
        <family val="1"/>
        <charset val="186"/>
      </rPr>
      <t>C temperatūroje) apie 1,17 g/l</t>
    </r>
  </si>
  <si>
    <t>Įpakavimas: 5 ltr bakelis</t>
  </si>
  <si>
    <t>0,026 (3%)</t>
  </si>
  <si>
    <t>0,009(1%)</t>
  </si>
  <si>
    <t>Sani cloth activ, gamintojas ECOLAB, failas dėl atitikimo pavadinimu "APRASYMAI", dokumentas pavadinimu "Sani cloth active naudojimas_".</t>
  </si>
  <si>
    <t>servetėlės išmatavimai: (130x220)</t>
  </si>
  <si>
    <t>pakuotėje:125 servetėlės dėžutėje</t>
  </si>
  <si>
    <t xml:space="preserve">greita ekspozicija - iki 1 min.; </t>
  </si>
  <si>
    <t>Efektyvi ir praktiška dezinfekcinė valymo priemonė greitai paviršių dezinfekcijai be alkoholio (aprašyme ir saugos duomenų lapuose, bei PDI sertifikate)</t>
  </si>
  <si>
    <t>Incidin liquid spray, gamintojas ECOLAB, failas dėl atitikimo pavadinimu "APRASYMAI", dokumentai pavadinimu: "Incidin liquid spray_LT" ir "INCIDIN liquid spray".</t>
  </si>
  <si>
    <t>Sudėtis: 100 g Incidin Liquid spray yra šių aktyviųjų medžiagų: 35 g 2-propanolio; 25 g 1-propanolio; 0,375 g amfoterinių paviršiaus aktyvių medžiagų (20%).</t>
  </si>
  <si>
    <t>Ekspozicijos laikas 1 min. - 5min.</t>
  </si>
  <si>
    <t>Incidin aktiv, gamintojas ECOLAB, failas dėl atitikimo pavadinimu "APRASYMAI", dokumentai pavadinimu: "Incidin Active_LT" ir "INCIDIN ACTIVE".</t>
  </si>
  <si>
    <t>0,69 (2%)</t>
  </si>
  <si>
    <t>Medicarine, gamintojas ECOLAB, failas dėl atitikimo pavadinimu "APRASYMAI", dokumentai pavadinimu: "Medicarine naudojimosi LT" ir "medicarine"</t>
  </si>
  <si>
    <t>Sudėtis: 2% Incidin active tirpale yra &gt; 1000 ppm peracto rūgšties. Aktyvus deguonis gaminasi iš natrio perkarbonato ir TAED.</t>
  </si>
  <si>
    <t xml:space="preserve">Naudojimo sritys  
• Operacinės, intensyvios terapijos skyriai ir kitos padidintos rizikos patalpos,
• Medicininių įrankių paviršiai, grindys ir sienos,
• Slaugos įstaigos su padidinta virusidine ir sporicidine rizika (Noro virusas, Clostridium). Tinka naudoti operacinėse, intensyvios terapijos, akušerijos, naujagimių skyriuose. 
</t>
  </si>
  <si>
    <t>Ekspozicija - 5-15 min.</t>
  </si>
  <si>
    <t xml:space="preserve">Galima naudoti naujagimių reanimacijos operacinėse ir kt. Skyriuose. Visų paviršių sporocidinė dezinfekcijos ir valymo priemonė
• Veiksmingas prieš Clostridium bakterijų infekciją
• Puikios valomosios savybės
• pH 5,6 – 6,0
• Su aktyvių medžiagų sistema PerOxyBalance®
</t>
  </si>
  <si>
    <t>Įpakavimas: 1,5 kg kibirėlis</t>
  </si>
  <si>
    <t>0,006 (0,18%)</t>
  </si>
  <si>
    <t>Incidin Pro, gamintojas ECOLAB, failas dėl atitikimo pavadinimu "APRASYMAI", dokumentai pavadinimu:</t>
  </si>
  <si>
    <t>Ženklinta CE (pateikiama atitikties deklaraciją 93/42EEB);     </t>
  </si>
  <si>
    <t>Incidin®Pro – be aldehidinis paviršių koncentratas. Preparatas gerai plauna ir dezinfekuoja paviršius. Savybės. Veiksmingumas, greitis, suderinamumas. Be aldehinis ir bekvapis. Platus veikimo spektras (įskaitant ir Noro virusus), greitas veikimas, puiki plovimo kokybė. Gerai valo ir dezinfekuoja vienu metu. Naudojama maža koncentracija. Puikus medžiagos suderinamumas su kitomis medžiagomis.</t>
  </si>
  <si>
    <t xml:space="preserve">Sudėtyje nėra būti aldehidų, fenolių, chloro, alkoholių; Sudėtis. 100 g preparato yra: 10.0 g 2-fenoksietanolis, 8.0 g N,N-bis-(3-Aminopropyl), dodecilaminas, 
7.5 g – Benzalkonio chloridas. 
</t>
  </si>
  <si>
    <t>Darbinių tirpalų veikiančių virusus (tame tarpe HBV, ŽIV, BVDV-HCV, Vaccinia) koncentracija turi būti: ne daugiau 3%, kontakto laikas ne ilgiau 5 min. Darbinių tirpalų pH 7-9</t>
  </si>
  <si>
    <t>Incidin Extra N, gamintojas ECOLAB, failas dėl atitikimo pavadinimu "APRASYMAI", dokumentai pavadinimu:</t>
  </si>
  <si>
    <t xml:space="preserve">Ženklintas CE (pagal 93/42EEB) </t>
  </si>
  <si>
    <t>Įpakavimas:  6 ltr</t>
  </si>
  <si>
    <t>Sudėtis. Antimikrobinės veiksmingosios medžiagos, nejoniniai tenzidai, tirpikliai, dažančios ir aromatą suteikiančios medžiagos. 100 g preparato yra: 15 g benzalkonio chlorido ir 12,4 g gliukoprotamino</t>
  </si>
  <si>
    <t xml:space="preserve">Incidin Extra N - patogi ir švelni priemonė paviršių dezinfekcijai su patentuota veiksmingąja medžiaga – gliukoprotaminu. Preparatas gerai plauna ir dezinfekuoja paviršius.
Savybės. Platus veikimo spektras. Veikia bakterijas MRSA ir TBC), grybelius, virusus (HBV, ŽIV, Vaccinia, Adeno, Papova, Rota ir Herpes). Saugiai dezinfekuoja visus plaunamus paviršius, netgi rizikingose vietose. Efektyviai veikia daugeliu atvejų atsparius stafilokokus (MRSA). Sudėtyje yra gliukoprotamino, nėra aldehidų, nekenkia vartotojui. Gerai valo ir dezinfekuoja vienu metu. Naudojama maža koncentracija. Medžiagos suderinamumas su kitomis medžiagomis plačiai ištirtas (tinka metalui, sintetinėms medžiagoms, elastomerams ir kt.).
</t>
  </si>
  <si>
    <t>Sekumatic FDR, gamintojas ECOLAB, failas dėl atitikimo pavadinimu "APRASYMAI", dokumentų pavadinimai: "Sekumatic FDR naudojimas", "sekumatic vertimas", "Sekumatic_Imagebrosch"</t>
  </si>
  <si>
    <r>
      <t xml:space="preserve">Įpakavimas po 300 tablečių </t>
    </r>
    <r>
      <rPr>
        <b/>
        <u/>
        <sz val="11"/>
        <color rgb="FFFF0000"/>
        <rFont val="Times New Roman"/>
        <family val="1"/>
        <charset val="186"/>
      </rPr>
      <t>(viso pakuočių reikės apie 84 pak.)</t>
    </r>
  </si>
  <si>
    <r>
      <t xml:space="preserve">Įpakavimas po 300 tablečių </t>
    </r>
    <r>
      <rPr>
        <b/>
        <u/>
        <sz val="11"/>
        <color rgb="FFFF0000"/>
        <rFont val="Times New Roman"/>
        <family val="1"/>
        <charset val="186"/>
      </rPr>
      <t>(viso pakuočių reikės apie 100 pak.)</t>
    </r>
  </si>
  <si>
    <t>Direktorius Vaidas Jankauskis</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</si>
</sst>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charset val="186"/>
      <scheme val="minor"/>
    </font>
    <font>
      <sz val="12"/>
      <name val="Times New Roman"/>
      <family val="1"/>
      <charset val="186"/>
    </font>
    <font>
      <b/>
      <sz val="14"/>
      <name val="Times New Roman"/>
      <family val="1"/>
      <charset val="186"/>
    </font>
    <font>
      <sz val="11"/>
      <name val="Times New Roman"/>
      <family val="1"/>
      <charset val="186"/>
    </font>
    <font>
      <b/>
      <i/>
      <sz val="11"/>
      <name val="Times New Roman"/>
      <family val="1"/>
      <charset val="186"/>
    </font>
    <font>
      <b/>
      <sz val="11"/>
      <name val="Times New Roman"/>
      <family val="1"/>
      <charset val="186"/>
    </font>
    <font>
      <vertAlign val="superscript"/>
      <sz val="11"/>
      <name val="Times New Roman"/>
      <family val="1"/>
      <charset val="186"/>
    </font>
    <font>
      <b/>
      <sz val="11"/>
      <color theme="1"/>
      <name val="Times New Roman"/>
      <family val="1"/>
      <charset val="186"/>
    </font>
    <font>
      <sz val="11"/>
      <color theme="1"/>
      <name val="Times New Roman"/>
      <family val="1"/>
      <charset val="186"/>
    </font>
    <font>
      <b/>
      <sz val="11"/>
      <name val="Times New Roman"/>
      <family val="1"/>
    </font>
    <font>
      <sz val="11"/>
      <color indexed="8"/>
      <name val="Times New Roman"/>
      <family val="1"/>
      <charset val="186"/>
    </font>
    <font>
      <sz val="11"/>
      <color indexed="63"/>
      <name val="Times New Roman"/>
      <family val="1"/>
      <charset val="186"/>
    </font>
    <font>
      <b/>
      <sz val="11"/>
      <color indexed="63"/>
      <name val="Times New Roman"/>
      <family val="1"/>
      <charset val="186"/>
    </font>
    <font>
      <b/>
      <sz val="11"/>
      <color indexed="8"/>
      <name val="Times New Roman"/>
      <family val="1"/>
      <charset val="186"/>
    </font>
    <font>
      <b/>
      <sz val="11"/>
      <color rgb="FFFF0000"/>
      <name val="Times New Roman"/>
      <family val="1"/>
      <charset val="186"/>
    </font>
    <font>
      <b/>
      <sz val="11"/>
      <color rgb="FF0070C0"/>
      <name val="Times New Roman"/>
      <family val="1"/>
      <charset val="186"/>
    </font>
    <font>
      <b/>
      <sz val="12"/>
      <name val="Times New Roman"/>
      <family val="1"/>
      <charset val="186"/>
    </font>
    <font>
      <b/>
      <u/>
      <sz val="11"/>
      <name val="Times New Roman"/>
      <family val="1"/>
      <charset val="186"/>
    </font>
    <font>
      <b/>
      <u/>
      <sz val="11"/>
      <color rgb="FFFF0000"/>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F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s>
  <cellStyleXfs count="1">
    <xf numFmtId="0" fontId="0" fillId="0" borderId="0"/>
  </cellStyleXfs>
  <cellXfs count="96">
    <xf numFmtId="0" fontId="0" fillId="0" borderId="0" xfId="0"/>
    <xf numFmtId="0" fontId="3" fillId="0" borderId="1" xfId="0" applyFont="1" applyBorder="1" applyAlignment="1">
      <alignment vertical="top" wrapText="1"/>
    </xf>
    <xf numFmtId="0" fontId="3" fillId="0" borderId="1" xfId="0" applyFont="1" applyBorder="1" applyAlignment="1">
      <alignment horizontal="left" vertical="top" wrapText="1"/>
    </xf>
    <xf numFmtId="49" fontId="1" fillId="0" borderId="0" xfId="0" applyNumberFormat="1" applyFont="1" applyAlignment="1">
      <alignment vertical="top" wrapText="1"/>
    </xf>
    <xf numFmtId="49" fontId="3" fillId="0" borderId="1" xfId="0" applyNumberFormat="1" applyFont="1" applyBorder="1" applyAlignment="1">
      <alignment vertical="top" wrapText="1"/>
    </xf>
    <xf numFmtId="49" fontId="5" fillId="0" borderId="1" xfId="0" applyNumberFormat="1" applyFont="1" applyBorder="1" applyAlignment="1">
      <alignment vertical="top" wrapText="1"/>
    </xf>
    <xf numFmtId="49" fontId="5" fillId="0" borderId="2" xfId="0" applyNumberFormat="1" applyFont="1" applyBorder="1" applyAlignment="1">
      <alignment vertical="top" wrapText="1"/>
    </xf>
    <xf numFmtId="49" fontId="3" fillId="0" borderId="2" xfId="0" applyNumberFormat="1" applyFont="1" applyBorder="1" applyAlignment="1">
      <alignment vertical="top" wrapText="1"/>
    </xf>
    <xf numFmtId="0" fontId="5" fillId="0" borderId="1" xfId="0" applyFont="1" applyBorder="1" applyAlignment="1">
      <alignment vertical="top" wrapText="1"/>
    </xf>
    <xf numFmtId="0" fontId="2" fillId="0" borderId="0" xfId="0" applyFont="1" applyAlignment="1">
      <alignment vertical="top"/>
    </xf>
    <xf numFmtId="0" fontId="1" fillId="0" borderId="0" xfId="0" applyFont="1" applyAlignment="1">
      <alignment horizontal="center" vertical="top" wrapText="1"/>
    </xf>
    <xf numFmtId="0" fontId="1" fillId="0" borderId="0" xfId="0" applyFont="1" applyAlignment="1">
      <alignment vertical="top" wrapText="1"/>
    </xf>
    <xf numFmtId="0" fontId="2" fillId="0" borderId="0" xfId="0" applyFont="1" applyAlignment="1">
      <alignment vertical="top" wrapText="1"/>
    </xf>
    <xf numFmtId="0" fontId="1" fillId="0" borderId="0" xfId="0" applyFont="1" applyAlignment="1">
      <alignment vertical="top"/>
    </xf>
    <xf numFmtId="0" fontId="3" fillId="0" borderId="1" xfId="0" applyFont="1" applyBorder="1" applyAlignment="1">
      <alignment horizontal="center" vertical="top" wrapText="1"/>
    </xf>
    <xf numFmtId="0" fontId="3" fillId="0" borderId="1" xfId="0" applyFont="1" applyBorder="1" applyAlignment="1">
      <alignment horizontal="justify" vertical="top" wrapText="1"/>
    </xf>
    <xf numFmtId="0" fontId="5" fillId="0" borderId="0" xfId="0" applyFont="1" applyAlignment="1">
      <alignment vertical="top" wrapText="1"/>
    </xf>
    <xf numFmtId="0" fontId="3" fillId="0" borderId="3" xfId="0" applyFont="1" applyBorder="1" applyAlignment="1">
      <alignment horizontal="center" vertical="top" wrapText="1"/>
    </xf>
    <xf numFmtId="0" fontId="7" fillId="0" borderId="0" xfId="0" applyFont="1" applyAlignment="1">
      <alignment vertical="top" wrapText="1"/>
    </xf>
    <xf numFmtId="0" fontId="8" fillId="0" borderId="1" xfId="0" applyFont="1" applyBorder="1" applyAlignment="1">
      <alignment vertical="top" wrapText="1"/>
    </xf>
    <xf numFmtId="0" fontId="11" fillId="0" borderId="1" xfId="0" applyFont="1" applyBorder="1" applyAlignment="1">
      <alignment vertical="top" wrapText="1"/>
    </xf>
    <xf numFmtId="0" fontId="11" fillId="0" borderId="1" xfId="0" applyFont="1" applyBorder="1" applyAlignment="1">
      <alignment vertical="top"/>
    </xf>
    <xf numFmtId="0" fontId="10" fillId="0" borderId="1" xfId="0" applyFont="1" applyBorder="1" applyAlignment="1">
      <alignment vertical="top" wrapText="1"/>
    </xf>
    <xf numFmtId="0" fontId="10" fillId="0" borderId="1" xfId="0" applyFont="1" applyBorder="1" applyAlignment="1">
      <alignment horizontal="left" vertical="top" wrapText="1"/>
    </xf>
    <xf numFmtId="0" fontId="3" fillId="0" borderId="0" xfId="0" applyFont="1" applyBorder="1" applyAlignment="1">
      <alignment vertical="top" wrapText="1"/>
    </xf>
    <xf numFmtId="0" fontId="13" fillId="0" borderId="1" xfId="0" applyFont="1" applyBorder="1" applyAlignment="1">
      <alignment vertical="top" wrapText="1"/>
    </xf>
    <xf numFmtId="0" fontId="14" fillId="0" borderId="1" xfId="0" applyFont="1" applyBorder="1" applyAlignment="1">
      <alignment horizontal="center" vertical="center" wrapText="1"/>
    </xf>
    <xf numFmtId="0" fontId="1" fillId="0" borderId="1" xfId="0" applyFont="1" applyBorder="1" applyAlignment="1">
      <alignment vertical="top" wrapText="1"/>
    </xf>
    <xf numFmtId="49" fontId="9" fillId="2" borderId="1" xfId="0" applyNumberFormat="1" applyFont="1" applyFill="1" applyBorder="1" applyAlignment="1">
      <alignment vertical="top" wrapText="1"/>
    </xf>
    <xf numFmtId="0" fontId="9" fillId="2" borderId="1" xfId="0" applyFont="1" applyFill="1" applyBorder="1" applyAlignment="1">
      <alignment vertical="top" wrapText="1"/>
    </xf>
    <xf numFmtId="0" fontId="3" fillId="2" borderId="1" xfId="0" applyFont="1" applyFill="1" applyBorder="1" applyAlignment="1">
      <alignment horizontal="center" vertical="top" wrapText="1"/>
    </xf>
    <xf numFmtId="0" fontId="3" fillId="2" borderId="1" xfId="0" applyFont="1" applyFill="1" applyBorder="1" applyAlignment="1">
      <alignment vertical="top" wrapText="1"/>
    </xf>
    <xf numFmtId="49" fontId="3" fillId="2" borderId="1" xfId="0" applyNumberFormat="1" applyFont="1" applyFill="1" applyBorder="1" applyAlignment="1">
      <alignment vertical="top" wrapText="1"/>
    </xf>
    <xf numFmtId="0" fontId="12" fillId="2" borderId="1" xfId="0" applyFont="1" applyFill="1" applyBorder="1" applyAlignment="1">
      <alignment vertical="top" wrapText="1"/>
    </xf>
    <xf numFmtId="49" fontId="4" fillId="3" borderId="1" xfId="0" applyNumberFormat="1" applyFont="1" applyFill="1" applyBorder="1" applyAlignment="1">
      <alignment vertical="top"/>
    </xf>
    <xf numFmtId="0" fontId="3" fillId="3" borderId="1" xfId="0" applyFont="1" applyFill="1" applyBorder="1" applyAlignment="1">
      <alignment vertical="top" wrapText="1"/>
    </xf>
    <xf numFmtId="0" fontId="3" fillId="3" borderId="1" xfId="0" applyFont="1" applyFill="1" applyBorder="1" applyAlignment="1">
      <alignment horizontal="center" vertical="top" wrapText="1"/>
    </xf>
    <xf numFmtId="49" fontId="3" fillId="4" borderId="1" xfId="0" applyNumberFormat="1" applyFont="1" applyFill="1" applyBorder="1" applyAlignment="1">
      <alignment vertical="top" wrapText="1"/>
    </xf>
    <xf numFmtId="0" fontId="5" fillId="4" borderId="1" xfId="0" applyFont="1" applyFill="1" applyBorder="1" applyAlignment="1">
      <alignment horizontal="right" vertical="top" wrapText="1"/>
    </xf>
    <xf numFmtId="0" fontId="3" fillId="4" borderId="1" xfId="0" applyFont="1" applyFill="1" applyBorder="1" applyAlignment="1">
      <alignment horizontal="center" vertical="top" wrapText="1"/>
    </xf>
    <xf numFmtId="0" fontId="3" fillId="4" borderId="1" xfId="0" applyFont="1" applyFill="1" applyBorder="1" applyAlignment="1">
      <alignment vertical="top" wrapText="1"/>
    </xf>
    <xf numFmtId="0" fontId="15" fillId="0" borderId="1" xfId="0" applyFont="1" applyBorder="1" applyAlignment="1">
      <alignment horizontal="center" vertical="center" wrapText="1"/>
    </xf>
    <xf numFmtId="0" fontId="3" fillId="0" borderId="1" xfId="0" applyFont="1" applyBorder="1" applyAlignment="1">
      <alignment horizontal="center" vertical="center" wrapText="1"/>
    </xf>
    <xf numFmtId="2" fontId="3" fillId="0" borderId="1"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2" fontId="5" fillId="4" borderId="1" xfId="0" applyNumberFormat="1" applyFont="1" applyFill="1" applyBorder="1" applyAlignment="1">
      <alignment horizontal="center" vertical="center" wrapText="1"/>
    </xf>
    <xf numFmtId="49" fontId="3" fillId="0" borderId="4" xfId="0" applyNumberFormat="1" applyFont="1" applyBorder="1" applyAlignment="1">
      <alignment vertical="top" wrapText="1"/>
    </xf>
    <xf numFmtId="0" fontId="3" fillId="0" borderId="4" xfId="0" applyFont="1" applyBorder="1" applyAlignment="1">
      <alignment vertical="top" wrapText="1"/>
    </xf>
    <xf numFmtId="0" fontId="3" fillId="0" borderId="4" xfId="0" applyFont="1" applyBorder="1" applyAlignment="1">
      <alignment horizontal="center" vertical="top" wrapText="1"/>
    </xf>
    <xf numFmtId="0" fontId="3" fillId="0" borderId="4" xfId="0" applyFont="1" applyBorder="1" applyAlignment="1">
      <alignment horizontal="center" vertical="center" wrapText="1"/>
    </xf>
    <xf numFmtId="2" fontId="5" fillId="0" borderId="4" xfId="0" applyNumberFormat="1" applyFont="1" applyBorder="1" applyAlignment="1">
      <alignment horizontal="center" vertical="center" wrapText="1"/>
    </xf>
    <xf numFmtId="0" fontId="15" fillId="0" borderId="4" xfId="0" applyFont="1" applyBorder="1" applyAlignment="1">
      <alignment horizontal="center" vertical="center" wrapText="1"/>
    </xf>
    <xf numFmtId="49" fontId="3" fillId="0" borderId="5" xfId="0" applyNumberFormat="1" applyFont="1" applyBorder="1" applyAlignment="1">
      <alignment vertical="top" wrapText="1"/>
    </xf>
    <xf numFmtId="0" fontId="3" fillId="0" borderId="5" xfId="0" applyFont="1" applyBorder="1" applyAlignment="1">
      <alignment vertical="top" wrapText="1"/>
    </xf>
    <xf numFmtId="0" fontId="3" fillId="0" borderId="5" xfId="0" applyFont="1" applyBorder="1" applyAlignment="1">
      <alignment horizontal="center" vertical="top" wrapText="1"/>
    </xf>
    <xf numFmtId="49" fontId="3" fillId="4" borderId="6" xfId="0" applyNumberFormat="1" applyFont="1" applyFill="1" applyBorder="1" applyAlignment="1">
      <alignment vertical="top" wrapText="1"/>
    </xf>
    <xf numFmtId="0" fontId="5" fillId="4" borderId="7" xfId="0" applyFont="1" applyFill="1" applyBorder="1" applyAlignment="1">
      <alignment horizontal="right" vertical="top" wrapText="1"/>
    </xf>
    <xf numFmtId="0" fontId="3" fillId="4" borderId="7" xfId="0" applyFont="1" applyFill="1" applyBorder="1" applyAlignment="1">
      <alignment horizontal="center" vertical="top" wrapText="1"/>
    </xf>
    <xf numFmtId="0" fontId="3" fillId="4" borderId="7" xfId="0" applyFont="1" applyFill="1" applyBorder="1" applyAlignment="1">
      <alignment vertical="top" wrapText="1"/>
    </xf>
    <xf numFmtId="2" fontId="16" fillId="4" borderId="7" xfId="0" applyNumberFormat="1" applyFont="1" applyFill="1" applyBorder="1" applyAlignment="1">
      <alignment horizontal="center" vertical="center" wrapText="1"/>
    </xf>
    <xf numFmtId="0" fontId="3" fillId="4" borderId="8" xfId="0" applyFont="1" applyFill="1" applyBorder="1" applyAlignment="1">
      <alignment vertical="top" wrapText="1"/>
    </xf>
    <xf numFmtId="49" fontId="5" fillId="0" borderId="5" xfId="0" applyNumberFormat="1" applyFont="1" applyBorder="1" applyAlignment="1">
      <alignment vertical="top" wrapText="1"/>
    </xf>
    <xf numFmtId="0" fontId="5" fillId="0" borderId="5" xfId="0" applyFont="1" applyBorder="1" applyAlignment="1">
      <alignment vertical="top" wrapText="1"/>
    </xf>
    <xf numFmtId="0" fontId="15" fillId="0" borderId="5" xfId="0" applyFont="1" applyBorder="1" applyAlignment="1">
      <alignment horizontal="center" vertical="center" wrapText="1"/>
    </xf>
    <xf numFmtId="49" fontId="3" fillId="4" borderId="6" xfId="0" applyNumberFormat="1"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15" fillId="0" borderId="1" xfId="0" applyFont="1" applyBorder="1" applyAlignment="1">
      <alignment horizontal="center" vertical="top" wrapText="1"/>
    </xf>
    <xf numFmtId="0" fontId="5" fillId="4" borderId="1" xfId="0" applyFont="1" applyFill="1" applyBorder="1" applyAlignment="1">
      <alignment horizontal="center" vertical="center" wrapText="1"/>
    </xf>
    <xf numFmtId="49" fontId="4" fillId="3" borderId="6" xfId="0" applyNumberFormat="1" applyFont="1" applyFill="1" applyBorder="1" applyAlignment="1">
      <alignment vertical="top"/>
    </xf>
    <xf numFmtId="0" fontId="3" fillId="3" borderId="7" xfId="0" applyFont="1" applyFill="1" applyBorder="1" applyAlignment="1">
      <alignment vertical="top" wrapText="1"/>
    </xf>
    <xf numFmtId="0" fontId="3" fillId="3" borderId="7" xfId="0" applyFont="1" applyFill="1" applyBorder="1" applyAlignment="1">
      <alignment horizontal="center" vertical="top" wrapText="1"/>
    </xf>
    <xf numFmtId="0" fontId="3" fillId="3" borderId="8" xfId="0" applyFont="1" applyFill="1" applyBorder="1" applyAlignment="1">
      <alignment vertical="top" wrapText="1"/>
    </xf>
    <xf numFmtId="49" fontId="3" fillId="0" borderId="9" xfId="0" applyNumberFormat="1" applyFont="1" applyBorder="1" applyAlignment="1">
      <alignment vertical="top" wrapText="1"/>
    </xf>
    <xf numFmtId="0" fontId="3" fillId="0" borderId="9" xfId="0" applyFont="1" applyBorder="1" applyAlignment="1">
      <alignment vertical="top" wrapText="1"/>
    </xf>
    <xf numFmtId="0" fontId="3" fillId="0" borderId="9" xfId="0" applyFont="1" applyBorder="1" applyAlignment="1">
      <alignment horizontal="center" vertical="top" wrapText="1"/>
    </xf>
    <xf numFmtId="49" fontId="4" fillId="3" borderId="6" xfId="0" applyNumberFormat="1" applyFont="1" applyFill="1" applyBorder="1" applyAlignment="1">
      <alignment horizontal="left" vertical="top"/>
    </xf>
    <xf numFmtId="0" fontId="3" fillId="3" borderId="7" xfId="0" applyFont="1" applyFill="1" applyBorder="1" applyAlignment="1">
      <alignment horizontal="left" vertical="center" wrapText="1"/>
    </xf>
    <xf numFmtId="2" fontId="3" fillId="0" borderId="4" xfId="0" applyNumberFormat="1" applyFont="1" applyBorder="1" applyAlignment="1">
      <alignment horizontal="center" vertical="center" wrapText="1"/>
    </xf>
    <xf numFmtId="2" fontId="5" fillId="4" borderId="7" xfId="0" applyNumberFormat="1" applyFont="1" applyFill="1" applyBorder="1" applyAlignment="1">
      <alignment horizontal="center" vertical="center" wrapText="1"/>
    </xf>
    <xf numFmtId="49" fontId="3" fillId="0" borderId="10" xfId="0" applyNumberFormat="1" applyFont="1" applyBorder="1" applyAlignment="1">
      <alignment vertical="top" wrapText="1"/>
    </xf>
    <xf numFmtId="0" fontId="5" fillId="0" borderId="4" xfId="0" applyFont="1" applyBorder="1" applyAlignment="1">
      <alignment horizontal="right" vertical="top" wrapText="1"/>
    </xf>
    <xf numFmtId="0" fontId="3" fillId="0" borderId="11" xfId="0" applyFont="1" applyBorder="1" applyAlignment="1">
      <alignment horizontal="center" vertical="top" wrapText="1"/>
    </xf>
    <xf numFmtId="49" fontId="3" fillId="4" borderId="13" xfId="0" applyNumberFormat="1" applyFont="1" applyFill="1" applyBorder="1" applyAlignment="1">
      <alignment vertical="top" wrapText="1"/>
    </xf>
    <xf numFmtId="0" fontId="3" fillId="4" borderId="14" xfId="0" applyFont="1" applyFill="1" applyBorder="1" applyAlignment="1">
      <alignment horizontal="center" vertical="top" wrapText="1"/>
    </xf>
    <xf numFmtId="49" fontId="5" fillId="0" borderId="15" xfId="0" applyNumberFormat="1" applyFont="1" applyBorder="1" applyAlignment="1">
      <alignment vertical="top" wrapText="1"/>
    </xf>
    <xf numFmtId="0" fontId="3" fillId="0" borderId="12" xfId="0" applyFont="1" applyBorder="1" applyAlignment="1">
      <alignment horizontal="center" vertical="top" wrapText="1"/>
    </xf>
    <xf numFmtId="0" fontId="3" fillId="3" borderId="14" xfId="0" applyFont="1" applyFill="1" applyBorder="1" applyAlignment="1">
      <alignment horizontal="center" vertical="top" wrapText="1"/>
    </xf>
    <xf numFmtId="0" fontId="15" fillId="2" borderId="1" xfId="0" applyFont="1" applyFill="1" applyBorder="1" applyAlignment="1">
      <alignment horizontal="center" vertical="center" wrapText="1"/>
    </xf>
    <xf numFmtId="0" fontId="8"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vertical="top" wrapText="1"/>
    </xf>
    <xf numFmtId="2" fontId="5" fillId="2" borderId="1" xfId="0" applyNumberFormat="1" applyFont="1" applyFill="1" applyBorder="1" applyAlignment="1">
      <alignment horizontal="center" vertical="center" wrapText="1"/>
    </xf>
    <xf numFmtId="0" fontId="14" fillId="0" borderId="4" xfId="0" applyFont="1" applyBorder="1" applyAlignment="1">
      <alignment vertical="center" wrapText="1"/>
    </xf>
    <xf numFmtId="2" fontId="16" fillId="4" borderId="1" xfId="0" applyNumberFormat="1" applyFont="1" applyFill="1" applyBorder="1" applyAlignment="1">
      <alignment horizontal="center" vertical="center" wrapText="1"/>
    </xf>
    <xf numFmtId="0" fontId="16"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7"/>
  <sheetViews>
    <sheetView tabSelected="1" topLeftCell="A166" zoomScale="80" zoomScaleNormal="80" workbookViewId="0">
      <selection activeCell="L180" sqref="L180"/>
    </sheetView>
  </sheetViews>
  <sheetFormatPr defaultRowHeight="15.75" x14ac:dyDescent="0.25"/>
  <cols>
    <col min="1" max="1" width="5.28515625" style="3" customWidth="1"/>
    <col min="2" max="2" width="56.42578125" style="11" customWidth="1"/>
    <col min="3" max="3" width="10.85546875" style="10" customWidth="1"/>
    <col min="4" max="4" width="6.140625" style="11" customWidth="1"/>
    <col min="5" max="5" width="11" style="11" customWidth="1"/>
    <col min="6" max="6" width="9.5703125" style="11" customWidth="1"/>
    <col min="7" max="7" width="11.5703125" style="11" customWidth="1"/>
    <col min="8" max="8" width="48" style="11" customWidth="1"/>
    <col min="9" max="10" width="9.140625" style="11"/>
    <col min="11" max="256" width="9.140625" style="13"/>
    <col min="257" max="257" width="5.28515625" style="13" customWidth="1"/>
    <col min="258" max="258" width="56.42578125" style="13" customWidth="1"/>
    <col min="259" max="259" width="10.85546875" style="13" customWidth="1"/>
    <col min="260" max="260" width="7.5703125" style="13" customWidth="1"/>
    <col min="261" max="261" width="11.140625" style="13" customWidth="1"/>
    <col min="262" max="262" width="10.28515625" style="13" customWidth="1"/>
    <col min="263" max="263" width="10.85546875" style="13" customWidth="1"/>
    <col min="264" max="264" width="29.7109375" style="13" customWidth="1"/>
    <col min="265" max="512" width="9.140625" style="13"/>
    <col min="513" max="513" width="5.28515625" style="13" customWidth="1"/>
    <col min="514" max="514" width="56.42578125" style="13" customWidth="1"/>
    <col min="515" max="515" width="10.85546875" style="13" customWidth="1"/>
    <col min="516" max="516" width="7.5703125" style="13" customWidth="1"/>
    <col min="517" max="517" width="11.140625" style="13" customWidth="1"/>
    <col min="518" max="518" width="10.28515625" style="13" customWidth="1"/>
    <col min="519" max="519" width="10.85546875" style="13" customWidth="1"/>
    <col min="520" max="520" width="29.7109375" style="13" customWidth="1"/>
    <col min="521" max="768" width="9.140625" style="13"/>
    <col min="769" max="769" width="5.28515625" style="13" customWidth="1"/>
    <col min="770" max="770" width="56.42578125" style="13" customWidth="1"/>
    <col min="771" max="771" width="10.85546875" style="13" customWidth="1"/>
    <col min="772" max="772" width="7.5703125" style="13" customWidth="1"/>
    <col min="773" max="773" width="11.140625" style="13" customWidth="1"/>
    <col min="774" max="774" width="10.28515625" style="13" customWidth="1"/>
    <col min="775" max="775" width="10.85546875" style="13" customWidth="1"/>
    <col min="776" max="776" width="29.7109375" style="13" customWidth="1"/>
    <col min="777" max="1024" width="9.140625" style="13"/>
    <col min="1025" max="1025" width="5.28515625" style="13" customWidth="1"/>
    <col min="1026" max="1026" width="56.42578125" style="13" customWidth="1"/>
    <col min="1027" max="1027" width="10.85546875" style="13" customWidth="1"/>
    <col min="1028" max="1028" width="7.5703125" style="13" customWidth="1"/>
    <col min="1029" max="1029" width="11.140625" style="13" customWidth="1"/>
    <col min="1030" max="1030" width="10.28515625" style="13" customWidth="1"/>
    <col min="1031" max="1031" width="10.85546875" style="13" customWidth="1"/>
    <col min="1032" max="1032" width="29.7109375" style="13" customWidth="1"/>
    <col min="1033" max="1280" width="9.140625" style="13"/>
    <col min="1281" max="1281" width="5.28515625" style="13" customWidth="1"/>
    <col min="1282" max="1282" width="56.42578125" style="13" customWidth="1"/>
    <col min="1283" max="1283" width="10.85546875" style="13" customWidth="1"/>
    <col min="1284" max="1284" width="7.5703125" style="13" customWidth="1"/>
    <col min="1285" max="1285" width="11.140625" style="13" customWidth="1"/>
    <col min="1286" max="1286" width="10.28515625" style="13" customWidth="1"/>
    <col min="1287" max="1287" width="10.85546875" style="13" customWidth="1"/>
    <col min="1288" max="1288" width="29.7109375" style="13" customWidth="1"/>
    <col min="1289" max="1536" width="9.140625" style="13"/>
    <col min="1537" max="1537" width="5.28515625" style="13" customWidth="1"/>
    <col min="1538" max="1538" width="56.42578125" style="13" customWidth="1"/>
    <col min="1539" max="1539" width="10.85546875" style="13" customWidth="1"/>
    <col min="1540" max="1540" width="7.5703125" style="13" customWidth="1"/>
    <col min="1541" max="1541" width="11.140625" style="13" customWidth="1"/>
    <col min="1542" max="1542" width="10.28515625" style="13" customWidth="1"/>
    <col min="1543" max="1543" width="10.85546875" style="13" customWidth="1"/>
    <col min="1544" max="1544" width="29.7109375" style="13" customWidth="1"/>
    <col min="1545" max="1792" width="9.140625" style="13"/>
    <col min="1793" max="1793" width="5.28515625" style="13" customWidth="1"/>
    <col min="1794" max="1794" width="56.42578125" style="13" customWidth="1"/>
    <col min="1795" max="1795" width="10.85546875" style="13" customWidth="1"/>
    <col min="1796" max="1796" width="7.5703125" style="13" customWidth="1"/>
    <col min="1797" max="1797" width="11.140625" style="13" customWidth="1"/>
    <col min="1798" max="1798" width="10.28515625" style="13" customWidth="1"/>
    <col min="1799" max="1799" width="10.85546875" style="13" customWidth="1"/>
    <col min="1800" max="1800" width="29.7109375" style="13" customWidth="1"/>
    <col min="1801" max="2048" width="9.140625" style="13"/>
    <col min="2049" max="2049" width="5.28515625" style="13" customWidth="1"/>
    <col min="2050" max="2050" width="56.42578125" style="13" customWidth="1"/>
    <col min="2051" max="2051" width="10.85546875" style="13" customWidth="1"/>
    <col min="2052" max="2052" width="7.5703125" style="13" customWidth="1"/>
    <col min="2053" max="2053" width="11.140625" style="13" customWidth="1"/>
    <col min="2054" max="2054" width="10.28515625" style="13" customWidth="1"/>
    <col min="2055" max="2055" width="10.85546875" style="13" customWidth="1"/>
    <col min="2056" max="2056" width="29.7109375" style="13" customWidth="1"/>
    <col min="2057" max="2304" width="9.140625" style="13"/>
    <col min="2305" max="2305" width="5.28515625" style="13" customWidth="1"/>
    <col min="2306" max="2306" width="56.42578125" style="13" customWidth="1"/>
    <col min="2307" max="2307" width="10.85546875" style="13" customWidth="1"/>
    <col min="2308" max="2308" width="7.5703125" style="13" customWidth="1"/>
    <col min="2309" max="2309" width="11.140625" style="13" customWidth="1"/>
    <col min="2310" max="2310" width="10.28515625" style="13" customWidth="1"/>
    <col min="2311" max="2311" width="10.85546875" style="13" customWidth="1"/>
    <col min="2312" max="2312" width="29.7109375" style="13" customWidth="1"/>
    <col min="2313" max="2560" width="9.140625" style="13"/>
    <col min="2561" max="2561" width="5.28515625" style="13" customWidth="1"/>
    <col min="2562" max="2562" width="56.42578125" style="13" customWidth="1"/>
    <col min="2563" max="2563" width="10.85546875" style="13" customWidth="1"/>
    <col min="2564" max="2564" width="7.5703125" style="13" customWidth="1"/>
    <col min="2565" max="2565" width="11.140625" style="13" customWidth="1"/>
    <col min="2566" max="2566" width="10.28515625" style="13" customWidth="1"/>
    <col min="2567" max="2567" width="10.85546875" style="13" customWidth="1"/>
    <col min="2568" max="2568" width="29.7109375" style="13" customWidth="1"/>
    <col min="2569" max="2816" width="9.140625" style="13"/>
    <col min="2817" max="2817" width="5.28515625" style="13" customWidth="1"/>
    <col min="2818" max="2818" width="56.42578125" style="13" customWidth="1"/>
    <col min="2819" max="2819" width="10.85546875" style="13" customWidth="1"/>
    <col min="2820" max="2820" width="7.5703125" style="13" customWidth="1"/>
    <col min="2821" max="2821" width="11.140625" style="13" customWidth="1"/>
    <col min="2822" max="2822" width="10.28515625" style="13" customWidth="1"/>
    <col min="2823" max="2823" width="10.85546875" style="13" customWidth="1"/>
    <col min="2824" max="2824" width="29.7109375" style="13" customWidth="1"/>
    <col min="2825" max="3072" width="9.140625" style="13"/>
    <col min="3073" max="3073" width="5.28515625" style="13" customWidth="1"/>
    <col min="3074" max="3074" width="56.42578125" style="13" customWidth="1"/>
    <col min="3075" max="3075" width="10.85546875" style="13" customWidth="1"/>
    <col min="3076" max="3076" width="7.5703125" style="13" customWidth="1"/>
    <col min="3077" max="3077" width="11.140625" style="13" customWidth="1"/>
    <col min="3078" max="3078" width="10.28515625" style="13" customWidth="1"/>
    <col min="3079" max="3079" width="10.85546875" style="13" customWidth="1"/>
    <col min="3080" max="3080" width="29.7109375" style="13" customWidth="1"/>
    <col min="3081" max="3328" width="9.140625" style="13"/>
    <col min="3329" max="3329" width="5.28515625" style="13" customWidth="1"/>
    <col min="3330" max="3330" width="56.42578125" style="13" customWidth="1"/>
    <col min="3331" max="3331" width="10.85546875" style="13" customWidth="1"/>
    <col min="3332" max="3332" width="7.5703125" style="13" customWidth="1"/>
    <col min="3333" max="3333" width="11.140625" style="13" customWidth="1"/>
    <col min="3334" max="3334" width="10.28515625" style="13" customWidth="1"/>
    <col min="3335" max="3335" width="10.85546875" style="13" customWidth="1"/>
    <col min="3336" max="3336" width="29.7109375" style="13" customWidth="1"/>
    <col min="3337" max="3584" width="9.140625" style="13"/>
    <col min="3585" max="3585" width="5.28515625" style="13" customWidth="1"/>
    <col min="3586" max="3586" width="56.42578125" style="13" customWidth="1"/>
    <col min="3587" max="3587" width="10.85546875" style="13" customWidth="1"/>
    <col min="3588" max="3588" width="7.5703125" style="13" customWidth="1"/>
    <col min="3589" max="3589" width="11.140625" style="13" customWidth="1"/>
    <col min="3590" max="3590" width="10.28515625" style="13" customWidth="1"/>
    <col min="3591" max="3591" width="10.85546875" style="13" customWidth="1"/>
    <col min="3592" max="3592" width="29.7109375" style="13" customWidth="1"/>
    <col min="3593" max="3840" width="9.140625" style="13"/>
    <col min="3841" max="3841" width="5.28515625" style="13" customWidth="1"/>
    <col min="3842" max="3842" width="56.42578125" style="13" customWidth="1"/>
    <col min="3843" max="3843" width="10.85546875" style="13" customWidth="1"/>
    <col min="3844" max="3844" width="7.5703125" style="13" customWidth="1"/>
    <col min="3845" max="3845" width="11.140625" style="13" customWidth="1"/>
    <col min="3846" max="3846" width="10.28515625" style="13" customWidth="1"/>
    <col min="3847" max="3847" width="10.85546875" style="13" customWidth="1"/>
    <col min="3848" max="3848" width="29.7109375" style="13" customWidth="1"/>
    <col min="3849" max="4096" width="9.140625" style="13"/>
    <col min="4097" max="4097" width="5.28515625" style="13" customWidth="1"/>
    <col min="4098" max="4098" width="56.42578125" style="13" customWidth="1"/>
    <col min="4099" max="4099" width="10.85546875" style="13" customWidth="1"/>
    <col min="4100" max="4100" width="7.5703125" style="13" customWidth="1"/>
    <col min="4101" max="4101" width="11.140625" style="13" customWidth="1"/>
    <col min="4102" max="4102" width="10.28515625" style="13" customWidth="1"/>
    <col min="4103" max="4103" width="10.85546875" style="13" customWidth="1"/>
    <col min="4104" max="4104" width="29.7109375" style="13" customWidth="1"/>
    <col min="4105" max="4352" width="9.140625" style="13"/>
    <col min="4353" max="4353" width="5.28515625" style="13" customWidth="1"/>
    <col min="4354" max="4354" width="56.42578125" style="13" customWidth="1"/>
    <col min="4355" max="4355" width="10.85546875" style="13" customWidth="1"/>
    <col min="4356" max="4356" width="7.5703125" style="13" customWidth="1"/>
    <col min="4357" max="4357" width="11.140625" style="13" customWidth="1"/>
    <col min="4358" max="4358" width="10.28515625" style="13" customWidth="1"/>
    <col min="4359" max="4359" width="10.85546875" style="13" customWidth="1"/>
    <col min="4360" max="4360" width="29.7109375" style="13" customWidth="1"/>
    <col min="4361" max="4608" width="9.140625" style="13"/>
    <col min="4609" max="4609" width="5.28515625" style="13" customWidth="1"/>
    <col min="4610" max="4610" width="56.42578125" style="13" customWidth="1"/>
    <col min="4611" max="4611" width="10.85546875" style="13" customWidth="1"/>
    <col min="4612" max="4612" width="7.5703125" style="13" customWidth="1"/>
    <col min="4613" max="4613" width="11.140625" style="13" customWidth="1"/>
    <col min="4614" max="4614" width="10.28515625" style="13" customWidth="1"/>
    <col min="4615" max="4615" width="10.85546875" style="13" customWidth="1"/>
    <col min="4616" max="4616" width="29.7109375" style="13" customWidth="1"/>
    <col min="4617" max="4864" width="9.140625" style="13"/>
    <col min="4865" max="4865" width="5.28515625" style="13" customWidth="1"/>
    <col min="4866" max="4866" width="56.42578125" style="13" customWidth="1"/>
    <col min="4867" max="4867" width="10.85546875" style="13" customWidth="1"/>
    <col min="4868" max="4868" width="7.5703125" style="13" customWidth="1"/>
    <col min="4869" max="4869" width="11.140625" style="13" customWidth="1"/>
    <col min="4870" max="4870" width="10.28515625" style="13" customWidth="1"/>
    <col min="4871" max="4871" width="10.85546875" style="13" customWidth="1"/>
    <col min="4872" max="4872" width="29.7109375" style="13" customWidth="1"/>
    <col min="4873" max="5120" width="9.140625" style="13"/>
    <col min="5121" max="5121" width="5.28515625" style="13" customWidth="1"/>
    <col min="5122" max="5122" width="56.42578125" style="13" customWidth="1"/>
    <col min="5123" max="5123" width="10.85546875" style="13" customWidth="1"/>
    <col min="5124" max="5124" width="7.5703125" style="13" customWidth="1"/>
    <col min="5125" max="5125" width="11.140625" style="13" customWidth="1"/>
    <col min="5126" max="5126" width="10.28515625" style="13" customWidth="1"/>
    <col min="5127" max="5127" width="10.85546875" style="13" customWidth="1"/>
    <col min="5128" max="5128" width="29.7109375" style="13" customWidth="1"/>
    <col min="5129" max="5376" width="9.140625" style="13"/>
    <col min="5377" max="5377" width="5.28515625" style="13" customWidth="1"/>
    <col min="5378" max="5378" width="56.42578125" style="13" customWidth="1"/>
    <col min="5379" max="5379" width="10.85546875" style="13" customWidth="1"/>
    <col min="5380" max="5380" width="7.5703125" style="13" customWidth="1"/>
    <col min="5381" max="5381" width="11.140625" style="13" customWidth="1"/>
    <col min="5382" max="5382" width="10.28515625" style="13" customWidth="1"/>
    <col min="5383" max="5383" width="10.85546875" style="13" customWidth="1"/>
    <col min="5384" max="5384" width="29.7109375" style="13" customWidth="1"/>
    <col min="5385" max="5632" width="9.140625" style="13"/>
    <col min="5633" max="5633" width="5.28515625" style="13" customWidth="1"/>
    <col min="5634" max="5634" width="56.42578125" style="13" customWidth="1"/>
    <col min="5635" max="5635" width="10.85546875" style="13" customWidth="1"/>
    <col min="5636" max="5636" width="7.5703125" style="13" customWidth="1"/>
    <col min="5637" max="5637" width="11.140625" style="13" customWidth="1"/>
    <col min="5638" max="5638" width="10.28515625" style="13" customWidth="1"/>
    <col min="5639" max="5639" width="10.85546875" style="13" customWidth="1"/>
    <col min="5640" max="5640" width="29.7109375" style="13" customWidth="1"/>
    <col min="5641" max="5888" width="9.140625" style="13"/>
    <col min="5889" max="5889" width="5.28515625" style="13" customWidth="1"/>
    <col min="5890" max="5890" width="56.42578125" style="13" customWidth="1"/>
    <col min="5891" max="5891" width="10.85546875" style="13" customWidth="1"/>
    <col min="5892" max="5892" width="7.5703125" style="13" customWidth="1"/>
    <col min="5893" max="5893" width="11.140625" style="13" customWidth="1"/>
    <col min="5894" max="5894" width="10.28515625" style="13" customWidth="1"/>
    <col min="5895" max="5895" width="10.85546875" style="13" customWidth="1"/>
    <col min="5896" max="5896" width="29.7109375" style="13" customWidth="1"/>
    <col min="5897" max="6144" width="9.140625" style="13"/>
    <col min="6145" max="6145" width="5.28515625" style="13" customWidth="1"/>
    <col min="6146" max="6146" width="56.42578125" style="13" customWidth="1"/>
    <col min="6147" max="6147" width="10.85546875" style="13" customWidth="1"/>
    <col min="6148" max="6148" width="7.5703125" style="13" customWidth="1"/>
    <col min="6149" max="6149" width="11.140625" style="13" customWidth="1"/>
    <col min="6150" max="6150" width="10.28515625" style="13" customWidth="1"/>
    <col min="6151" max="6151" width="10.85546875" style="13" customWidth="1"/>
    <col min="6152" max="6152" width="29.7109375" style="13" customWidth="1"/>
    <col min="6153" max="6400" width="9.140625" style="13"/>
    <col min="6401" max="6401" width="5.28515625" style="13" customWidth="1"/>
    <col min="6402" max="6402" width="56.42578125" style="13" customWidth="1"/>
    <col min="6403" max="6403" width="10.85546875" style="13" customWidth="1"/>
    <col min="6404" max="6404" width="7.5703125" style="13" customWidth="1"/>
    <col min="6405" max="6405" width="11.140625" style="13" customWidth="1"/>
    <col min="6406" max="6406" width="10.28515625" style="13" customWidth="1"/>
    <col min="6407" max="6407" width="10.85546875" style="13" customWidth="1"/>
    <col min="6408" max="6408" width="29.7109375" style="13" customWidth="1"/>
    <col min="6409" max="6656" width="9.140625" style="13"/>
    <col min="6657" max="6657" width="5.28515625" style="13" customWidth="1"/>
    <col min="6658" max="6658" width="56.42578125" style="13" customWidth="1"/>
    <col min="6659" max="6659" width="10.85546875" style="13" customWidth="1"/>
    <col min="6660" max="6660" width="7.5703125" style="13" customWidth="1"/>
    <col min="6661" max="6661" width="11.140625" style="13" customWidth="1"/>
    <col min="6662" max="6662" width="10.28515625" style="13" customWidth="1"/>
    <col min="6663" max="6663" width="10.85546875" style="13" customWidth="1"/>
    <col min="6664" max="6664" width="29.7109375" style="13" customWidth="1"/>
    <col min="6665" max="6912" width="9.140625" style="13"/>
    <col min="6913" max="6913" width="5.28515625" style="13" customWidth="1"/>
    <col min="6914" max="6914" width="56.42578125" style="13" customWidth="1"/>
    <col min="6915" max="6915" width="10.85546875" style="13" customWidth="1"/>
    <col min="6916" max="6916" width="7.5703125" style="13" customWidth="1"/>
    <col min="6917" max="6917" width="11.140625" style="13" customWidth="1"/>
    <col min="6918" max="6918" width="10.28515625" style="13" customWidth="1"/>
    <col min="6919" max="6919" width="10.85546875" style="13" customWidth="1"/>
    <col min="6920" max="6920" width="29.7109375" style="13" customWidth="1"/>
    <col min="6921" max="7168" width="9.140625" style="13"/>
    <col min="7169" max="7169" width="5.28515625" style="13" customWidth="1"/>
    <col min="7170" max="7170" width="56.42578125" style="13" customWidth="1"/>
    <col min="7171" max="7171" width="10.85546875" style="13" customWidth="1"/>
    <col min="7172" max="7172" width="7.5703125" style="13" customWidth="1"/>
    <col min="7173" max="7173" width="11.140625" style="13" customWidth="1"/>
    <col min="7174" max="7174" width="10.28515625" style="13" customWidth="1"/>
    <col min="7175" max="7175" width="10.85546875" style="13" customWidth="1"/>
    <col min="7176" max="7176" width="29.7109375" style="13" customWidth="1"/>
    <col min="7177" max="7424" width="9.140625" style="13"/>
    <col min="7425" max="7425" width="5.28515625" style="13" customWidth="1"/>
    <col min="7426" max="7426" width="56.42578125" style="13" customWidth="1"/>
    <col min="7427" max="7427" width="10.85546875" style="13" customWidth="1"/>
    <col min="7428" max="7428" width="7.5703125" style="13" customWidth="1"/>
    <col min="7429" max="7429" width="11.140625" style="13" customWidth="1"/>
    <col min="7430" max="7430" width="10.28515625" style="13" customWidth="1"/>
    <col min="7431" max="7431" width="10.85546875" style="13" customWidth="1"/>
    <col min="7432" max="7432" width="29.7109375" style="13" customWidth="1"/>
    <col min="7433" max="7680" width="9.140625" style="13"/>
    <col min="7681" max="7681" width="5.28515625" style="13" customWidth="1"/>
    <col min="7682" max="7682" width="56.42578125" style="13" customWidth="1"/>
    <col min="7683" max="7683" width="10.85546875" style="13" customWidth="1"/>
    <col min="7684" max="7684" width="7.5703125" style="13" customWidth="1"/>
    <col min="7685" max="7685" width="11.140625" style="13" customWidth="1"/>
    <col min="7686" max="7686" width="10.28515625" style="13" customWidth="1"/>
    <col min="7687" max="7687" width="10.85546875" style="13" customWidth="1"/>
    <col min="7688" max="7688" width="29.7109375" style="13" customWidth="1"/>
    <col min="7689" max="7936" width="9.140625" style="13"/>
    <col min="7937" max="7937" width="5.28515625" style="13" customWidth="1"/>
    <col min="7938" max="7938" width="56.42578125" style="13" customWidth="1"/>
    <col min="7939" max="7939" width="10.85546875" style="13" customWidth="1"/>
    <col min="7940" max="7940" width="7.5703125" style="13" customWidth="1"/>
    <col min="7941" max="7941" width="11.140625" style="13" customWidth="1"/>
    <col min="7942" max="7942" width="10.28515625" style="13" customWidth="1"/>
    <col min="7943" max="7943" width="10.85546875" style="13" customWidth="1"/>
    <col min="7944" max="7944" width="29.7109375" style="13" customWidth="1"/>
    <col min="7945" max="8192" width="9.140625" style="13"/>
    <col min="8193" max="8193" width="5.28515625" style="13" customWidth="1"/>
    <col min="8194" max="8194" width="56.42578125" style="13" customWidth="1"/>
    <col min="8195" max="8195" width="10.85546875" style="13" customWidth="1"/>
    <col min="8196" max="8196" width="7.5703125" style="13" customWidth="1"/>
    <col min="8197" max="8197" width="11.140625" style="13" customWidth="1"/>
    <col min="8198" max="8198" width="10.28515625" style="13" customWidth="1"/>
    <col min="8199" max="8199" width="10.85546875" style="13" customWidth="1"/>
    <col min="8200" max="8200" width="29.7109375" style="13" customWidth="1"/>
    <col min="8201" max="8448" width="9.140625" style="13"/>
    <col min="8449" max="8449" width="5.28515625" style="13" customWidth="1"/>
    <col min="8450" max="8450" width="56.42578125" style="13" customWidth="1"/>
    <col min="8451" max="8451" width="10.85546875" style="13" customWidth="1"/>
    <col min="8452" max="8452" width="7.5703125" style="13" customWidth="1"/>
    <col min="8453" max="8453" width="11.140625" style="13" customWidth="1"/>
    <col min="8454" max="8454" width="10.28515625" style="13" customWidth="1"/>
    <col min="8455" max="8455" width="10.85546875" style="13" customWidth="1"/>
    <col min="8456" max="8456" width="29.7109375" style="13" customWidth="1"/>
    <col min="8457" max="8704" width="9.140625" style="13"/>
    <col min="8705" max="8705" width="5.28515625" style="13" customWidth="1"/>
    <col min="8706" max="8706" width="56.42578125" style="13" customWidth="1"/>
    <col min="8707" max="8707" width="10.85546875" style="13" customWidth="1"/>
    <col min="8708" max="8708" width="7.5703125" style="13" customWidth="1"/>
    <col min="8709" max="8709" width="11.140625" style="13" customWidth="1"/>
    <col min="8710" max="8710" width="10.28515625" style="13" customWidth="1"/>
    <col min="8711" max="8711" width="10.85546875" style="13" customWidth="1"/>
    <col min="8712" max="8712" width="29.7109375" style="13" customWidth="1"/>
    <col min="8713" max="8960" width="9.140625" style="13"/>
    <col min="8961" max="8961" width="5.28515625" style="13" customWidth="1"/>
    <col min="8962" max="8962" width="56.42578125" style="13" customWidth="1"/>
    <col min="8963" max="8963" width="10.85546875" style="13" customWidth="1"/>
    <col min="8964" max="8964" width="7.5703125" style="13" customWidth="1"/>
    <col min="8965" max="8965" width="11.140625" style="13" customWidth="1"/>
    <col min="8966" max="8966" width="10.28515625" style="13" customWidth="1"/>
    <col min="8967" max="8967" width="10.85546875" style="13" customWidth="1"/>
    <col min="8968" max="8968" width="29.7109375" style="13" customWidth="1"/>
    <col min="8969" max="9216" width="9.140625" style="13"/>
    <col min="9217" max="9217" width="5.28515625" style="13" customWidth="1"/>
    <col min="9218" max="9218" width="56.42578125" style="13" customWidth="1"/>
    <col min="9219" max="9219" width="10.85546875" style="13" customWidth="1"/>
    <col min="9220" max="9220" width="7.5703125" style="13" customWidth="1"/>
    <col min="9221" max="9221" width="11.140625" style="13" customWidth="1"/>
    <col min="9222" max="9222" width="10.28515625" style="13" customWidth="1"/>
    <col min="9223" max="9223" width="10.85546875" style="13" customWidth="1"/>
    <col min="9224" max="9224" width="29.7109375" style="13" customWidth="1"/>
    <col min="9225" max="9472" width="9.140625" style="13"/>
    <col min="9473" max="9473" width="5.28515625" style="13" customWidth="1"/>
    <col min="9474" max="9474" width="56.42578125" style="13" customWidth="1"/>
    <col min="9475" max="9475" width="10.85546875" style="13" customWidth="1"/>
    <col min="9476" max="9476" width="7.5703125" style="13" customWidth="1"/>
    <col min="9477" max="9477" width="11.140625" style="13" customWidth="1"/>
    <col min="9478" max="9478" width="10.28515625" style="13" customWidth="1"/>
    <col min="9479" max="9479" width="10.85546875" style="13" customWidth="1"/>
    <col min="9480" max="9480" width="29.7109375" style="13" customWidth="1"/>
    <col min="9481" max="9728" width="9.140625" style="13"/>
    <col min="9729" max="9729" width="5.28515625" style="13" customWidth="1"/>
    <col min="9730" max="9730" width="56.42578125" style="13" customWidth="1"/>
    <col min="9731" max="9731" width="10.85546875" style="13" customWidth="1"/>
    <col min="9732" max="9732" width="7.5703125" style="13" customWidth="1"/>
    <col min="9733" max="9733" width="11.140625" style="13" customWidth="1"/>
    <col min="9734" max="9734" width="10.28515625" style="13" customWidth="1"/>
    <col min="9735" max="9735" width="10.85546875" style="13" customWidth="1"/>
    <col min="9736" max="9736" width="29.7109375" style="13" customWidth="1"/>
    <col min="9737" max="9984" width="9.140625" style="13"/>
    <col min="9985" max="9985" width="5.28515625" style="13" customWidth="1"/>
    <col min="9986" max="9986" width="56.42578125" style="13" customWidth="1"/>
    <col min="9987" max="9987" width="10.85546875" style="13" customWidth="1"/>
    <col min="9988" max="9988" width="7.5703125" style="13" customWidth="1"/>
    <col min="9989" max="9989" width="11.140625" style="13" customWidth="1"/>
    <col min="9990" max="9990" width="10.28515625" style="13" customWidth="1"/>
    <col min="9991" max="9991" width="10.85546875" style="13" customWidth="1"/>
    <col min="9992" max="9992" width="29.7109375" style="13" customWidth="1"/>
    <col min="9993" max="10240" width="9.140625" style="13"/>
    <col min="10241" max="10241" width="5.28515625" style="13" customWidth="1"/>
    <col min="10242" max="10242" width="56.42578125" style="13" customWidth="1"/>
    <col min="10243" max="10243" width="10.85546875" style="13" customWidth="1"/>
    <col min="10244" max="10244" width="7.5703125" style="13" customWidth="1"/>
    <col min="10245" max="10245" width="11.140625" style="13" customWidth="1"/>
    <col min="10246" max="10246" width="10.28515625" style="13" customWidth="1"/>
    <col min="10247" max="10247" width="10.85546875" style="13" customWidth="1"/>
    <col min="10248" max="10248" width="29.7109375" style="13" customWidth="1"/>
    <col min="10249" max="10496" width="9.140625" style="13"/>
    <col min="10497" max="10497" width="5.28515625" style="13" customWidth="1"/>
    <col min="10498" max="10498" width="56.42578125" style="13" customWidth="1"/>
    <col min="10499" max="10499" width="10.85546875" style="13" customWidth="1"/>
    <col min="10500" max="10500" width="7.5703125" style="13" customWidth="1"/>
    <col min="10501" max="10501" width="11.140625" style="13" customWidth="1"/>
    <col min="10502" max="10502" width="10.28515625" style="13" customWidth="1"/>
    <col min="10503" max="10503" width="10.85546875" style="13" customWidth="1"/>
    <col min="10504" max="10504" width="29.7109375" style="13" customWidth="1"/>
    <col min="10505" max="10752" width="9.140625" style="13"/>
    <col min="10753" max="10753" width="5.28515625" style="13" customWidth="1"/>
    <col min="10754" max="10754" width="56.42578125" style="13" customWidth="1"/>
    <col min="10755" max="10755" width="10.85546875" style="13" customWidth="1"/>
    <col min="10756" max="10756" width="7.5703125" style="13" customWidth="1"/>
    <col min="10757" max="10757" width="11.140625" style="13" customWidth="1"/>
    <col min="10758" max="10758" width="10.28515625" style="13" customWidth="1"/>
    <col min="10759" max="10759" width="10.85546875" style="13" customWidth="1"/>
    <col min="10760" max="10760" width="29.7109375" style="13" customWidth="1"/>
    <col min="10761" max="11008" width="9.140625" style="13"/>
    <col min="11009" max="11009" width="5.28515625" style="13" customWidth="1"/>
    <col min="11010" max="11010" width="56.42578125" style="13" customWidth="1"/>
    <col min="11011" max="11011" width="10.85546875" style="13" customWidth="1"/>
    <col min="11012" max="11012" width="7.5703125" style="13" customWidth="1"/>
    <col min="11013" max="11013" width="11.140625" style="13" customWidth="1"/>
    <col min="11014" max="11014" width="10.28515625" style="13" customWidth="1"/>
    <col min="11015" max="11015" width="10.85546875" style="13" customWidth="1"/>
    <col min="11016" max="11016" width="29.7109375" style="13" customWidth="1"/>
    <col min="11017" max="11264" width="9.140625" style="13"/>
    <col min="11265" max="11265" width="5.28515625" style="13" customWidth="1"/>
    <col min="11266" max="11266" width="56.42578125" style="13" customWidth="1"/>
    <col min="11267" max="11267" width="10.85546875" style="13" customWidth="1"/>
    <col min="11268" max="11268" width="7.5703125" style="13" customWidth="1"/>
    <col min="11269" max="11269" width="11.140625" style="13" customWidth="1"/>
    <col min="11270" max="11270" width="10.28515625" style="13" customWidth="1"/>
    <col min="11271" max="11271" width="10.85546875" style="13" customWidth="1"/>
    <col min="11272" max="11272" width="29.7109375" style="13" customWidth="1"/>
    <col min="11273" max="11520" width="9.140625" style="13"/>
    <col min="11521" max="11521" width="5.28515625" style="13" customWidth="1"/>
    <col min="11522" max="11522" width="56.42578125" style="13" customWidth="1"/>
    <col min="11523" max="11523" width="10.85546875" style="13" customWidth="1"/>
    <col min="11524" max="11524" width="7.5703125" style="13" customWidth="1"/>
    <col min="11525" max="11525" width="11.140625" style="13" customWidth="1"/>
    <col min="11526" max="11526" width="10.28515625" style="13" customWidth="1"/>
    <col min="11527" max="11527" width="10.85546875" style="13" customWidth="1"/>
    <col min="11528" max="11528" width="29.7109375" style="13" customWidth="1"/>
    <col min="11529" max="11776" width="9.140625" style="13"/>
    <col min="11777" max="11777" width="5.28515625" style="13" customWidth="1"/>
    <col min="11778" max="11778" width="56.42578125" style="13" customWidth="1"/>
    <col min="11779" max="11779" width="10.85546875" style="13" customWidth="1"/>
    <col min="11780" max="11780" width="7.5703125" style="13" customWidth="1"/>
    <col min="11781" max="11781" width="11.140625" style="13" customWidth="1"/>
    <col min="11782" max="11782" width="10.28515625" style="13" customWidth="1"/>
    <col min="11783" max="11783" width="10.85546875" style="13" customWidth="1"/>
    <col min="11784" max="11784" width="29.7109375" style="13" customWidth="1"/>
    <col min="11785" max="12032" width="9.140625" style="13"/>
    <col min="12033" max="12033" width="5.28515625" style="13" customWidth="1"/>
    <col min="12034" max="12034" width="56.42578125" style="13" customWidth="1"/>
    <col min="12035" max="12035" width="10.85546875" style="13" customWidth="1"/>
    <col min="12036" max="12036" width="7.5703125" style="13" customWidth="1"/>
    <col min="12037" max="12037" width="11.140625" style="13" customWidth="1"/>
    <col min="12038" max="12038" width="10.28515625" style="13" customWidth="1"/>
    <col min="12039" max="12039" width="10.85546875" style="13" customWidth="1"/>
    <col min="12040" max="12040" width="29.7109375" style="13" customWidth="1"/>
    <col min="12041" max="12288" width="9.140625" style="13"/>
    <col min="12289" max="12289" width="5.28515625" style="13" customWidth="1"/>
    <col min="12290" max="12290" width="56.42578125" style="13" customWidth="1"/>
    <col min="12291" max="12291" width="10.85546875" style="13" customWidth="1"/>
    <col min="12292" max="12292" width="7.5703125" style="13" customWidth="1"/>
    <col min="12293" max="12293" width="11.140625" style="13" customWidth="1"/>
    <col min="12294" max="12294" width="10.28515625" style="13" customWidth="1"/>
    <col min="12295" max="12295" width="10.85546875" style="13" customWidth="1"/>
    <col min="12296" max="12296" width="29.7109375" style="13" customWidth="1"/>
    <col min="12297" max="12544" width="9.140625" style="13"/>
    <col min="12545" max="12545" width="5.28515625" style="13" customWidth="1"/>
    <col min="12546" max="12546" width="56.42578125" style="13" customWidth="1"/>
    <col min="12547" max="12547" width="10.85546875" style="13" customWidth="1"/>
    <col min="12548" max="12548" width="7.5703125" style="13" customWidth="1"/>
    <col min="12549" max="12549" width="11.140625" style="13" customWidth="1"/>
    <col min="12550" max="12550" width="10.28515625" style="13" customWidth="1"/>
    <col min="12551" max="12551" width="10.85546875" style="13" customWidth="1"/>
    <col min="12552" max="12552" width="29.7109375" style="13" customWidth="1"/>
    <col min="12553" max="12800" width="9.140625" style="13"/>
    <col min="12801" max="12801" width="5.28515625" style="13" customWidth="1"/>
    <col min="12802" max="12802" width="56.42578125" style="13" customWidth="1"/>
    <col min="12803" max="12803" width="10.85546875" style="13" customWidth="1"/>
    <col min="12804" max="12804" width="7.5703125" style="13" customWidth="1"/>
    <col min="12805" max="12805" width="11.140625" style="13" customWidth="1"/>
    <col min="12806" max="12806" width="10.28515625" style="13" customWidth="1"/>
    <col min="12807" max="12807" width="10.85546875" style="13" customWidth="1"/>
    <col min="12808" max="12808" width="29.7109375" style="13" customWidth="1"/>
    <col min="12809" max="13056" width="9.140625" style="13"/>
    <col min="13057" max="13057" width="5.28515625" style="13" customWidth="1"/>
    <col min="13058" max="13058" width="56.42578125" style="13" customWidth="1"/>
    <col min="13059" max="13059" width="10.85546875" style="13" customWidth="1"/>
    <col min="13060" max="13060" width="7.5703125" style="13" customWidth="1"/>
    <col min="13061" max="13061" width="11.140625" style="13" customWidth="1"/>
    <col min="13062" max="13062" width="10.28515625" style="13" customWidth="1"/>
    <col min="13063" max="13063" width="10.85546875" style="13" customWidth="1"/>
    <col min="13064" max="13064" width="29.7109375" style="13" customWidth="1"/>
    <col min="13065" max="13312" width="9.140625" style="13"/>
    <col min="13313" max="13313" width="5.28515625" style="13" customWidth="1"/>
    <col min="13314" max="13314" width="56.42578125" style="13" customWidth="1"/>
    <col min="13315" max="13315" width="10.85546875" style="13" customWidth="1"/>
    <col min="13316" max="13316" width="7.5703125" style="13" customWidth="1"/>
    <col min="13317" max="13317" width="11.140625" style="13" customWidth="1"/>
    <col min="13318" max="13318" width="10.28515625" style="13" customWidth="1"/>
    <col min="13319" max="13319" width="10.85546875" style="13" customWidth="1"/>
    <col min="13320" max="13320" width="29.7109375" style="13" customWidth="1"/>
    <col min="13321" max="13568" width="9.140625" style="13"/>
    <col min="13569" max="13569" width="5.28515625" style="13" customWidth="1"/>
    <col min="13570" max="13570" width="56.42578125" style="13" customWidth="1"/>
    <col min="13571" max="13571" width="10.85546875" style="13" customWidth="1"/>
    <col min="13572" max="13572" width="7.5703125" style="13" customWidth="1"/>
    <col min="13573" max="13573" width="11.140625" style="13" customWidth="1"/>
    <col min="13574" max="13574" width="10.28515625" style="13" customWidth="1"/>
    <col min="13575" max="13575" width="10.85546875" style="13" customWidth="1"/>
    <col min="13576" max="13576" width="29.7109375" style="13" customWidth="1"/>
    <col min="13577" max="13824" width="9.140625" style="13"/>
    <col min="13825" max="13825" width="5.28515625" style="13" customWidth="1"/>
    <col min="13826" max="13826" width="56.42578125" style="13" customWidth="1"/>
    <col min="13827" max="13827" width="10.85546875" style="13" customWidth="1"/>
    <col min="13828" max="13828" width="7.5703125" style="13" customWidth="1"/>
    <col min="13829" max="13829" width="11.140625" style="13" customWidth="1"/>
    <col min="13830" max="13830" width="10.28515625" style="13" customWidth="1"/>
    <col min="13831" max="13831" width="10.85546875" style="13" customWidth="1"/>
    <col min="13832" max="13832" width="29.7109375" style="13" customWidth="1"/>
    <col min="13833" max="14080" width="9.140625" style="13"/>
    <col min="14081" max="14081" width="5.28515625" style="13" customWidth="1"/>
    <col min="14082" max="14082" width="56.42578125" style="13" customWidth="1"/>
    <col min="14083" max="14083" width="10.85546875" style="13" customWidth="1"/>
    <col min="14084" max="14084" width="7.5703125" style="13" customWidth="1"/>
    <col min="14085" max="14085" width="11.140625" style="13" customWidth="1"/>
    <col min="14086" max="14086" width="10.28515625" style="13" customWidth="1"/>
    <col min="14087" max="14087" width="10.85546875" style="13" customWidth="1"/>
    <col min="14088" max="14088" width="29.7109375" style="13" customWidth="1"/>
    <col min="14089" max="14336" width="9.140625" style="13"/>
    <col min="14337" max="14337" width="5.28515625" style="13" customWidth="1"/>
    <col min="14338" max="14338" width="56.42578125" style="13" customWidth="1"/>
    <col min="14339" max="14339" width="10.85546875" style="13" customWidth="1"/>
    <col min="14340" max="14340" width="7.5703125" style="13" customWidth="1"/>
    <col min="14341" max="14341" width="11.140625" style="13" customWidth="1"/>
    <col min="14342" max="14342" width="10.28515625" style="13" customWidth="1"/>
    <col min="14343" max="14343" width="10.85546875" style="13" customWidth="1"/>
    <col min="14344" max="14344" width="29.7109375" style="13" customWidth="1"/>
    <col min="14345" max="14592" width="9.140625" style="13"/>
    <col min="14593" max="14593" width="5.28515625" style="13" customWidth="1"/>
    <col min="14594" max="14594" width="56.42578125" style="13" customWidth="1"/>
    <col min="14595" max="14595" width="10.85546875" style="13" customWidth="1"/>
    <col min="14596" max="14596" width="7.5703125" style="13" customWidth="1"/>
    <col min="14597" max="14597" width="11.140625" style="13" customWidth="1"/>
    <col min="14598" max="14598" width="10.28515625" style="13" customWidth="1"/>
    <col min="14599" max="14599" width="10.85546875" style="13" customWidth="1"/>
    <col min="14600" max="14600" width="29.7109375" style="13" customWidth="1"/>
    <col min="14601" max="14848" width="9.140625" style="13"/>
    <col min="14849" max="14849" width="5.28515625" style="13" customWidth="1"/>
    <col min="14850" max="14850" width="56.42578125" style="13" customWidth="1"/>
    <col min="14851" max="14851" width="10.85546875" style="13" customWidth="1"/>
    <col min="14852" max="14852" width="7.5703125" style="13" customWidth="1"/>
    <col min="14853" max="14853" width="11.140625" style="13" customWidth="1"/>
    <col min="14854" max="14854" width="10.28515625" style="13" customWidth="1"/>
    <col min="14855" max="14855" width="10.85546875" style="13" customWidth="1"/>
    <col min="14856" max="14856" width="29.7109375" style="13" customWidth="1"/>
    <col min="14857" max="15104" width="9.140625" style="13"/>
    <col min="15105" max="15105" width="5.28515625" style="13" customWidth="1"/>
    <col min="15106" max="15106" width="56.42578125" style="13" customWidth="1"/>
    <col min="15107" max="15107" width="10.85546875" style="13" customWidth="1"/>
    <col min="15108" max="15108" width="7.5703125" style="13" customWidth="1"/>
    <col min="15109" max="15109" width="11.140625" style="13" customWidth="1"/>
    <col min="15110" max="15110" width="10.28515625" style="13" customWidth="1"/>
    <col min="15111" max="15111" width="10.85546875" style="13" customWidth="1"/>
    <col min="15112" max="15112" width="29.7109375" style="13" customWidth="1"/>
    <col min="15113" max="15360" width="9.140625" style="13"/>
    <col min="15361" max="15361" width="5.28515625" style="13" customWidth="1"/>
    <col min="15362" max="15362" width="56.42578125" style="13" customWidth="1"/>
    <col min="15363" max="15363" width="10.85546875" style="13" customWidth="1"/>
    <col min="15364" max="15364" width="7.5703125" style="13" customWidth="1"/>
    <col min="15365" max="15365" width="11.140625" style="13" customWidth="1"/>
    <col min="15366" max="15366" width="10.28515625" style="13" customWidth="1"/>
    <col min="15367" max="15367" width="10.85546875" style="13" customWidth="1"/>
    <col min="15368" max="15368" width="29.7109375" style="13" customWidth="1"/>
    <col min="15369" max="15616" width="9.140625" style="13"/>
    <col min="15617" max="15617" width="5.28515625" style="13" customWidth="1"/>
    <col min="15618" max="15618" width="56.42578125" style="13" customWidth="1"/>
    <col min="15619" max="15619" width="10.85546875" style="13" customWidth="1"/>
    <col min="15620" max="15620" width="7.5703125" style="13" customWidth="1"/>
    <col min="15621" max="15621" width="11.140625" style="13" customWidth="1"/>
    <col min="15622" max="15622" width="10.28515625" style="13" customWidth="1"/>
    <col min="15623" max="15623" width="10.85546875" style="13" customWidth="1"/>
    <col min="15624" max="15624" width="29.7109375" style="13" customWidth="1"/>
    <col min="15625" max="15872" width="9.140625" style="13"/>
    <col min="15873" max="15873" width="5.28515625" style="13" customWidth="1"/>
    <col min="15874" max="15874" width="56.42578125" style="13" customWidth="1"/>
    <col min="15875" max="15875" width="10.85546875" style="13" customWidth="1"/>
    <col min="15876" max="15876" width="7.5703125" style="13" customWidth="1"/>
    <col min="15877" max="15877" width="11.140625" style="13" customWidth="1"/>
    <col min="15878" max="15878" width="10.28515625" style="13" customWidth="1"/>
    <col min="15879" max="15879" width="10.85546875" style="13" customWidth="1"/>
    <col min="15880" max="15880" width="29.7109375" style="13" customWidth="1"/>
    <col min="15881" max="16128" width="9.140625" style="13"/>
    <col min="16129" max="16129" width="5.28515625" style="13" customWidth="1"/>
    <col min="16130" max="16130" width="56.42578125" style="13" customWidth="1"/>
    <col min="16131" max="16131" width="10.85546875" style="13" customWidth="1"/>
    <col min="16132" max="16132" width="7.5703125" style="13" customWidth="1"/>
    <col min="16133" max="16133" width="11.140625" style="13" customWidth="1"/>
    <col min="16134" max="16134" width="10.28515625" style="13" customWidth="1"/>
    <col min="16135" max="16135" width="10.85546875" style="13" customWidth="1"/>
    <col min="16136" max="16136" width="29.7109375" style="13" customWidth="1"/>
    <col min="16137" max="16384" width="9.140625" style="13"/>
  </cols>
  <sheetData>
    <row r="1" spans="1:10" ht="19.5" thickBot="1" x14ac:dyDescent="0.3">
      <c r="B1" s="9" t="s">
        <v>0</v>
      </c>
      <c r="H1" s="12" t="s">
        <v>1</v>
      </c>
      <c r="I1" s="13"/>
      <c r="J1" s="13"/>
    </row>
    <row r="2" spans="1:10" ht="108.75" customHeight="1" thickBot="1" x14ac:dyDescent="0.3">
      <c r="A2" s="64" t="s">
        <v>2</v>
      </c>
      <c r="B2" s="65" t="s">
        <v>3</v>
      </c>
      <c r="C2" s="65" t="s">
        <v>4</v>
      </c>
      <c r="D2" s="65" t="s">
        <v>5</v>
      </c>
      <c r="E2" s="65" t="s">
        <v>6</v>
      </c>
      <c r="F2" s="65" t="s">
        <v>7</v>
      </c>
      <c r="G2" s="65" t="s">
        <v>213</v>
      </c>
      <c r="H2" s="66" t="s">
        <v>214</v>
      </c>
      <c r="I2" s="13"/>
      <c r="J2" s="13"/>
    </row>
    <row r="3" spans="1:10" ht="16.5" thickBot="1" x14ac:dyDescent="0.3">
      <c r="A3" s="69" t="s">
        <v>8</v>
      </c>
      <c r="B3" s="70"/>
      <c r="C3" s="71"/>
      <c r="D3" s="70"/>
      <c r="E3" s="70"/>
      <c r="F3" s="70"/>
      <c r="G3" s="70"/>
      <c r="H3" s="72"/>
      <c r="I3" s="13"/>
      <c r="J3" s="13"/>
    </row>
    <row r="4" spans="1:10" ht="57" x14ac:dyDescent="0.25">
      <c r="A4" s="61" t="s">
        <v>13</v>
      </c>
      <c r="B4" s="62" t="s">
        <v>11</v>
      </c>
      <c r="C4" s="54"/>
      <c r="D4" s="53"/>
      <c r="E4" s="53"/>
      <c r="F4" s="53"/>
      <c r="G4" s="53"/>
      <c r="H4" s="63" t="s">
        <v>215</v>
      </c>
      <c r="I4" s="13"/>
      <c r="J4" s="13"/>
    </row>
    <row r="5" spans="1:10" x14ac:dyDescent="0.25">
      <c r="A5" s="4"/>
      <c r="B5" s="1" t="s">
        <v>10</v>
      </c>
      <c r="C5" s="14"/>
      <c r="D5" s="1"/>
      <c r="E5" s="1"/>
      <c r="F5" s="1"/>
      <c r="G5" s="1"/>
      <c r="H5" s="27"/>
      <c r="I5" s="13"/>
      <c r="J5" s="13"/>
    </row>
    <row r="6" spans="1:10" x14ac:dyDescent="0.25">
      <c r="A6" s="4"/>
      <c r="B6" s="1" t="s">
        <v>14</v>
      </c>
      <c r="C6" s="14"/>
      <c r="D6" s="1"/>
      <c r="E6" s="1"/>
      <c r="F6" s="1"/>
      <c r="G6" s="1"/>
      <c r="H6" s="1" t="s">
        <v>216</v>
      </c>
      <c r="I6" s="13"/>
      <c r="J6" s="13"/>
    </row>
    <row r="7" spans="1:10" ht="30" x14ac:dyDescent="0.25">
      <c r="A7" s="4"/>
      <c r="B7" s="1" t="s">
        <v>15</v>
      </c>
      <c r="C7" s="14"/>
      <c r="D7" s="1"/>
      <c r="E7" s="1"/>
      <c r="F7" s="1"/>
      <c r="G7" s="1"/>
      <c r="H7" s="1" t="s">
        <v>15</v>
      </c>
      <c r="I7" s="13"/>
      <c r="J7" s="13"/>
    </row>
    <row r="8" spans="1:10" ht="30" x14ac:dyDescent="0.25">
      <c r="A8" s="4"/>
      <c r="B8" s="1" t="s">
        <v>16</v>
      </c>
      <c r="C8" s="14"/>
      <c r="D8" s="1"/>
      <c r="E8" s="1"/>
      <c r="F8" s="1"/>
      <c r="G8" s="1"/>
      <c r="H8" s="1" t="s">
        <v>16</v>
      </c>
      <c r="I8" s="13"/>
      <c r="J8" s="13"/>
    </row>
    <row r="9" spans="1:10" x14ac:dyDescent="0.25">
      <c r="A9" s="4"/>
      <c r="B9" s="1" t="s">
        <v>17</v>
      </c>
      <c r="C9" s="14"/>
      <c r="D9" s="1"/>
      <c r="E9" s="1"/>
      <c r="F9" s="1"/>
      <c r="G9" s="1"/>
      <c r="H9" s="1" t="s">
        <v>17</v>
      </c>
      <c r="I9" s="13"/>
      <c r="J9" s="13"/>
    </row>
    <row r="10" spans="1:10" x14ac:dyDescent="0.25">
      <c r="A10" s="4"/>
      <c r="B10" s="1" t="s">
        <v>18</v>
      </c>
      <c r="C10" s="14"/>
      <c r="D10" s="1"/>
      <c r="E10" s="1"/>
      <c r="F10" s="1"/>
      <c r="G10" s="1"/>
      <c r="H10" s="1" t="s">
        <v>18</v>
      </c>
      <c r="I10" s="13"/>
      <c r="J10" s="13"/>
    </row>
    <row r="11" spans="1:10" x14ac:dyDescent="0.25">
      <c r="A11" s="4"/>
      <c r="B11" s="1" t="s">
        <v>19</v>
      </c>
      <c r="C11" s="14"/>
      <c r="D11" s="1"/>
      <c r="E11" s="1"/>
      <c r="F11" s="1"/>
      <c r="G11" s="1"/>
      <c r="H11" s="1" t="s">
        <v>19</v>
      </c>
      <c r="I11" s="13"/>
      <c r="J11" s="13"/>
    </row>
    <row r="12" spans="1:10" ht="31.5" customHeight="1" x14ac:dyDescent="0.25">
      <c r="A12" s="4" t="s">
        <v>20</v>
      </c>
      <c r="B12" s="1" t="s">
        <v>21</v>
      </c>
      <c r="C12" s="14" t="s">
        <v>151</v>
      </c>
      <c r="D12" s="42">
        <v>21</v>
      </c>
      <c r="E12" s="42" t="s">
        <v>217</v>
      </c>
      <c r="F12" s="42">
        <v>4.84</v>
      </c>
      <c r="G12" s="44">
        <f>F12*1000</f>
        <v>4840</v>
      </c>
      <c r="H12" s="1" t="s">
        <v>21</v>
      </c>
      <c r="I12" s="13"/>
      <c r="J12" s="13"/>
    </row>
    <row r="13" spans="1:10" ht="30" x14ac:dyDescent="0.25">
      <c r="A13" s="4" t="s">
        <v>22</v>
      </c>
      <c r="B13" s="1" t="s">
        <v>23</v>
      </c>
      <c r="C13" s="14" t="s">
        <v>151</v>
      </c>
      <c r="D13" s="42">
        <v>21</v>
      </c>
      <c r="E13" s="42" t="s">
        <v>217</v>
      </c>
      <c r="F13" s="42">
        <v>9.68</v>
      </c>
      <c r="G13" s="44">
        <f>F13*1000</f>
        <v>9680</v>
      </c>
      <c r="H13" s="1" t="s">
        <v>23</v>
      </c>
      <c r="I13" s="13"/>
      <c r="J13" s="13"/>
    </row>
    <row r="14" spans="1:10" ht="45.75" thickBot="1" x14ac:dyDescent="0.3">
      <c r="A14" s="46" t="s">
        <v>24</v>
      </c>
      <c r="B14" s="47" t="s">
        <v>25</v>
      </c>
      <c r="C14" s="48" t="s">
        <v>9</v>
      </c>
      <c r="D14" s="49">
        <v>21</v>
      </c>
      <c r="E14" s="49" t="s">
        <v>217</v>
      </c>
      <c r="F14" s="49">
        <v>8.4700000000000006</v>
      </c>
      <c r="G14" s="50">
        <f>F14*300</f>
        <v>2541</v>
      </c>
      <c r="H14" s="51" t="s">
        <v>218</v>
      </c>
      <c r="I14" s="13"/>
      <c r="J14" s="13"/>
    </row>
    <row r="15" spans="1:10" ht="16.5" thickBot="1" x14ac:dyDescent="0.3">
      <c r="A15" s="55"/>
      <c r="B15" s="56" t="s">
        <v>26</v>
      </c>
      <c r="C15" s="57"/>
      <c r="D15" s="58"/>
      <c r="E15" s="58"/>
      <c r="F15" s="58"/>
      <c r="G15" s="59">
        <f>G12+G13+G14</f>
        <v>17061</v>
      </c>
      <c r="H15" s="60"/>
      <c r="I15" s="13"/>
      <c r="J15" s="13"/>
    </row>
    <row r="16" spans="1:10" x14ac:dyDescent="0.25">
      <c r="A16" s="52"/>
      <c r="B16" s="53" t="s">
        <v>27</v>
      </c>
      <c r="C16" s="54"/>
      <c r="D16" s="53"/>
      <c r="E16" s="53"/>
      <c r="F16" s="53"/>
      <c r="G16" s="53"/>
      <c r="H16" s="53"/>
      <c r="I16" s="13"/>
      <c r="J16" s="13"/>
    </row>
    <row r="17" spans="1:10" ht="57" x14ac:dyDescent="0.25">
      <c r="A17" s="5" t="s">
        <v>30</v>
      </c>
      <c r="B17" s="8" t="s">
        <v>31</v>
      </c>
      <c r="C17" s="14"/>
      <c r="D17" s="1"/>
      <c r="E17" s="1"/>
      <c r="F17" s="1"/>
      <c r="G17" s="1"/>
      <c r="H17" s="41" t="s">
        <v>220</v>
      </c>
      <c r="I17" s="13"/>
      <c r="J17" s="13"/>
    </row>
    <row r="18" spans="1:10" x14ac:dyDescent="0.25">
      <c r="A18" s="4"/>
      <c r="B18" s="1" t="s">
        <v>10</v>
      </c>
      <c r="C18" s="14"/>
      <c r="D18" s="1"/>
      <c r="E18" s="1"/>
      <c r="F18" s="1"/>
      <c r="G18" s="1"/>
      <c r="H18" s="1"/>
      <c r="I18" s="13"/>
      <c r="J18" s="13"/>
    </row>
    <row r="19" spans="1:10" ht="61.5" customHeight="1" x14ac:dyDescent="0.25">
      <c r="A19" s="4"/>
      <c r="B19" s="1" t="s">
        <v>32</v>
      </c>
      <c r="C19" s="14"/>
      <c r="D19" s="1"/>
      <c r="E19" s="1"/>
      <c r="F19" s="1"/>
      <c r="G19" s="1"/>
      <c r="H19" s="1" t="s">
        <v>219</v>
      </c>
      <c r="I19" s="13"/>
      <c r="J19" s="13"/>
    </row>
    <row r="20" spans="1:10" ht="30" x14ac:dyDescent="0.25">
      <c r="A20" s="4"/>
      <c r="B20" s="1" t="s">
        <v>33</v>
      </c>
      <c r="C20" s="14"/>
      <c r="D20" s="1"/>
      <c r="E20" s="1"/>
      <c r="F20" s="1"/>
      <c r="G20" s="1"/>
      <c r="H20" s="1" t="s">
        <v>33</v>
      </c>
      <c r="I20" s="13"/>
      <c r="J20" s="13"/>
    </row>
    <row r="21" spans="1:10" ht="45" x14ac:dyDescent="0.25">
      <c r="A21" s="4"/>
      <c r="B21" s="1" t="s">
        <v>34</v>
      </c>
      <c r="C21" s="14"/>
      <c r="D21" s="1"/>
      <c r="E21" s="1"/>
      <c r="F21" s="1"/>
      <c r="G21" s="1"/>
      <c r="H21" s="1" t="s">
        <v>34</v>
      </c>
      <c r="I21" s="13"/>
      <c r="J21" s="13"/>
    </row>
    <row r="22" spans="1:10" x14ac:dyDescent="0.25">
      <c r="A22" s="4"/>
      <c r="B22" s="1" t="s">
        <v>35</v>
      </c>
      <c r="C22" s="14"/>
      <c r="D22" s="1"/>
      <c r="E22" s="1"/>
      <c r="F22" s="1"/>
      <c r="G22" s="1"/>
      <c r="H22" s="1" t="s">
        <v>35</v>
      </c>
      <c r="I22" s="13"/>
      <c r="J22" s="13"/>
    </row>
    <row r="23" spans="1:10" ht="30" x14ac:dyDescent="0.25">
      <c r="A23" s="4"/>
      <c r="B23" s="1" t="s">
        <v>36</v>
      </c>
      <c r="C23" s="14"/>
      <c r="D23" s="1"/>
      <c r="E23" s="1"/>
      <c r="F23" s="1"/>
      <c r="G23" s="1"/>
      <c r="H23" s="1" t="s">
        <v>36</v>
      </c>
      <c r="I23" s="13"/>
      <c r="J23" s="13"/>
    </row>
    <row r="24" spans="1:10" x14ac:dyDescent="0.25">
      <c r="A24" s="4"/>
      <c r="B24" s="1" t="s">
        <v>37</v>
      </c>
      <c r="C24" s="14"/>
      <c r="D24" s="1"/>
      <c r="E24" s="1"/>
      <c r="F24" s="1"/>
      <c r="G24" s="1"/>
      <c r="H24" s="1" t="s">
        <v>37</v>
      </c>
      <c r="I24" s="13"/>
      <c r="J24" s="13"/>
    </row>
    <row r="25" spans="1:10" x14ac:dyDescent="0.25">
      <c r="A25" s="4"/>
      <c r="B25" s="1" t="s">
        <v>38</v>
      </c>
      <c r="C25" s="14"/>
      <c r="D25" s="1"/>
      <c r="E25" s="1"/>
      <c r="F25" s="1"/>
      <c r="G25" s="1"/>
      <c r="H25" s="1" t="s">
        <v>38</v>
      </c>
      <c r="I25" s="13"/>
      <c r="J25" s="13"/>
    </row>
    <row r="26" spans="1:10" x14ac:dyDescent="0.25">
      <c r="A26" s="4"/>
      <c r="B26" s="1" t="s">
        <v>28</v>
      </c>
      <c r="C26" s="14" t="s">
        <v>152</v>
      </c>
      <c r="D26" s="42">
        <v>21</v>
      </c>
      <c r="E26" s="42" t="s">
        <v>217</v>
      </c>
      <c r="F26" s="43">
        <v>7.26</v>
      </c>
      <c r="G26" s="45">
        <f>F26*1000</f>
        <v>7260</v>
      </c>
      <c r="H26" s="1" t="s">
        <v>28</v>
      </c>
      <c r="I26" s="13"/>
      <c r="J26" s="13"/>
    </row>
    <row r="27" spans="1:10" ht="57" x14ac:dyDescent="0.25">
      <c r="A27" s="5" t="s">
        <v>39</v>
      </c>
      <c r="B27" s="16" t="s">
        <v>40</v>
      </c>
      <c r="C27" s="14"/>
      <c r="D27" s="1"/>
      <c r="E27" s="1"/>
      <c r="F27" s="1"/>
      <c r="G27" s="1"/>
      <c r="H27" s="41" t="s">
        <v>221</v>
      </c>
      <c r="I27" s="13"/>
      <c r="J27" s="13"/>
    </row>
    <row r="28" spans="1:10" x14ac:dyDescent="0.25">
      <c r="A28" s="4"/>
      <c r="B28" s="1" t="s">
        <v>10</v>
      </c>
      <c r="C28" s="14"/>
      <c r="D28" s="1"/>
      <c r="E28" s="1"/>
      <c r="F28" s="1"/>
      <c r="G28" s="1"/>
      <c r="H28" s="1"/>
      <c r="I28" s="13"/>
      <c r="J28" s="13"/>
    </row>
    <row r="29" spans="1:10" ht="60.75" customHeight="1" x14ac:dyDescent="0.25">
      <c r="A29" s="4"/>
      <c r="B29" s="1" t="s">
        <v>32</v>
      </c>
      <c r="C29" s="14"/>
      <c r="D29" s="1"/>
      <c r="E29" s="1"/>
      <c r="F29" s="1"/>
      <c r="G29" s="1"/>
      <c r="H29" s="1" t="s">
        <v>219</v>
      </c>
      <c r="I29" s="13"/>
      <c r="J29" s="13"/>
    </row>
    <row r="30" spans="1:10" ht="30" x14ac:dyDescent="0.25">
      <c r="A30" s="4"/>
      <c r="B30" s="1" t="s">
        <v>41</v>
      </c>
      <c r="C30" s="14"/>
      <c r="D30" s="1"/>
      <c r="E30" s="1"/>
      <c r="F30" s="1"/>
      <c r="G30" s="1"/>
      <c r="H30" s="1" t="s">
        <v>41</v>
      </c>
      <c r="I30" s="13"/>
      <c r="J30" s="13"/>
    </row>
    <row r="31" spans="1:10" ht="30" x14ac:dyDescent="0.25">
      <c r="A31" s="4"/>
      <c r="B31" s="1" t="s">
        <v>42</v>
      </c>
      <c r="C31" s="14"/>
      <c r="D31" s="1"/>
      <c r="E31" s="1"/>
      <c r="F31" s="1"/>
      <c r="G31" s="1"/>
      <c r="H31" s="1" t="s">
        <v>42</v>
      </c>
      <c r="I31" s="13"/>
      <c r="J31" s="13"/>
    </row>
    <row r="32" spans="1:10" ht="45" x14ac:dyDescent="0.25">
      <c r="A32" s="4"/>
      <c r="B32" s="1" t="s">
        <v>34</v>
      </c>
      <c r="C32" s="14"/>
      <c r="D32" s="1"/>
      <c r="E32" s="1"/>
      <c r="F32" s="1"/>
      <c r="G32" s="1"/>
      <c r="H32" s="1" t="s">
        <v>34</v>
      </c>
      <c r="I32" s="13"/>
      <c r="J32" s="13"/>
    </row>
    <row r="33" spans="1:10" ht="16.5" customHeight="1" x14ac:dyDescent="0.25">
      <c r="A33" s="4"/>
      <c r="B33" s="1" t="s">
        <v>43</v>
      </c>
      <c r="C33" s="14"/>
      <c r="D33" s="1"/>
      <c r="E33" s="1"/>
      <c r="F33" s="1"/>
      <c r="G33" s="1"/>
      <c r="H33" s="1" t="s">
        <v>43</v>
      </c>
      <c r="I33" s="13"/>
      <c r="J33" s="13"/>
    </row>
    <row r="34" spans="1:10" x14ac:dyDescent="0.25">
      <c r="A34" s="4"/>
      <c r="B34" s="1" t="s">
        <v>37</v>
      </c>
      <c r="C34" s="14"/>
      <c r="D34" s="1"/>
      <c r="E34" s="1"/>
      <c r="F34" s="1"/>
      <c r="G34" s="1"/>
      <c r="H34" s="1" t="s">
        <v>37</v>
      </c>
      <c r="I34" s="13"/>
      <c r="J34" s="13"/>
    </row>
    <row r="35" spans="1:10" x14ac:dyDescent="0.25">
      <c r="A35" s="4"/>
      <c r="B35" s="1" t="s">
        <v>38</v>
      </c>
      <c r="C35" s="14"/>
      <c r="D35" s="1"/>
      <c r="E35" s="1"/>
      <c r="F35" s="1"/>
      <c r="G35" s="1"/>
      <c r="H35" s="1" t="s">
        <v>38</v>
      </c>
      <c r="I35" s="13"/>
      <c r="J35" s="13"/>
    </row>
    <row r="36" spans="1:10" x14ac:dyDescent="0.25">
      <c r="A36" s="4" t="s">
        <v>44</v>
      </c>
      <c r="B36" s="1" t="s">
        <v>28</v>
      </c>
      <c r="C36" s="42" t="s">
        <v>185</v>
      </c>
      <c r="D36" s="42">
        <v>21</v>
      </c>
      <c r="E36" s="42" t="s">
        <v>217</v>
      </c>
      <c r="F36" s="42">
        <v>7.26</v>
      </c>
      <c r="G36" s="44">
        <f>F36*2500</f>
        <v>18150</v>
      </c>
      <c r="H36" s="1" t="s">
        <v>28</v>
      </c>
      <c r="I36" s="13"/>
      <c r="J36" s="13"/>
    </row>
    <row r="37" spans="1:10" x14ac:dyDescent="0.25">
      <c r="A37" s="4" t="s">
        <v>45</v>
      </c>
      <c r="B37" s="1" t="s">
        <v>46</v>
      </c>
      <c r="C37" s="42" t="s">
        <v>47</v>
      </c>
      <c r="D37" s="42">
        <v>21</v>
      </c>
      <c r="E37" s="42" t="s">
        <v>217</v>
      </c>
      <c r="F37" s="42">
        <v>6.05</v>
      </c>
      <c r="G37" s="44">
        <f>F37*360</f>
        <v>2178</v>
      </c>
      <c r="H37" s="1" t="s">
        <v>222</v>
      </c>
      <c r="I37" s="13"/>
      <c r="J37" s="13"/>
    </row>
    <row r="38" spans="1:10" ht="29.25" thickBot="1" x14ac:dyDescent="0.3">
      <c r="A38" s="46" t="s">
        <v>48</v>
      </c>
      <c r="B38" s="47" t="s">
        <v>49</v>
      </c>
      <c r="C38" s="49" t="s">
        <v>12</v>
      </c>
      <c r="D38" s="49">
        <v>21</v>
      </c>
      <c r="E38" s="49" t="s">
        <v>217</v>
      </c>
      <c r="F38" s="49">
        <v>6.05</v>
      </c>
      <c r="G38" s="50">
        <f>F38*15</f>
        <v>90.75</v>
      </c>
      <c r="H38" s="93" t="s">
        <v>223</v>
      </c>
      <c r="I38" s="13"/>
      <c r="J38" s="13"/>
    </row>
    <row r="39" spans="1:10" ht="16.5" thickBot="1" x14ac:dyDescent="0.3">
      <c r="A39" s="55"/>
      <c r="B39" s="56" t="s">
        <v>50</v>
      </c>
      <c r="C39" s="57"/>
      <c r="D39" s="58"/>
      <c r="E39" s="58"/>
      <c r="F39" s="58"/>
      <c r="G39" s="59">
        <f>G36+G37+G38</f>
        <v>20418.75</v>
      </c>
      <c r="H39" s="60"/>
      <c r="I39" s="13"/>
      <c r="J39" s="13"/>
    </row>
    <row r="40" spans="1:10" ht="16.5" thickBot="1" x14ac:dyDescent="0.3">
      <c r="A40" s="73"/>
      <c r="B40" s="74" t="s">
        <v>51</v>
      </c>
      <c r="C40" s="75"/>
      <c r="D40" s="74"/>
      <c r="E40" s="74"/>
      <c r="F40" s="74"/>
      <c r="G40" s="74"/>
      <c r="H40" s="74"/>
      <c r="I40" s="13"/>
      <c r="J40" s="13"/>
    </row>
    <row r="41" spans="1:10" ht="25.5" customHeight="1" thickBot="1" x14ac:dyDescent="0.3">
      <c r="A41" s="76" t="s">
        <v>52</v>
      </c>
      <c r="B41" s="77"/>
      <c r="C41" s="71"/>
      <c r="D41" s="70"/>
      <c r="E41" s="70"/>
      <c r="F41" s="70"/>
      <c r="G41" s="70"/>
      <c r="H41" s="72"/>
      <c r="I41" s="13"/>
      <c r="J41" s="13"/>
    </row>
    <row r="42" spans="1:10" x14ac:dyDescent="0.25">
      <c r="A42" s="61" t="s">
        <v>53</v>
      </c>
      <c r="B42" s="62" t="s">
        <v>57</v>
      </c>
      <c r="C42" s="54"/>
      <c r="D42" s="53"/>
      <c r="E42" s="53"/>
      <c r="F42" s="53"/>
      <c r="G42" s="53"/>
      <c r="H42" s="53"/>
      <c r="I42" s="13"/>
      <c r="J42" s="13"/>
    </row>
    <row r="43" spans="1:10" ht="71.25" x14ac:dyDescent="0.25">
      <c r="A43" s="4" t="s">
        <v>54</v>
      </c>
      <c r="B43" s="8" t="s">
        <v>58</v>
      </c>
      <c r="C43" s="14"/>
      <c r="D43" s="1"/>
      <c r="E43" s="1"/>
      <c r="F43" s="1"/>
      <c r="G43" s="1"/>
      <c r="H43" s="41" t="s">
        <v>224</v>
      </c>
      <c r="I43" s="13"/>
      <c r="J43" s="13"/>
    </row>
    <row r="44" spans="1:10" x14ac:dyDescent="0.25">
      <c r="A44" s="4"/>
      <c r="B44" s="1" t="s">
        <v>10</v>
      </c>
      <c r="C44" s="14"/>
      <c r="D44" s="1"/>
      <c r="E44" s="1"/>
      <c r="F44" s="1"/>
      <c r="G44" s="1"/>
      <c r="H44" s="1"/>
      <c r="I44" s="13"/>
      <c r="J44" s="13"/>
    </row>
    <row r="45" spans="1:10" ht="30" x14ac:dyDescent="0.25">
      <c r="A45" s="4"/>
      <c r="B45" s="1" t="s">
        <v>59</v>
      </c>
      <c r="C45" s="14"/>
      <c r="D45" s="1"/>
      <c r="E45" s="1"/>
      <c r="F45" s="1"/>
      <c r="G45" s="1"/>
      <c r="H45" s="1" t="s">
        <v>225</v>
      </c>
      <c r="I45" s="13"/>
      <c r="J45" s="13"/>
    </row>
    <row r="46" spans="1:10" ht="60" x14ac:dyDescent="0.25">
      <c r="A46" s="4"/>
      <c r="B46" s="1" t="s">
        <v>60</v>
      </c>
      <c r="C46" s="14"/>
      <c r="D46" s="1"/>
      <c r="E46" s="1"/>
      <c r="F46" s="1"/>
      <c r="G46" s="1"/>
      <c r="H46" s="1" t="s">
        <v>226</v>
      </c>
      <c r="I46" s="13"/>
      <c r="J46" s="13"/>
    </row>
    <row r="47" spans="1:10" ht="60" x14ac:dyDescent="0.25">
      <c r="A47" s="4"/>
      <c r="B47" s="1" t="s">
        <v>61</v>
      </c>
      <c r="C47" s="14"/>
      <c r="D47" s="1"/>
      <c r="E47" s="1"/>
      <c r="F47" s="1"/>
      <c r="G47" s="1"/>
      <c r="H47" s="1" t="s">
        <v>61</v>
      </c>
      <c r="I47" s="13"/>
      <c r="J47" s="13"/>
    </row>
    <row r="48" spans="1:10" ht="18.75" customHeight="1" x14ac:dyDescent="0.25">
      <c r="A48" s="4"/>
      <c r="B48" s="1" t="s">
        <v>62</v>
      </c>
      <c r="C48" s="14"/>
      <c r="D48" s="1"/>
      <c r="E48" s="1"/>
      <c r="F48" s="1"/>
      <c r="G48" s="1"/>
      <c r="H48" s="1" t="s">
        <v>62</v>
      </c>
      <c r="I48" s="13"/>
      <c r="J48" s="13"/>
    </row>
    <row r="49" spans="1:10" ht="30" x14ac:dyDescent="0.25">
      <c r="A49" s="4"/>
      <c r="B49" s="1" t="s">
        <v>63</v>
      </c>
      <c r="C49" s="14"/>
      <c r="D49" s="1"/>
      <c r="E49" s="1"/>
      <c r="F49" s="1"/>
      <c r="G49" s="1"/>
      <c r="H49" s="1" t="s">
        <v>63</v>
      </c>
      <c r="I49" s="13"/>
      <c r="J49" s="13"/>
    </row>
    <row r="50" spans="1:10" ht="30.75" customHeight="1" x14ac:dyDescent="0.25">
      <c r="A50" s="4"/>
      <c r="B50" s="1" t="s">
        <v>64</v>
      </c>
      <c r="C50" s="14"/>
      <c r="D50" s="1"/>
      <c r="E50" s="1"/>
      <c r="F50" s="1"/>
      <c r="G50" s="1"/>
      <c r="H50" s="1" t="s">
        <v>227</v>
      </c>
      <c r="I50" s="13"/>
      <c r="J50" s="13"/>
    </row>
    <row r="51" spans="1:10" ht="75" x14ac:dyDescent="0.25">
      <c r="A51" s="4"/>
      <c r="B51" s="1" t="s">
        <v>65</v>
      </c>
      <c r="C51" s="14"/>
      <c r="D51" s="1"/>
      <c r="E51" s="1"/>
      <c r="F51" s="1"/>
      <c r="G51" s="1"/>
      <c r="H51" s="1" t="s">
        <v>65</v>
      </c>
      <c r="I51" s="13"/>
      <c r="J51" s="13"/>
    </row>
    <row r="52" spans="1:10" ht="30" x14ac:dyDescent="0.25">
      <c r="A52" s="4"/>
      <c r="B52" s="1" t="s">
        <v>66</v>
      </c>
      <c r="C52" s="14"/>
      <c r="D52" s="1"/>
      <c r="E52" s="1"/>
      <c r="F52" s="1"/>
      <c r="G52" s="1"/>
      <c r="H52" s="1" t="s">
        <v>228</v>
      </c>
      <c r="I52" s="13"/>
      <c r="J52" s="13"/>
    </row>
    <row r="53" spans="1:10" ht="30" x14ac:dyDescent="0.25">
      <c r="A53" s="4"/>
      <c r="B53" s="1" t="s">
        <v>67</v>
      </c>
      <c r="C53" s="14"/>
      <c r="D53" s="1"/>
      <c r="E53" s="1"/>
      <c r="F53" s="1"/>
      <c r="G53" s="1"/>
      <c r="H53" s="1" t="s">
        <v>229</v>
      </c>
      <c r="I53" s="13"/>
      <c r="J53" s="13"/>
    </row>
    <row r="54" spans="1:10" x14ac:dyDescent="0.25">
      <c r="A54" s="4"/>
      <c r="B54" s="1" t="s">
        <v>68</v>
      </c>
      <c r="C54" s="14"/>
      <c r="D54" s="1"/>
      <c r="E54" s="1"/>
      <c r="F54" s="1"/>
      <c r="G54" s="1"/>
      <c r="H54" s="1" t="s">
        <v>68</v>
      </c>
      <c r="I54" s="13"/>
      <c r="J54" s="13"/>
    </row>
    <row r="55" spans="1:10" ht="30" x14ac:dyDescent="0.25">
      <c r="A55" s="4"/>
      <c r="B55" s="1" t="s">
        <v>69</v>
      </c>
      <c r="C55" s="14"/>
      <c r="D55" s="1"/>
      <c r="E55" s="1"/>
      <c r="F55" s="1"/>
      <c r="G55" s="1"/>
      <c r="H55" s="1" t="s">
        <v>69</v>
      </c>
      <c r="I55" s="13"/>
      <c r="J55" s="13"/>
    </row>
    <row r="56" spans="1:10" x14ac:dyDescent="0.25">
      <c r="A56" s="4"/>
      <c r="B56" s="1" t="s">
        <v>70</v>
      </c>
      <c r="C56" s="14" t="s">
        <v>162</v>
      </c>
      <c r="D56" s="42">
        <v>5</v>
      </c>
      <c r="E56" s="42" t="s">
        <v>230</v>
      </c>
      <c r="F56" s="42">
        <v>47.25</v>
      </c>
      <c r="G56" s="92">
        <f>F56*150</f>
        <v>7087.5</v>
      </c>
      <c r="H56" s="1" t="s">
        <v>70</v>
      </c>
      <c r="I56" s="13"/>
      <c r="J56" s="13"/>
    </row>
    <row r="57" spans="1:10" ht="57" x14ac:dyDescent="0.25">
      <c r="A57" s="4" t="s">
        <v>55</v>
      </c>
      <c r="B57" s="8" t="s">
        <v>71</v>
      </c>
      <c r="C57" s="14"/>
      <c r="D57" s="1"/>
      <c r="E57" s="1"/>
      <c r="F57" s="1"/>
      <c r="G57" s="1"/>
      <c r="H57" s="41" t="s">
        <v>231</v>
      </c>
      <c r="I57" s="13"/>
      <c r="J57" s="13"/>
    </row>
    <row r="58" spans="1:10" ht="45" x14ac:dyDescent="0.25">
      <c r="A58" s="4"/>
      <c r="B58" s="1" t="s">
        <v>72</v>
      </c>
      <c r="C58" s="14"/>
      <c r="D58" s="1"/>
      <c r="E58" s="1"/>
      <c r="F58" s="1"/>
      <c r="G58" s="1"/>
      <c r="H58" s="1" t="s">
        <v>233</v>
      </c>
      <c r="I58" s="13"/>
      <c r="J58" s="13"/>
    </row>
    <row r="59" spans="1:10" ht="30" x14ac:dyDescent="0.25">
      <c r="A59" s="4"/>
      <c r="B59" s="1" t="s">
        <v>73</v>
      </c>
      <c r="C59" s="14"/>
      <c r="D59" s="1"/>
      <c r="E59" s="1"/>
      <c r="F59" s="1"/>
      <c r="G59" s="1"/>
      <c r="H59" s="1" t="s">
        <v>73</v>
      </c>
      <c r="I59" s="13"/>
      <c r="J59" s="13"/>
    </row>
    <row r="60" spans="1:10" x14ac:dyDescent="0.25">
      <c r="A60" s="4"/>
      <c r="B60" s="1" t="s">
        <v>74</v>
      </c>
      <c r="C60" s="14"/>
      <c r="D60" s="1"/>
      <c r="E60" s="1"/>
      <c r="F60" s="1"/>
      <c r="G60" s="1"/>
      <c r="H60" s="1" t="s">
        <v>74</v>
      </c>
      <c r="I60" s="13"/>
      <c r="J60" s="13"/>
    </row>
    <row r="61" spans="1:10" ht="30" x14ac:dyDescent="0.25">
      <c r="A61" s="4"/>
      <c r="B61" s="1" t="s">
        <v>75</v>
      </c>
      <c r="C61" s="14"/>
      <c r="D61" s="1"/>
      <c r="E61" s="1"/>
      <c r="F61" s="1"/>
      <c r="G61" s="1"/>
      <c r="H61" s="1" t="s">
        <v>75</v>
      </c>
      <c r="I61" s="13"/>
      <c r="J61" s="13"/>
    </row>
    <row r="62" spans="1:10" x14ac:dyDescent="0.25">
      <c r="A62" s="4"/>
      <c r="B62" s="1" t="s">
        <v>76</v>
      </c>
      <c r="C62" s="14"/>
      <c r="D62" s="1"/>
      <c r="E62" s="1"/>
      <c r="F62" s="1"/>
      <c r="G62" s="1"/>
      <c r="H62" s="1" t="s">
        <v>76</v>
      </c>
      <c r="I62" s="13"/>
      <c r="J62" s="13"/>
    </row>
    <row r="63" spans="1:10" x14ac:dyDescent="0.25">
      <c r="A63" s="4"/>
      <c r="B63" s="1" t="s">
        <v>77</v>
      </c>
      <c r="C63" s="14"/>
      <c r="D63" s="1"/>
      <c r="E63" s="1"/>
      <c r="F63" s="1"/>
      <c r="G63" s="1"/>
      <c r="H63" s="1" t="s">
        <v>77</v>
      </c>
      <c r="I63" s="13"/>
      <c r="J63" s="13"/>
    </row>
    <row r="64" spans="1:10" x14ac:dyDescent="0.25">
      <c r="A64" s="4"/>
      <c r="B64" s="1" t="s">
        <v>78</v>
      </c>
      <c r="C64" s="14"/>
      <c r="D64" s="1"/>
      <c r="E64" s="1"/>
      <c r="F64" s="1"/>
      <c r="G64" s="1"/>
      <c r="H64" s="1" t="s">
        <v>234</v>
      </c>
      <c r="I64" s="13"/>
      <c r="J64" s="13"/>
    </row>
    <row r="65" spans="1:10" ht="16.5" thickBot="1" x14ac:dyDescent="0.3">
      <c r="A65" s="46"/>
      <c r="B65" s="47" t="s">
        <v>79</v>
      </c>
      <c r="C65" s="48" t="s">
        <v>186</v>
      </c>
      <c r="D65" s="49">
        <v>5</v>
      </c>
      <c r="E65" s="49" t="s">
        <v>232</v>
      </c>
      <c r="F65" s="78">
        <v>21</v>
      </c>
      <c r="G65" s="50">
        <f>F65*75</f>
        <v>1575</v>
      </c>
      <c r="H65" s="47" t="s">
        <v>79</v>
      </c>
      <c r="I65" s="13"/>
      <c r="J65" s="13"/>
    </row>
    <row r="66" spans="1:10" ht="16.5" thickBot="1" x14ac:dyDescent="0.3">
      <c r="A66" s="55"/>
      <c r="B66" s="56" t="s">
        <v>56</v>
      </c>
      <c r="C66" s="57"/>
      <c r="D66" s="58"/>
      <c r="E66" s="58"/>
      <c r="F66" s="58"/>
      <c r="G66" s="79">
        <f>G56+G65</f>
        <v>8662.5</v>
      </c>
      <c r="H66" s="60"/>
      <c r="I66" s="13"/>
      <c r="J66" s="13"/>
    </row>
    <row r="67" spans="1:10" x14ac:dyDescent="0.25">
      <c r="A67" s="52"/>
      <c r="B67" s="53" t="s">
        <v>153</v>
      </c>
      <c r="C67" s="54"/>
      <c r="D67" s="53"/>
      <c r="E67" s="53"/>
      <c r="F67" s="53"/>
      <c r="G67" s="53"/>
      <c r="H67" s="53"/>
      <c r="I67" s="13"/>
      <c r="J67" s="13"/>
    </row>
    <row r="68" spans="1:10" ht="28.5" x14ac:dyDescent="0.25">
      <c r="A68" s="6" t="s">
        <v>80</v>
      </c>
      <c r="B68" s="8" t="s">
        <v>187</v>
      </c>
      <c r="C68" s="17"/>
      <c r="D68" s="1"/>
      <c r="E68" s="1"/>
      <c r="F68" s="1"/>
      <c r="G68" s="1"/>
      <c r="H68" s="1"/>
      <c r="I68" s="13"/>
      <c r="J68" s="13"/>
    </row>
    <row r="69" spans="1:10" ht="71.25" x14ac:dyDescent="0.25">
      <c r="A69" s="7" t="s">
        <v>154</v>
      </c>
      <c r="B69" s="8" t="s">
        <v>81</v>
      </c>
      <c r="C69" s="17"/>
      <c r="D69" s="1"/>
      <c r="E69" s="1"/>
      <c r="F69" s="1"/>
      <c r="G69" s="1"/>
      <c r="H69" s="41" t="s">
        <v>235</v>
      </c>
      <c r="I69" s="13"/>
      <c r="J69" s="13"/>
    </row>
    <row r="70" spans="1:10" x14ac:dyDescent="0.25">
      <c r="A70" s="7"/>
      <c r="B70" s="15" t="s">
        <v>10</v>
      </c>
      <c r="C70" s="17"/>
      <c r="D70" s="1"/>
      <c r="E70" s="1"/>
      <c r="F70" s="1"/>
      <c r="G70" s="1"/>
      <c r="H70" s="1"/>
      <c r="I70" s="13"/>
      <c r="J70" s="13"/>
    </row>
    <row r="71" spans="1:10" ht="30" x14ac:dyDescent="0.25">
      <c r="A71" s="7"/>
      <c r="B71" s="1" t="s">
        <v>82</v>
      </c>
      <c r="C71" s="17"/>
      <c r="D71" s="1"/>
      <c r="E71" s="1"/>
      <c r="F71" s="1"/>
      <c r="G71" s="1"/>
      <c r="H71" s="1" t="s">
        <v>82</v>
      </c>
      <c r="I71" s="13"/>
      <c r="J71" s="13"/>
    </row>
    <row r="72" spans="1:10" ht="45" x14ac:dyDescent="0.25">
      <c r="A72" s="7"/>
      <c r="B72" s="1" t="s">
        <v>83</v>
      </c>
      <c r="C72" s="17"/>
      <c r="D72" s="1"/>
      <c r="E72" s="1"/>
      <c r="F72" s="1"/>
      <c r="G72" s="1"/>
      <c r="H72" s="1" t="s">
        <v>83</v>
      </c>
      <c r="I72" s="13"/>
      <c r="J72" s="13"/>
    </row>
    <row r="73" spans="1:10" x14ac:dyDescent="0.25">
      <c r="A73" s="7"/>
      <c r="B73" s="15" t="s">
        <v>84</v>
      </c>
      <c r="C73" s="17" t="s">
        <v>176</v>
      </c>
      <c r="D73" s="42">
        <v>5</v>
      </c>
      <c r="E73" s="42" t="s">
        <v>240</v>
      </c>
      <c r="F73" s="43">
        <v>44.1</v>
      </c>
      <c r="G73" s="44">
        <f>F73*250</f>
        <v>11025</v>
      </c>
      <c r="H73" s="15" t="s">
        <v>239</v>
      </c>
      <c r="I73" s="13"/>
      <c r="J73" s="13"/>
    </row>
    <row r="74" spans="1:10" ht="71.25" x14ac:dyDescent="0.25">
      <c r="A74" s="7" t="s">
        <v>188</v>
      </c>
      <c r="B74" s="8" t="s">
        <v>86</v>
      </c>
      <c r="C74" s="17"/>
      <c r="D74" s="1"/>
      <c r="E74" s="1"/>
      <c r="F74" s="1"/>
      <c r="G74" s="1"/>
      <c r="H74" s="67" t="s">
        <v>236</v>
      </c>
      <c r="I74" s="13"/>
      <c r="J74" s="13"/>
    </row>
    <row r="75" spans="1:10" x14ac:dyDescent="0.25">
      <c r="A75" s="7"/>
      <c r="B75" s="1" t="s">
        <v>87</v>
      </c>
      <c r="C75" s="17"/>
      <c r="D75" s="1"/>
      <c r="E75" s="1"/>
      <c r="F75" s="1"/>
      <c r="G75" s="1"/>
      <c r="H75" s="1" t="s">
        <v>237</v>
      </c>
      <c r="I75" s="13"/>
      <c r="J75" s="13"/>
    </row>
    <row r="76" spans="1:10" ht="48" x14ac:dyDescent="0.25">
      <c r="A76" s="7"/>
      <c r="B76" s="1" t="s">
        <v>88</v>
      </c>
      <c r="C76" s="17"/>
      <c r="D76" s="1"/>
      <c r="E76" s="1"/>
      <c r="F76" s="1"/>
      <c r="G76" s="1"/>
      <c r="H76" s="1" t="s">
        <v>238</v>
      </c>
      <c r="I76" s="13"/>
      <c r="J76" s="13"/>
    </row>
    <row r="77" spans="1:10" ht="30" x14ac:dyDescent="0.25">
      <c r="A77" s="7"/>
      <c r="B77" s="1" t="s">
        <v>89</v>
      </c>
      <c r="C77" s="17"/>
      <c r="D77" s="1"/>
      <c r="E77" s="1"/>
      <c r="F77" s="1"/>
      <c r="G77" s="1"/>
      <c r="H77" s="1" t="s">
        <v>89</v>
      </c>
      <c r="I77" s="13"/>
      <c r="J77" s="13"/>
    </row>
    <row r="78" spans="1:10" x14ac:dyDescent="0.25">
      <c r="A78" s="7"/>
      <c r="B78" s="15" t="s">
        <v>90</v>
      </c>
      <c r="C78" s="17" t="s">
        <v>176</v>
      </c>
      <c r="D78" s="42">
        <v>5</v>
      </c>
      <c r="E78" s="42" t="s">
        <v>241</v>
      </c>
      <c r="F78" s="43">
        <v>37.799999999999997</v>
      </c>
      <c r="G78" s="44">
        <f>F78*250</f>
        <v>9450</v>
      </c>
      <c r="H78" s="15" t="s">
        <v>239</v>
      </c>
      <c r="I78" s="13"/>
      <c r="J78" s="13"/>
    </row>
    <row r="79" spans="1:10" ht="16.5" thickBot="1" x14ac:dyDescent="0.3">
      <c r="A79" s="80"/>
      <c r="B79" s="81" t="s">
        <v>155</v>
      </c>
      <c r="C79" s="82"/>
      <c r="D79" s="47"/>
      <c r="E79" s="47"/>
      <c r="F79" s="47"/>
      <c r="G79" s="47"/>
      <c r="H79" s="47"/>
      <c r="I79" s="13"/>
      <c r="J79" s="13"/>
    </row>
    <row r="80" spans="1:10" ht="16.5" thickBot="1" x14ac:dyDescent="0.3">
      <c r="A80" s="83"/>
      <c r="B80" s="58" t="s">
        <v>156</v>
      </c>
      <c r="C80" s="84"/>
      <c r="D80" s="58"/>
      <c r="E80" s="58"/>
      <c r="F80" s="58"/>
      <c r="G80" s="59">
        <f>G73+G78</f>
        <v>20475</v>
      </c>
      <c r="H80" s="60"/>
      <c r="I80" s="13"/>
      <c r="J80" s="13"/>
    </row>
    <row r="81" spans="1:10" ht="16.5" thickBot="1" x14ac:dyDescent="0.3">
      <c r="A81" s="69" t="s">
        <v>92</v>
      </c>
      <c r="B81" s="70"/>
      <c r="C81" s="87"/>
      <c r="D81" s="70"/>
      <c r="E81" s="70"/>
      <c r="F81" s="70"/>
      <c r="G81" s="70"/>
      <c r="H81" s="72"/>
      <c r="I81" s="13"/>
      <c r="J81" s="13"/>
    </row>
    <row r="82" spans="1:10" ht="57" x14ac:dyDescent="0.25">
      <c r="A82" s="85" t="s">
        <v>91</v>
      </c>
      <c r="B82" s="62" t="s">
        <v>96</v>
      </c>
      <c r="C82" s="86"/>
      <c r="D82" s="53"/>
      <c r="E82" s="53"/>
      <c r="F82" s="53"/>
      <c r="G82" s="53"/>
      <c r="H82" s="63" t="s">
        <v>242</v>
      </c>
      <c r="I82" s="13"/>
      <c r="J82" s="13"/>
    </row>
    <row r="83" spans="1:10" ht="30" x14ac:dyDescent="0.25">
      <c r="A83" s="7"/>
      <c r="B83" s="1" t="s">
        <v>97</v>
      </c>
      <c r="C83" s="17"/>
      <c r="D83" s="1"/>
      <c r="E83" s="1"/>
      <c r="F83" s="1"/>
      <c r="G83" s="1"/>
      <c r="H83" s="1" t="s">
        <v>97</v>
      </c>
      <c r="I83" s="13"/>
      <c r="J83" s="13"/>
    </row>
    <row r="84" spans="1:10" x14ac:dyDescent="0.25">
      <c r="A84" s="7"/>
      <c r="B84" s="1" t="s">
        <v>98</v>
      </c>
      <c r="C84" s="17"/>
      <c r="D84" s="1"/>
      <c r="E84" s="1"/>
      <c r="F84" s="1"/>
      <c r="G84" s="1"/>
      <c r="H84" s="1" t="s">
        <v>243</v>
      </c>
      <c r="I84" s="13"/>
      <c r="J84" s="13"/>
    </row>
    <row r="85" spans="1:10" ht="30" x14ac:dyDescent="0.25">
      <c r="A85" s="7"/>
      <c r="B85" s="1" t="s">
        <v>94</v>
      </c>
      <c r="C85" s="17"/>
      <c r="D85" s="1"/>
      <c r="E85" s="1"/>
      <c r="F85" s="1"/>
      <c r="G85" s="1"/>
      <c r="H85" s="1" t="s">
        <v>94</v>
      </c>
      <c r="I85" s="13"/>
      <c r="J85" s="13"/>
    </row>
    <row r="86" spans="1:10" ht="30" x14ac:dyDescent="0.25">
      <c r="A86" s="7"/>
      <c r="B86" s="1" t="s">
        <v>99</v>
      </c>
      <c r="C86" s="17"/>
      <c r="D86" s="1"/>
      <c r="E86" s="1"/>
      <c r="F86" s="1"/>
      <c r="G86" s="1"/>
      <c r="H86" s="1" t="s">
        <v>99</v>
      </c>
      <c r="I86" s="13"/>
      <c r="J86" s="13"/>
    </row>
    <row r="87" spans="1:10" x14ac:dyDescent="0.25">
      <c r="A87" s="7"/>
      <c r="B87" s="1" t="s">
        <v>100</v>
      </c>
      <c r="C87" s="17"/>
      <c r="D87" s="1"/>
      <c r="E87" s="1"/>
      <c r="F87" s="1"/>
      <c r="G87" s="1"/>
      <c r="H87" s="1" t="s">
        <v>245</v>
      </c>
      <c r="I87" s="13"/>
      <c r="J87" s="13"/>
    </row>
    <row r="88" spans="1:10" ht="45" customHeight="1" x14ac:dyDescent="0.25">
      <c r="A88" s="7"/>
      <c r="B88" s="1" t="s">
        <v>178</v>
      </c>
      <c r="C88" s="17"/>
      <c r="D88" s="1"/>
      <c r="E88" s="1"/>
      <c r="F88" s="1"/>
      <c r="G88" s="1"/>
      <c r="H88" s="1" t="s">
        <v>246</v>
      </c>
      <c r="I88" s="13"/>
      <c r="J88" s="13"/>
    </row>
    <row r="89" spans="1:10" x14ac:dyDescent="0.25">
      <c r="A89" s="7"/>
      <c r="B89" s="1" t="s">
        <v>189</v>
      </c>
      <c r="C89" s="17" t="s">
        <v>179</v>
      </c>
      <c r="D89" s="42">
        <v>21</v>
      </c>
      <c r="E89" s="42" t="s">
        <v>217</v>
      </c>
      <c r="F89" s="42">
        <v>7.26</v>
      </c>
      <c r="G89" s="45">
        <f>F89*200</f>
        <v>1452</v>
      </c>
      <c r="H89" s="1" t="s">
        <v>244</v>
      </c>
      <c r="I89" s="13"/>
      <c r="J89" s="13"/>
    </row>
    <row r="90" spans="1:10" ht="57" x14ac:dyDescent="0.25">
      <c r="A90" s="5" t="s">
        <v>93</v>
      </c>
      <c r="B90" s="8" t="s">
        <v>102</v>
      </c>
      <c r="C90" s="14"/>
      <c r="D90" s="1"/>
      <c r="E90" s="1"/>
      <c r="F90" s="1"/>
      <c r="G90" s="1"/>
      <c r="H90" s="41" t="s">
        <v>247</v>
      </c>
      <c r="I90" s="13"/>
      <c r="J90" s="13"/>
    </row>
    <row r="91" spans="1:10" x14ac:dyDescent="0.25">
      <c r="A91" s="4"/>
      <c r="B91" s="15" t="s">
        <v>10</v>
      </c>
      <c r="C91" s="14"/>
      <c r="D91" s="1"/>
      <c r="E91" s="1"/>
      <c r="F91" s="1"/>
      <c r="G91" s="1"/>
      <c r="H91" s="1"/>
      <c r="I91" s="13"/>
      <c r="J91" s="13"/>
    </row>
    <row r="92" spans="1:10" ht="45" x14ac:dyDescent="0.25">
      <c r="A92" s="4"/>
      <c r="B92" s="15" t="s">
        <v>103</v>
      </c>
      <c r="C92" s="14"/>
      <c r="D92" s="1"/>
      <c r="E92" s="1"/>
      <c r="F92" s="1"/>
      <c r="G92" s="1"/>
      <c r="H92" s="15" t="s">
        <v>248</v>
      </c>
      <c r="I92" s="13"/>
      <c r="J92" s="13"/>
    </row>
    <row r="93" spans="1:10" ht="30.75" customHeight="1" x14ac:dyDescent="0.25">
      <c r="A93" s="4"/>
      <c r="B93" s="15" t="s">
        <v>104</v>
      </c>
      <c r="C93" s="14"/>
      <c r="D93" s="1"/>
      <c r="E93" s="1"/>
      <c r="F93" s="1"/>
      <c r="G93" s="1"/>
      <c r="H93" s="15" t="s">
        <v>104</v>
      </c>
      <c r="I93" s="13"/>
      <c r="J93" s="13"/>
    </row>
    <row r="94" spans="1:10" ht="45" x14ac:dyDescent="0.25">
      <c r="A94" s="4"/>
      <c r="B94" s="15" t="s">
        <v>34</v>
      </c>
      <c r="C94" s="14"/>
      <c r="D94" s="1"/>
      <c r="E94" s="1"/>
      <c r="F94" s="1"/>
      <c r="G94" s="1"/>
      <c r="H94" s="15" t="s">
        <v>34</v>
      </c>
      <c r="I94" s="13"/>
      <c r="J94" s="13"/>
    </row>
    <row r="95" spans="1:10" ht="16.5" customHeight="1" x14ac:dyDescent="0.25">
      <c r="A95" s="4"/>
      <c r="B95" s="15" t="s">
        <v>105</v>
      </c>
      <c r="C95" s="14"/>
      <c r="D95" s="1"/>
      <c r="E95" s="1"/>
      <c r="F95" s="1"/>
      <c r="G95" s="1"/>
      <c r="H95" s="15" t="s">
        <v>105</v>
      </c>
      <c r="I95" s="13"/>
      <c r="J95" s="13"/>
    </row>
    <row r="96" spans="1:10" x14ac:dyDescent="0.25">
      <c r="A96" s="4"/>
      <c r="B96" s="15" t="s">
        <v>106</v>
      </c>
      <c r="C96" s="14"/>
      <c r="D96" s="1"/>
      <c r="E96" s="1"/>
      <c r="F96" s="1"/>
      <c r="G96" s="1"/>
      <c r="H96" s="15" t="s">
        <v>249</v>
      </c>
      <c r="I96" s="13"/>
      <c r="J96" s="13"/>
    </row>
    <row r="97" spans="1:10" x14ac:dyDescent="0.25">
      <c r="A97" s="4"/>
      <c r="B97" s="15" t="s">
        <v>107</v>
      </c>
      <c r="C97" s="14"/>
      <c r="D97" s="1"/>
      <c r="E97" s="1"/>
      <c r="F97" s="1"/>
      <c r="G97" s="1"/>
      <c r="H97" s="15" t="s">
        <v>107</v>
      </c>
      <c r="I97" s="13"/>
      <c r="J97" s="13"/>
    </row>
    <row r="98" spans="1:10" ht="32.25" customHeight="1" x14ac:dyDescent="0.25">
      <c r="A98" s="4"/>
      <c r="B98" s="15" t="s">
        <v>108</v>
      </c>
      <c r="C98" s="14" t="s">
        <v>180</v>
      </c>
      <c r="D98" s="42">
        <v>5</v>
      </c>
      <c r="E98" s="42" t="s">
        <v>217</v>
      </c>
      <c r="F98" s="43">
        <v>10.5</v>
      </c>
      <c r="G98" s="45">
        <f>F98*1600</f>
        <v>16800</v>
      </c>
      <c r="H98" s="15" t="s">
        <v>108</v>
      </c>
      <c r="I98" s="13"/>
      <c r="J98" s="13"/>
    </row>
    <row r="99" spans="1:10" ht="57" x14ac:dyDescent="0.25">
      <c r="A99" s="5" t="s">
        <v>95</v>
      </c>
      <c r="B99" s="8" t="s">
        <v>110</v>
      </c>
      <c r="C99" s="14"/>
      <c r="D99" s="1"/>
      <c r="E99" s="1"/>
      <c r="F99" s="1"/>
      <c r="G99" s="1"/>
      <c r="H99" s="67" t="s">
        <v>250</v>
      </c>
      <c r="I99" s="13"/>
      <c r="J99" s="13"/>
    </row>
    <row r="100" spans="1:10" x14ac:dyDescent="0.25">
      <c r="A100" s="4"/>
      <c r="B100" s="1" t="s">
        <v>10</v>
      </c>
      <c r="C100" s="14"/>
      <c r="D100" s="1"/>
      <c r="E100" s="1"/>
      <c r="F100" s="1"/>
      <c r="G100" s="1"/>
      <c r="H100" s="1"/>
      <c r="I100" s="13"/>
      <c r="J100" s="13"/>
    </row>
    <row r="101" spans="1:10" ht="45" x14ac:dyDescent="0.25">
      <c r="A101" s="4"/>
      <c r="B101" s="2" t="s">
        <v>111</v>
      </c>
      <c r="C101" s="14"/>
      <c r="D101" s="1"/>
      <c r="E101" s="1"/>
      <c r="F101" s="1"/>
      <c r="G101" s="1"/>
      <c r="H101" s="2" t="s">
        <v>253</v>
      </c>
      <c r="I101" s="13"/>
      <c r="J101" s="13"/>
    </row>
    <row r="102" spans="1:10" ht="121.5" customHeight="1" x14ac:dyDescent="0.25">
      <c r="A102" s="4"/>
      <c r="B102" s="2" t="s">
        <v>112</v>
      </c>
      <c r="C102" s="14"/>
      <c r="D102" s="1"/>
      <c r="E102" s="1"/>
      <c r="F102" s="1"/>
      <c r="G102" s="1"/>
      <c r="H102" s="2" t="s">
        <v>254</v>
      </c>
      <c r="I102" s="13"/>
      <c r="J102" s="13"/>
    </row>
    <row r="103" spans="1:10" x14ac:dyDescent="0.25">
      <c r="A103" s="4"/>
      <c r="B103" s="2" t="s">
        <v>113</v>
      </c>
      <c r="C103" s="14"/>
      <c r="D103" s="1"/>
      <c r="E103" s="1"/>
      <c r="F103" s="1"/>
      <c r="G103" s="1"/>
      <c r="H103" s="2" t="s">
        <v>113</v>
      </c>
      <c r="I103" s="13"/>
      <c r="J103" s="13"/>
    </row>
    <row r="104" spans="1:10" ht="109.5" customHeight="1" x14ac:dyDescent="0.25">
      <c r="A104" s="4"/>
      <c r="B104" s="2" t="s">
        <v>114</v>
      </c>
      <c r="C104" s="14"/>
      <c r="D104" s="1"/>
      <c r="E104" s="1"/>
      <c r="F104" s="1"/>
      <c r="G104" s="1"/>
      <c r="H104" s="2" t="s">
        <v>256</v>
      </c>
      <c r="I104" s="13"/>
      <c r="J104" s="13"/>
    </row>
    <row r="105" spans="1:10" x14ac:dyDescent="0.25">
      <c r="A105" s="4"/>
      <c r="B105" s="2" t="s">
        <v>115</v>
      </c>
      <c r="C105" s="14"/>
      <c r="D105" s="1"/>
      <c r="E105" s="1"/>
      <c r="F105" s="1"/>
      <c r="G105" s="1"/>
      <c r="H105" s="2" t="s">
        <v>255</v>
      </c>
      <c r="I105" s="13"/>
      <c r="J105" s="13"/>
    </row>
    <row r="106" spans="1:10" x14ac:dyDescent="0.25">
      <c r="A106" s="4"/>
      <c r="B106" s="2" t="s">
        <v>116</v>
      </c>
      <c r="C106" s="14"/>
      <c r="D106" s="1"/>
      <c r="E106" s="1"/>
      <c r="F106" s="1"/>
      <c r="G106" s="1"/>
      <c r="H106" s="2" t="s">
        <v>116</v>
      </c>
      <c r="I106" s="13"/>
      <c r="J106" s="13"/>
    </row>
    <row r="107" spans="1:10" x14ac:dyDescent="0.25">
      <c r="A107" s="4"/>
      <c r="B107" s="1" t="s">
        <v>117</v>
      </c>
      <c r="C107" s="14"/>
      <c r="D107" s="1"/>
      <c r="E107" s="1"/>
      <c r="F107" s="1"/>
      <c r="G107" s="1"/>
      <c r="H107" s="1" t="s">
        <v>117</v>
      </c>
      <c r="I107" s="13"/>
      <c r="J107" s="13"/>
    </row>
    <row r="108" spans="1:10" x14ac:dyDescent="0.25">
      <c r="A108" s="4"/>
      <c r="B108" s="15" t="s">
        <v>118</v>
      </c>
      <c r="C108" s="14" t="s">
        <v>181</v>
      </c>
      <c r="D108" s="42">
        <v>5</v>
      </c>
      <c r="E108" s="42" t="s">
        <v>251</v>
      </c>
      <c r="F108" s="42">
        <v>45.15</v>
      </c>
      <c r="G108" s="45">
        <f>F108*600</f>
        <v>27090</v>
      </c>
      <c r="H108" s="15" t="s">
        <v>257</v>
      </c>
      <c r="I108" s="13"/>
      <c r="J108" s="13"/>
    </row>
    <row r="109" spans="1:10" ht="32.25" customHeight="1" x14ac:dyDescent="0.25">
      <c r="A109" s="4"/>
      <c r="B109" s="15" t="s">
        <v>119</v>
      </c>
      <c r="C109" s="14"/>
      <c r="D109" s="1"/>
      <c r="E109" s="1"/>
      <c r="F109" s="1"/>
      <c r="G109" s="1"/>
      <c r="H109" s="26"/>
      <c r="I109" s="13"/>
      <c r="J109" s="13"/>
    </row>
    <row r="110" spans="1:10" ht="57" x14ac:dyDescent="0.25">
      <c r="A110" s="5" t="s">
        <v>101</v>
      </c>
      <c r="B110" s="8" t="s">
        <v>120</v>
      </c>
      <c r="C110" s="14"/>
      <c r="D110" s="1"/>
      <c r="E110" s="1"/>
      <c r="F110" s="1"/>
      <c r="G110" s="1"/>
      <c r="H110" s="41" t="s">
        <v>252</v>
      </c>
      <c r="I110" s="13"/>
      <c r="J110" s="13"/>
    </row>
    <row r="111" spans="1:10" x14ac:dyDescent="0.25">
      <c r="A111" s="4"/>
      <c r="B111" s="1" t="s">
        <v>10</v>
      </c>
      <c r="C111" s="14"/>
      <c r="D111" s="1"/>
      <c r="E111" s="1"/>
      <c r="F111" s="1"/>
      <c r="G111" s="1"/>
      <c r="H111" s="1"/>
      <c r="I111" s="13"/>
      <c r="J111" s="13"/>
    </row>
    <row r="112" spans="1:10" ht="45" x14ac:dyDescent="0.25">
      <c r="A112" s="4"/>
      <c r="B112" s="2" t="s">
        <v>121</v>
      </c>
      <c r="C112" s="14"/>
      <c r="D112" s="1"/>
      <c r="E112" s="1"/>
      <c r="F112" s="1"/>
      <c r="G112" s="1"/>
      <c r="H112" s="2" t="s">
        <v>121</v>
      </c>
      <c r="I112" s="13"/>
      <c r="J112" s="13"/>
    </row>
    <row r="113" spans="1:10" x14ac:dyDescent="0.25">
      <c r="A113" s="4"/>
      <c r="B113" s="1" t="s">
        <v>122</v>
      </c>
      <c r="C113" s="14"/>
      <c r="D113" s="1"/>
      <c r="E113" s="1"/>
      <c r="F113" s="1"/>
      <c r="G113" s="1"/>
      <c r="H113" s="1" t="s">
        <v>122</v>
      </c>
      <c r="I113" s="13"/>
      <c r="J113" s="13"/>
    </row>
    <row r="114" spans="1:10" ht="45" x14ac:dyDescent="0.25">
      <c r="A114" s="4"/>
      <c r="B114" s="1" t="s">
        <v>123</v>
      </c>
      <c r="C114" s="14"/>
      <c r="D114" s="1"/>
      <c r="E114" s="1"/>
      <c r="F114" s="1"/>
      <c r="G114" s="1"/>
      <c r="H114" s="1" t="s">
        <v>123</v>
      </c>
      <c r="I114" s="13"/>
      <c r="J114" s="13"/>
    </row>
    <row r="115" spans="1:10" ht="30" x14ac:dyDescent="0.25">
      <c r="A115" s="4"/>
      <c r="B115" s="1" t="s">
        <v>124</v>
      </c>
      <c r="C115" s="14"/>
      <c r="D115" s="1"/>
      <c r="E115" s="1"/>
      <c r="F115" s="1"/>
      <c r="G115" s="1"/>
      <c r="H115" s="1" t="s">
        <v>124</v>
      </c>
      <c r="I115" s="13"/>
      <c r="J115" s="13"/>
    </row>
    <row r="116" spans="1:10" ht="30" x14ac:dyDescent="0.25">
      <c r="A116" s="4"/>
      <c r="B116" s="1" t="s">
        <v>125</v>
      </c>
      <c r="C116" s="14"/>
      <c r="D116" s="1"/>
      <c r="E116" s="1"/>
      <c r="F116" s="1"/>
      <c r="G116" s="1"/>
      <c r="H116" s="1" t="s">
        <v>125</v>
      </c>
      <c r="I116" s="13"/>
      <c r="J116" s="13"/>
    </row>
    <row r="117" spans="1:10" ht="90" x14ac:dyDescent="0.25">
      <c r="A117" s="4"/>
      <c r="B117" s="1" t="s">
        <v>126</v>
      </c>
      <c r="C117" s="14"/>
      <c r="D117" s="1"/>
      <c r="E117" s="1"/>
      <c r="F117" s="1"/>
      <c r="G117" s="1"/>
      <c r="H117" s="1" t="s">
        <v>126</v>
      </c>
      <c r="I117" s="13"/>
      <c r="J117" s="13"/>
    </row>
    <row r="118" spans="1:10" ht="30" x14ac:dyDescent="0.25">
      <c r="A118" s="4"/>
      <c r="B118" s="1" t="s">
        <v>127</v>
      </c>
      <c r="C118" s="14"/>
      <c r="D118" s="1"/>
      <c r="E118" s="1"/>
      <c r="F118" s="1"/>
      <c r="G118" s="1"/>
      <c r="H118" s="1" t="s">
        <v>127</v>
      </c>
      <c r="I118" s="13"/>
      <c r="J118" s="13"/>
    </row>
    <row r="119" spans="1:10" ht="33" x14ac:dyDescent="0.25">
      <c r="A119" s="4"/>
      <c r="B119" s="2" t="s">
        <v>128</v>
      </c>
      <c r="C119" s="14"/>
      <c r="D119" s="1"/>
      <c r="E119" s="1"/>
      <c r="F119" s="1"/>
      <c r="G119" s="1"/>
      <c r="H119" s="2" t="s">
        <v>128</v>
      </c>
      <c r="I119" s="13"/>
      <c r="J119" s="13"/>
    </row>
    <row r="120" spans="1:10" x14ac:dyDescent="0.25">
      <c r="A120" s="4"/>
      <c r="B120" s="1" t="s">
        <v>129</v>
      </c>
      <c r="C120" s="14"/>
      <c r="D120" s="1"/>
      <c r="E120" s="1"/>
      <c r="F120" s="1"/>
      <c r="G120" s="1"/>
      <c r="H120" s="1" t="s">
        <v>129</v>
      </c>
      <c r="I120" s="13"/>
      <c r="J120" s="13"/>
    </row>
    <row r="121" spans="1:10" x14ac:dyDescent="0.25">
      <c r="A121" s="4"/>
      <c r="B121" s="1" t="s">
        <v>130</v>
      </c>
      <c r="C121" s="14"/>
      <c r="D121" s="1"/>
      <c r="E121" s="1"/>
      <c r="F121" s="1"/>
      <c r="G121" s="1"/>
      <c r="H121" s="1" t="s">
        <v>130</v>
      </c>
      <c r="I121" s="13"/>
      <c r="J121" s="13"/>
    </row>
    <row r="122" spans="1:10" ht="30" x14ac:dyDescent="0.25">
      <c r="A122" s="4"/>
      <c r="B122" s="1" t="s">
        <v>131</v>
      </c>
      <c r="C122" s="14"/>
      <c r="D122" s="1"/>
      <c r="E122" s="1"/>
      <c r="F122" s="1"/>
      <c r="G122" s="1"/>
      <c r="H122" s="1" t="s">
        <v>131</v>
      </c>
      <c r="I122" s="13"/>
      <c r="J122" s="13"/>
    </row>
    <row r="123" spans="1:10" ht="30" customHeight="1" x14ac:dyDescent="0.25">
      <c r="A123" s="4"/>
      <c r="B123" s="1" t="s">
        <v>132</v>
      </c>
      <c r="C123" s="14" t="s">
        <v>190</v>
      </c>
      <c r="D123" s="42">
        <v>21</v>
      </c>
      <c r="E123" s="42" t="s">
        <v>258</v>
      </c>
      <c r="F123" s="42">
        <v>19.36</v>
      </c>
      <c r="G123" s="68">
        <f>F123*84</f>
        <v>1626.24</v>
      </c>
      <c r="H123" s="1" t="s">
        <v>270</v>
      </c>
      <c r="I123" s="13"/>
      <c r="J123" s="13"/>
    </row>
    <row r="124" spans="1:10" ht="17.25" customHeight="1" x14ac:dyDescent="0.25">
      <c r="A124" s="4"/>
      <c r="B124" s="15" t="s">
        <v>119</v>
      </c>
      <c r="C124" s="14"/>
      <c r="D124" s="1"/>
      <c r="E124" s="1"/>
      <c r="F124" s="1"/>
      <c r="G124" s="1"/>
      <c r="H124" s="1"/>
      <c r="I124" s="13"/>
      <c r="J124" s="13"/>
    </row>
    <row r="125" spans="1:10" ht="57" x14ac:dyDescent="0.25">
      <c r="A125" s="5" t="s">
        <v>109</v>
      </c>
      <c r="B125" s="8" t="s">
        <v>133</v>
      </c>
      <c r="C125" s="14"/>
      <c r="D125" s="1"/>
      <c r="E125" s="1"/>
      <c r="F125" s="1"/>
      <c r="G125" s="1"/>
      <c r="H125" s="41" t="s">
        <v>252</v>
      </c>
      <c r="I125" s="13"/>
      <c r="J125" s="13"/>
    </row>
    <row r="126" spans="1:10" x14ac:dyDescent="0.25">
      <c r="A126" s="4"/>
      <c r="B126" s="1" t="s">
        <v>10</v>
      </c>
      <c r="C126" s="14"/>
      <c r="D126" s="1"/>
      <c r="E126" s="1"/>
      <c r="F126" s="1"/>
      <c r="G126" s="1"/>
      <c r="H126" s="1"/>
      <c r="I126" s="13"/>
      <c r="J126" s="13"/>
    </row>
    <row r="127" spans="1:10" ht="45" x14ac:dyDescent="0.25">
      <c r="A127" s="4"/>
      <c r="B127" s="2" t="s">
        <v>134</v>
      </c>
      <c r="C127" s="14"/>
      <c r="D127" s="1"/>
      <c r="E127" s="1"/>
      <c r="F127" s="1"/>
      <c r="G127" s="1"/>
      <c r="H127" s="2" t="s">
        <v>134</v>
      </c>
      <c r="I127" s="13"/>
      <c r="J127" s="13"/>
    </row>
    <row r="128" spans="1:10" ht="45" customHeight="1" x14ac:dyDescent="0.25">
      <c r="A128" s="4"/>
      <c r="B128" s="2" t="s">
        <v>135</v>
      </c>
      <c r="C128" s="14"/>
      <c r="D128" s="1"/>
      <c r="E128" s="1"/>
      <c r="F128" s="1"/>
      <c r="G128" s="1"/>
      <c r="H128" s="2" t="s">
        <v>135</v>
      </c>
      <c r="I128" s="13"/>
      <c r="J128" s="13"/>
    </row>
    <row r="129" spans="1:10" ht="45" x14ac:dyDescent="0.25">
      <c r="A129" s="4"/>
      <c r="B129" s="2" t="s">
        <v>136</v>
      </c>
      <c r="C129" s="14"/>
      <c r="D129" s="1"/>
      <c r="E129" s="1"/>
      <c r="F129" s="1"/>
      <c r="G129" s="1"/>
      <c r="H129" s="2" t="s">
        <v>136</v>
      </c>
      <c r="I129" s="13"/>
      <c r="J129" s="13"/>
    </row>
    <row r="130" spans="1:10" ht="45" x14ac:dyDescent="0.25">
      <c r="A130" s="4"/>
      <c r="B130" s="2" t="s">
        <v>137</v>
      </c>
      <c r="C130" s="14"/>
      <c r="D130" s="1"/>
      <c r="E130" s="1"/>
      <c r="F130" s="1"/>
      <c r="G130" s="1"/>
      <c r="H130" s="2" t="s">
        <v>137</v>
      </c>
      <c r="I130" s="13"/>
      <c r="J130" s="13"/>
    </row>
    <row r="131" spans="1:10" ht="30" x14ac:dyDescent="0.25">
      <c r="A131" s="4"/>
      <c r="B131" s="2" t="s">
        <v>138</v>
      </c>
      <c r="C131" s="14"/>
      <c r="D131" s="1"/>
      <c r="E131" s="1"/>
      <c r="F131" s="1"/>
      <c r="G131" s="1"/>
      <c r="H131" s="2" t="s">
        <v>138</v>
      </c>
      <c r="I131" s="13"/>
      <c r="J131" s="13"/>
    </row>
    <row r="132" spans="1:10" ht="30" x14ac:dyDescent="0.25">
      <c r="A132" s="4"/>
      <c r="B132" s="2" t="s">
        <v>139</v>
      </c>
      <c r="C132" s="14"/>
      <c r="D132" s="1"/>
      <c r="E132" s="1"/>
      <c r="F132" s="1"/>
      <c r="G132" s="1"/>
      <c r="H132" s="2" t="s">
        <v>139</v>
      </c>
      <c r="I132" s="13"/>
      <c r="J132" s="13"/>
    </row>
    <row r="133" spans="1:10" ht="36" customHeight="1" x14ac:dyDescent="0.25">
      <c r="A133" s="4"/>
      <c r="B133" s="1" t="s">
        <v>132</v>
      </c>
      <c r="C133" s="14" t="s">
        <v>182</v>
      </c>
      <c r="D133" s="42">
        <v>21</v>
      </c>
      <c r="E133" s="42" t="s">
        <v>258</v>
      </c>
      <c r="F133" s="42">
        <v>19.36</v>
      </c>
      <c r="G133" s="45">
        <f>F133*100</f>
        <v>1936</v>
      </c>
      <c r="H133" s="1" t="s">
        <v>271</v>
      </c>
      <c r="I133" s="13"/>
      <c r="J133" s="13"/>
    </row>
    <row r="134" spans="1:10" ht="17.25" customHeight="1" x14ac:dyDescent="0.25">
      <c r="A134" s="4"/>
      <c r="B134" s="15" t="s">
        <v>119</v>
      </c>
      <c r="C134" s="14"/>
      <c r="D134" s="1"/>
      <c r="E134" s="1"/>
      <c r="F134" s="1"/>
      <c r="G134" s="1"/>
      <c r="H134" s="1"/>
      <c r="I134" s="13"/>
      <c r="J134" s="13"/>
    </row>
    <row r="135" spans="1:10" ht="42.75" x14ac:dyDescent="0.25">
      <c r="A135" s="5" t="s">
        <v>140</v>
      </c>
      <c r="B135" s="18" t="s">
        <v>141</v>
      </c>
      <c r="C135" s="14"/>
      <c r="D135" s="1"/>
      <c r="E135" s="1"/>
      <c r="F135" s="1"/>
      <c r="G135" s="1"/>
      <c r="H135" s="41" t="s">
        <v>259</v>
      </c>
      <c r="I135" s="13"/>
      <c r="J135" s="13"/>
    </row>
    <row r="136" spans="1:10" x14ac:dyDescent="0.25">
      <c r="A136" s="4"/>
      <c r="B136" s="1" t="s">
        <v>10</v>
      </c>
      <c r="C136" s="14"/>
      <c r="D136" s="1"/>
      <c r="E136" s="1"/>
      <c r="F136" s="1"/>
      <c r="G136" s="1"/>
      <c r="H136" s="1"/>
      <c r="I136" s="13"/>
      <c r="J136" s="13"/>
    </row>
    <row r="137" spans="1:10" ht="120" x14ac:dyDescent="0.25">
      <c r="A137" s="4"/>
      <c r="B137" s="19" t="s">
        <v>142</v>
      </c>
      <c r="C137" s="14"/>
      <c r="D137" s="1"/>
      <c r="E137" s="1"/>
      <c r="F137" s="1"/>
      <c r="G137" s="1"/>
      <c r="H137" s="19" t="s">
        <v>142</v>
      </c>
      <c r="I137" s="13"/>
      <c r="J137" s="13"/>
    </row>
    <row r="138" spans="1:10" ht="120" x14ac:dyDescent="0.25">
      <c r="A138" s="4"/>
      <c r="B138" s="19" t="s">
        <v>143</v>
      </c>
      <c r="C138" s="14"/>
      <c r="D138" s="1"/>
      <c r="E138" s="1"/>
      <c r="F138" s="1"/>
      <c r="G138" s="1"/>
      <c r="H138" s="19" t="s">
        <v>261</v>
      </c>
      <c r="I138" s="13"/>
      <c r="J138" s="13"/>
    </row>
    <row r="139" spans="1:10" ht="30" x14ac:dyDescent="0.25">
      <c r="A139" s="4"/>
      <c r="B139" s="19" t="s">
        <v>144</v>
      </c>
      <c r="C139" s="14"/>
      <c r="D139" s="1"/>
      <c r="E139" s="1"/>
      <c r="F139" s="1"/>
      <c r="G139" s="1"/>
      <c r="H139" s="19" t="s">
        <v>260</v>
      </c>
      <c r="I139" s="13"/>
      <c r="J139" s="13"/>
    </row>
    <row r="140" spans="1:10" ht="63.75" customHeight="1" x14ac:dyDescent="0.25">
      <c r="A140" s="4"/>
      <c r="B140" s="19" t="s">
        <v>145</v>
      </c>
      <c r="C140" s="14"/>
      <c r="D140" s="1"/>
      <c r="E140" s="1"/>
      <c r="F140" s="1"/>
      <c r="G140" s="1"/>
      <c r="H140" s="19" t="s">
        <v>262</v>
      </c>
      <c r="I140" s="13"/>
      <c r="J140" s="13"/>
    </row>
    <row r="141" spans="1:10" ht="30" x14ac:dyDescent="0.25">
      <c r="A141" s="4"/>
      <c r="B141" s="19" t="s">
        <v>146</v>
      </c>
      <c r="C141" s="14"/>
      <c r="D141" s="1"/>
      <c r="E141" s="1"/>
      <c r="F141" s="1"/>
      <c r="G141" s="1"/>
      <c r="H141" s="19" t="s">
        <v>146</v>
      </c>
      <c r="I141" s="13"/>
      <c r="J141" s="13"/>
    </row>
    <row r="142" spans="1:10" ht="45" x14ac:dyDescent="0.25">
      <c r="A142" s="4"/>
      <c r="B142" s="19" t="s">
        <v>147</v>
      </c>
      <c r="C142" s="14"/>
      <c r="D142" s="1"/>
      <c r="E142" s="1"/>
      <c r="F142" s="1"/>
      <c r="G142" s="1"/>
      <c r="H142" s="19" t="s">
        <v>147</v>
      </c>
      <c r="I142" s="13"/>
      <c r="J142" s="13"/>
    </row>
    <row r="143" spans="1:10" ht="60" x14ac:dyDescent="0.25">
      <c r="A143" s="4"/>
      <c r="B143" s="19" t="s">
        <v>148</v>
      </c>
      <c r="C143" s="14"/>
      <c r="D143" s="1"/>
      <c r="E143" s="1"/>
      <c r="F143" s="1"/>
      <c r="G143" s="1"/>
      <c r="H143" s="19" t="s">
        <v>263</v>
      </c>
      <c r="I143" s="13"/>
      <c r="J143" s="13"/>
    </row>
    <row r="144" spans="1:10" x14ac:dyDescent="0.25">
      <c r="A144" s="4"/>
      <c r="B144" s="1" t="s">
        <v>149</v>
      </c>
      <c r="C144" s="14" t="s">
        <v>191</v>
      </c>
      <c r="D144" s="42">
        <v>5</v>
      </c>
      <c r="E144" s="42" t="s">
        <v>232</v>
      </c>
      <c r="F144" s="43">
        <v>21</v>
      </c>
      <c r="G144" s="45">
        <f>F144*500</f>
        <v>10500</v>
      </c>
      <c r="H144" s="1" t="s">
        <v>149</v>
      </c>
      <c r="I144" s="13"/>
      <c r="J144" s="13"/>
    </row>
    <row r="145" spans="1:10" ht="42.75" x14ac:dyDescent="0.25">
      <c r="A145" s="5" t="s">
        <v>192</v>
      </c>
      <c r="B145" s="8" t="s">
        <v>193</v>
      </c>
      <c r="C145" s="14"/>
      <c r="D145" s="1"/>
      <c r="E145" s="1"/>
      <c r="F145" s="1"/>
      <c r="G145" s="1"/>
      <c r="H145" s="41" t="s">
        <v>264</v>
      </c>
      <c r="I145" s="13"/>
      <c r="J145" s="13"/>
    </row>
    <row r="146" spans="1:10" ht="240" x14ac:dyDescent="0.25">
      <c r="A146" s="4"/>
      <c r="B146" s="1" t="s">
        <v>194</v>
      </c>
      <c r="C146" s="14"/>
      <c r="D146" s="1"/>
      <c r="E146" s="1"/>
      <c r="F146" s="1"/>
      <c r="G146" s="1"/>
      <c r="H146" s="1" t="s">
        <v>268</v>
      </c>
      <c r="I146" s="13"/>
      <c r="J146" s="13"/>
    </row>
    <row r="147" spans="1:10" ht="30" x14ac:dyDescent="0.25">
      <c r="A147" s="4"/>
      <c r="B147" s="1" t="s">
        <v>195</v>
      </c>
      <c r="C147" s="14"/>
      <c r="D147" s="1"/>
      <c r="E147" s="1"/>
      <c r="F147" s="1"/>
      <c r="G147" s="1"/>
      <c r="H147" s="1" t="s">
        <v>195</v>
      </c>
      <c r="I147" s="13"/>
      <c r="J147" s="13"/>
    </row>
    <row r="148" spans="1:10" ht="60" x14ac:dyDescent="0.25">
      <c r="A148" s="4"/>
      <c r="B148" s="1" t="s">
        <v>196</v>
      </c>
      <c r="C148" s="14"/>
      <c r="D148" s="1"/>
      <c r="E148" s="1"/>
      <c r="F148" s="1"/>
      <c r="G148" s="1"/>
      <c r="H148" s="1" t="s">
        <v>267</v>
      </c>
      <c r="I148" s="13"/>
      <c r="J148" s="13"/>
    </row>
    <row r="149" spans="1:10" x14ac:dyDescent="0.25">
      <c r="A149" s="4"/>
      <c r="B149" s="1" t="s">
        <v>197</v>
      </c>
      <c r="C149" s="14"/>
      <c r="D149" s="1"/>
      <c r="E149" s="1"/>
      <c r="F149" s="1"/>
      <c r="G149" s="1"/>
      <c r="H149" s="1" t="s">
        <v>197</v>
      </c>
      <c r="I149" s="13"/>
      <c r="J149" s="13"/>
    </row>
    <row r="150" spans="1:10" x14ac:dyDescent="0.25">
      <c r="A150" s="4"/>
      <c r="B150" s="1" t="s">
        <v>177</v>
      </c>
      <c r="C150" s="14"/>
      <c r="D150" s="1"/>
      <c r="E150" s="1"/>
      <c r="F150" s="1"/>
      <c r="G150" s="1"/>
      <c r="H150" s="1" t="s">
        <v>177</v>
      </c>
      <c r="I150" s="13"/>
      <c r="J150" s="13"/>
    </row>
    <row r="151" spans="1:10" x14ac:dyDescent="0.25">
      <c r="A151" s="4"/>
      <c r="B151" s="1" t="s">
        <v>198</v>
      </c>
      <c r="C151" s="14"/>
      <c r="D151" s="1"/>
      <c r="E151" s="1"/>
      <c r="F151" s="1"/>
      <c r="G151" s="1"/>
      <c r="H151" s="1" t="s">
        <v>198</v>
      </c>
      <c r="I151" s="13"/>
      <c r="J151" s="13"/>
    </row>
    <row r="152" spans="1:10" ht="30" x14ac:dyDescent="0.25">
      <c r="A152" s="4"/>
      <c r="B152" s="1" t="s">
        <v>199</v>
      </c>
      <c r="C152" s="14"/>
      <c r="D152" s="1"/>
      <c r="E152" s="1"/>
      <c r="F152" s="1"/>
      <c r="G152" s="1"/>
      <c r="H152" s="1" t="s">
        <v>265</v>
      </c>
      <c r="I152" s="13"/>
      <c r="J152" s="13"/>
    </row>
    <row r="153" spans="1:10" x14ac:dyDescent="0.25">
      <c r="A153" s="4"/>
      <c r="B153" s="1" t="s">
        <v>205</v>
      </c>
      <c r="C153" s="14" t="s">
        <v>29</v>
      </c>
      <c r="D153" s="42">
        <v>5</v>
      </c>
      <c r="E153" s="42" t="s">
        <v>232</v>
      </c>
      <c r="F153" s="42">
        <v>52.5</v>
      </c>
      <c r="G153" s="45">
        <f>F153*5</f>
        <v>262.5</v>
      </c>
      <c r="H153" s="1" t="s">
        <v>266</v>
      </c>
      <c r="I153" s="13"/>
      <c r="J153" s="13"/>
    </row>
    <row r="154" spans="1:10" x14ac:dyDescent="0.25">
      <c r="A154" s="34" t="s">
        <v>150</v>
      </c>
      <c r="B154" s="35"/>
      <c r="C154" s="36"/>
      <c r="D154" s="35"/>
      <c r="E154" s="35"/>
      <c r="F154" s="35"/>
      <c r="G154" s="35"/>
      <c r="H154" s="35"/>
    </row>
    <row r="155" spans="1:10" ht="28.5" x14ac:dyDescent="0.25">
      <c r="A155" s="28" t="s">
        <v>202</v>
      </c>
      <c r="B155" s="29" t="s">
        <v>183</v>
      </c>
      <c r="C155" s="30"/>
      <c r="D155" s="31"/>
      <c r="E155" s="31"/>
      <c r="F155" s="31"/>
      <c r="G155" s="31"/>
      <c r="H155" s="31"/>
    </row>
    <row r="156" spans="1:10" ht="75.75" customHeight="1" x14ac:dyDescent="0.25">
      <c r="A156" s="32" t="s">
        <v>203</v>
      </c>
      <c r="B156" s="33" t="s">
        <v>163</v>
      </c>
      <c r="C156" s="30"/>
      <c r="D156" s="31"/>
      <c r="E156" s="31"/>
      <c r="F156" s="31"/>
      <c r="G156" s="31"/>
      <c r="H156" s="88" t="s">
        <v>269</v>
      </c>
    </row>
    <row r="157" spans="1:10" ht="61.5" customHeight="1" x14ac:dyDescent="0.25">
      <c r="A157" s="4"/>
      <c r="B157" s="20" t="s">
        <v>164</v>
      </c>
      <c r="C157" s="14"/>
      <c r="D157" s="1"/>
      <c r="E157" s="1"/>
      <c r="F157" s="1"/>
      <c r="G157" s="1"/>
      <c r="H157" s="20" t="s">
        <v>164</v>
      </c>
    </row>
    <row r="158" spans="1:10" x14ac:dyDescent="0.25">
      <c r="A158" s="4"/>
      <c r="B158" s="21" t="s">
        <v>165</v>
      </c>
      <c r="C158" s="14"/>
      <c r="D158" s="1"/>
      <c r="E158" s="1"/>
      <c r="F158" s="1"/>
      <c r="G158" s="1"/>
      <c r="H158" s="21" t="s">
        <v>165</v>
      </c>
    </row>
    <row r="159" spans="1:10" ht="15.75" customHeight="1" x14ac:dyDescent="0.25">
      <c r="A159" s="4"/>
      <c r="B159" s="20" t="s">
        <v>166</v>
      </c>
      <c r="C159" s="14"/>
      <c r="D159" s="1"/>
      <c r="E159" s="1"/>
      <c r="F159" s="1"/>
      <c r="G159" s="1"/>
      <c r="H159" s="20" t="s">
        <v>166</v>
      </c>
    </row>
    <row r="160" spans="1:10" ht="30" x14ac:dyDescent="0.25">
      <c r="A160" s="4"/>
      <c r="B160" s="20" t="s">
        <v>167</v>
      </c>
      <c r="C160" s="14"/>
      <c r="D160" s="1"/>
      <c r="E160" s="1"/>
      <c r="F160" s="1"/>
      <c r="G160" s="1"/>
      <c r="H160" s="20" t="s">
        <v>167</v>
      </c>
    </row>
    <row r="161" spans="1:8" ht="105" x14ac:dyDescent="0.25">
      <c r="A161" s="4"/>
      <c r="B161" s="20" t="s">
        <v>168</v>
      </c>
      <c r="C161" s="14"/>
      <c r="D161" s="1"/>
      <c r="E161" s="1"/>
      <c r="F161" s="1"/>
      <c r="G161" s="1"/>
      <c r="H161" s="20" t="s">
        <v>168</v>
      </c>
    </row>
    <row r="162" spans="1:8" ht="30" x14ac:dyDescent="0.25">
      <c r="A162" s="4"/>
      <c r="B162" s="20" t="s">
        <v>206</v>
      </c>
      <c r="C162" s="14"/>
      <c r="D162" s="1"/>
      <c r="E162" s="1"/>
      <c r="F162" s="1"/>
      <c r="G162" s="1"/>
      <c r="H162" s="20" t="s">
        <v>206</v>
      </c>
    </row>
    <row r="163" spans="1:8" ht="30" x14ac:dyDescent="0.25">
      <c r="A163" s="4"/>
      <c r="B163" s="20" t="s">
        <v>169</v>
      </c>
      <c r="C163" s="14"/>
      <c r="D163" s="1"/>
      <c r="E163" s="1"/>
      <c r="F163" s="1"/>
      <c r="G163" s="1"/>
      <c r="H163" s="20" t="s">
        <v>169</v>
      </c>
    </row>
    <row r="164" spans="1:8" ht="30" x14ac:dyDescent="0.25">
      <c r="A164" s="5"/>
      <c r="B164" s="22" t="s">
        <v>170</v>
      </c>
      <c r="C164" s="14"/>
      <c r="D164" s="1"/>
      <c r="E164" s="1"/>
      <c r="F164" s="1"/>
      <c r="G164" s="1"/>
      <c r="H164" s="22" t="s">
        <v>170</v>
      </c>
    </row>
    <row r="165" spans="1:8" x14ac:dyDescent="0.25">
      <c r="A165" s="5"/>
      <c r="B165" s="23" t="s">
        <v>207</v>
      </c>
      <c r="C165" s="14" t="s">
        <v>171</v>
      </c>
      <c r="D165" s="42">
        <v>5</v>
      </c>
      <c r="E165" s="42">
        <v>4.5999999999999999E-2</v>
      </c>
      <c r="F165" s="43">
        <v>46.2</v>
      </c>
      <c r="G165" s="44">
        <v>1386</v>
      </c>
      <c r="H165" s="23" t="s">
        <v>207</v>
      </c>
    </row>
    <row r="166" spans="1:8" ht="30" x14ac:dyDescent="0.25">
      <c r="A166" s="5"/>
      <c r="B166" s="22" t="s">
        <v>172</v>
      </c>
      <c r="C166" s="14"/>
      <c r="D166" s="1"/>
      <c r="E166" s="1"/>
      <c r="F166" s="1"/>
      <c r="G166" s="1"/>
      <c r="H166" s="1"/>
    </row>
    <row r="167" spans="1:8" ht="71.25" x14ac:dyDescent="0.25">
      <c r="A167" s="4" t="s">
        <v>201</v>
      </c>
      <c r="B167" s="25" t="s">
        <v>173</v>
      </c>
      <c r="C167" s="14"/>
      <c r="D167" s="1"/>
      <c r="E167" s="1"/>
      <c r="F167" s="1"/>
      <c r="G167" s="1"/>
      <c r="H167" s="41" t="s">
        <v>236</v>
      </c>
    </row>
    <row r="168" spans="1:8" ht="59.25" customHeight="1" x14ac:dyDescent="0.25">
      <c r="A168" s="4"/>
      <c r="B168" s="22" t="s">
        <v>208</v>
      </c>
      <c r="C168" s="14"/>
      <c r="D168" s="1"/>
      <c r="E168" s="1"/>
      <c r="F168" s="1"/>
      <c r="G168" s="1"/>
      <c r="H168" s="22" t="s">
        <v>208</v>
      </c>
    </row>
    <row r="169" spans="1:8" ht="34.5" customHeight="1" x14ac:dyDescent="0.25">
      <c r="A169" s="4"/>
      <c r="B169" s="22" t="s">
        <v>174</v>
      </c>
      <c r="C169" s="14"/>
      <c r="D169" s="1"/>
      <c r="E169" s="1"/>
      <c r="F169" s="1"/>
      <c r="G169" s="1"/>
      <c r="H169" s="22" t="s">
        <v>174</v>
      </c>
    </row>
    <row r="170" spans="1:8" ht="30" x14ac:dyDescent="0.25">
      <c r="A170" s="4"/>
      <c r="B170" s="22" t="s">
        <v>209</v>
      </c>
      <c r="C170" s="14"/>
      <c r="D170" s="1"/>
      <c r="E170" s="1"/>
      <c r="F170" s="1"/>
      <c r="G170" s="1"/>
      <c r="H170" s="22" t="s">
        <v>209</v>
      </c>
    </row>
    <row r="171" spans="1:8" x14ac:dyDescent="0.25">
      <c r="A171" s="4"/>
      <c r="B171" s="22" t="s">
        <v>210</v>
      </c>
      <c r="C171" s="14"/>
      <c r="D171" s="1"/>
      <c r="E171" s="1"/>
      <c r="F171" s="1"/>
      <c r="G171" s="1"/>
      <c r="H171" s="22" t="s">
        <v>210</v>
      </c>
    </row>
    <row r="172" spans="1:8" ht="30" x14ac:dyDescent="0.25">
      <c r="A172" s="4"/>
      <c r="B172" s="22" t="s">
        <v>175</v>
      </c>
      <c r="C172" s="14"/>
      <c r="D172" s="1"/>
      <c r="E172" s="1"/>
      <c r="F172" s="1"/>
      <c r="G172" s="1"/>
      <c r="H172" s="22" t="s">
        <v>175</v>
      </c>
    </row>
    <row r="173" spans="1:8" ht="30" x14ac:dyDescent="0.25">
      <c r="A173" s="4"/>
      <c r="B173" s="22" t="s">
        <v>200</v>
      </c>
      <c r="C173" s="14"/>
      <c r="D173" s="1"/>
      <c r="E173" s="1"/>
      <c r="F173" s="1"/>
      <c r="G173" s="1"/>
      <c r="H173" s="22" t="s">
        <v>200</v>
      </c>
    </row>
    <row r="174" spans="1:8" ht="30" x14ac:dyDescent="0.25">
      <c r="A174" s="4"/>
      <c r="B174" s="22" t="s">
        <v>211</v>
      </c>
      <c r="C174" s="14"/>
      <c r="D174" s="1"/>
      <c r="E174" s="1"/>
      <c r="F174" s="1"/>
      <c r="G174" s="1"/>
      <c r="H174" s="22" t="s">
        <v>211</v>
      </c>
    </row>
    <row r="175" spans="1:8" ht="30" x14ac:dyDescent="0.25">
      <c r="A175" s="5"/>
      <c r="B175" s="22" t="s">
        <v>170</v>
      </c>
      <c r="C175" s="14"/>
      <c r="D175" s="1"/>
      <c r="E175" s="1"/>
      <c r="F175" s="1"/>
      <c r="G175" s="1"/>
      <c r="H175" s="22" t="s">
        <v>170</v>
      </c>
    </row>
    <row r="176" spans="1:8" x14ac:dyDescent="0.25">
      <c r="A176" s="4"/>
      <c r="B176" s="23" t="s">
        <v>207</v>
      </c>
      <c r="C176" s="14" t="s">
        <v>85</v>
      </c>
      <c r="D176" s="42">
        <v>5</v>
      </c>
      <c r="E176" s="42" t="s">
        <v>241</v>
      </c>
      <c r="F176" s="43">
        <v>37.799999999999997</v>
      </c>
      <c r="G176" s="44">
        <v>567</v>
      </c>
      <c r="H176" s="23" t="s">
        <v>207</v>
      </c>
    </row>
    <row r="177" spans="1:8" ht="30.75" customHeight="1" x14ac:dyDescent="0.25">
      <c r="A177" s="4"/>
      <c r="B177" s="23" t="s">
        <v>172</v>
      </c>
      <c r="C177" s="14"/>
      <c r="D177" s="1"/>
      <c r="E177" s="1"/>
      <c r="F177" s="1"/>
      <c r="G177" s="1"/>
      <c r="H177" s="23" t="s">
        <v>172</v>
      </c>
    </row>
    <row r="178" spans="1:8" x14ac:dyDescent="0.25">
      <c r="A178" s="37"/>
      <c r="B178" s="38" t="s">
        <v>204</v>
      </c>
      <c r="C178" s="39"/>
      <c r="D178" s="40"/>
      <c r="E178" s="40"/>
      <c r="F178" s="40"/>
      <c r="G178" s="94">
        <f>G176+G165</f>
        <v>1953</v>
      </c>
      <c r="H178" s="40"/>
    </row>
    <row r="179" spans="1:8" x14ac:dyDescent="0.25">
      <c r="A179" s="4"/>
      <c r="B179" s="1" t="s">
        <v>212</v>
      </c>
      <c r="C179" s="14"/>
      <c r="D179" s="1"/>
      <c r="E179" s="1"/>
      <c r="F179" s="1"/>
      <c r="G179" s="1"/>
      <c r="H179" s="1"/>
    </row>
    <row r="180" spans="1:8" x14ac:dyDescent="0.25">
      <c r="B180" s="24"/>
    </row>
    <row r="181" spans="1:8" ht="68.25" customHeight="1" x14ac:dyDescent="0.25">
      <c r="A181" s="3" t="s">
        <v>158</v>
      </c>
      <c r="B181" s="89" t="s">
        <v>157</v>
      </c>
      <c r="C181" s="89"/>
      <c r="D181" s="89"/>
      <c r="E181" s="89"/>
      <c r="F181" s="89"/>
      <c r="G181" s="89"/>
      <c r="H181" s="89"/>
    </row>
    <row r="182" spans="1:8" ht="49.5" customHeight="1" x14ac:dyDescent="0.25">
      <c r="A182" s="3" t="s">
        <v>159</v>
      </c>
      <c r="B182" s="90" t="s">
        <v>184</v>
      </c>
      <c r="C182" s="90"/>
      <c r="D182" s="90"/>
      <c r="E182" s="90"/>
      <c r="F182" s="90"/>
      <c r="G182" s="90"/>
      <c r="H182" s="90"/>
    </row>
    <row r="184" spans="1:8" x14ac:dyDescent="0.25">
      <c r="A184" s="3" t="s">
        <v>160</v>
      </c>
      <c r="B184" s="91" t="s">
        <v>161</v>
      </c>
      <c r="C184" s="91"/>
      <c r="D184" s="91"/>
      <c r="E184" s="91"/>
      <c r="F184" s="91"/>
      <c r="G184" s="91"/>
      <c r="H184" s="91"/>
    </row>
    <row r="187" spans="1:8" x14ac:dyDescent="0.25">
      <c r="B187" s="95" t="s">
        <v>272</v>
      </c>
    </row>
  </sheetData>
  <mergeCells count="3">
    <mergeCell ref="B181:H181"/>
    <mergeCell ref="B182:H182"/>
    <mergeCell ref="B184:H184"/>
  </mergeCells>
  <pageMargins left="0.51181102362204722" right="0.51181102362204722" top="0.55118110236220474" bottom="0.35433070866141736"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Danute</cp:lastModifiedBy>
  <cp:lastPrinted>2016-09-06T09:12:08Z</cp:lastPrinted>
  <dcterms:created xsi:type="dcterms:W3CDTF">2016-05-27T07:51:46Z</dcterms:created>
  <dcterms:modified xsi:type="dcterms:W3CDTF">2016-09-21T09:41:40Z</dcterms:modified>
</cp:coreProperties>
</file>