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Ausra\Desktop\sutartys\"/>
    </mc:Choice>
  </mc:AlternateContent>
  <xr:revisionPtr revIDLastSave="0" documentId="13_ncr:1_{23B1BBF0-58B3-47D8-BF2C-52799C05997C}" xr6:coauthVersionLast="38" xr6:coauthVersionMax="38" xr10:uidLastSave="{00000000-0000-0000-0000-000000000000}"/>
  <bookViews>
    <workbookView xWindow="0" yWindow="0" windowWidth="28800" windowHeight="1162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9" i="1" l="1"/>
  <c r="G61" i="1"/>
  <c r="G60" i="1"/>
  <c r="G59" i="1"/>
  <c r="G58" i="1"/>
  <c r="G57" i="1"/>
  <c r="G56" i="1"/>
  <c r="G55" i="1"/>
  <c r="G34" i="1"/>
  <c r="G33" i="1"/>
  <c r="G32" i="1"/>
  <c r="G31" i="1"/>
  <c r="G30" i="1"/>
  <c r="G29" i="1"/>
  <c r="G28" i="1"/>
  <c r="G27" i="1"/>
  <c r="G26" i="1"/>
  <c r="G25" i="1"/>
  <c r="G24" i="1"/>
  <c r="G23" i="1"/>
  <c r="G22" i="1"/>
  <c r="G16" i="1"/>
  <c r="G15" i="1"/>
  <c r="G14" i="1"/>
  <c r="G9" i="1"/>
  <c r="G8" i="1"/>
  <c r="G7" i="1"/>
  <c r="G6" i="1"/>
  <c r="G5" i="1"/>
</calcChain>
</file>

<file path=xl/sharedStrings.xml><?xml version="1.0" encoding="utf-8"?>
<sst xmlns="http://schemas.openxmlformats.org/spreadsheetml/2006/main" count="236" uniqueCount="177">
  <si>
    <t xml:space="preserve"> Priedas Nr. 2</t>
  </si>
  <si>
    <t>Eil. Nr.</t>
  </si>
  <si>
    <t>Priemonės apibūdinimas (specifikacija)</t>
  </si>
  <si>
    <t>Orientacinis perkamas kiekis</t>
  </si>
  <si>
    <t>Mato vnt.</t>
  </si>
  <si>
    <t>PVM tarifas %</t>
  </si>
  <si>
    <t>Mato vnt. kaina EUR su PVM</t>
  </si>
  <si>
    <t>Viso kaina EUR su PVM</t>
  </si>
  <si>
    <t>Gamintojas</t>
  </si>
  <si>
    <t>Medicininės priemonės klinikinei laboratorijai</t>
  </si>
  <si>
    <t>1</t>
  </si>
  <si>
    <t>Vnt.</t>
  </si>
  <si>
    <t>2</t>
  </si>
  <si>
    <t>Iki 12000 vnt.</t>
  </si>
  <si>
    <t>Iki 100 vnt.</t>
  </si>
  <si>
    <t>Iki 500 vnt.</t>
  </si>
  <si>
    <t>6</t>
  </si>
  <si>
    <t>7</t>
  </si>
  <si>
    <t>Juodas</t>
  </si>
  <si>
    <t xml:space="preserve">Raudonas </t>
  </si>
  <si>
    <t>Iki 150 vnt.</t>
  </si>
  <si>
    <t>8</t>
  </si>
  <si>
    <t>8.1</t>
  </si>
  <si>
    <t>Iki 40000 vnt.</t>
  </si>
  <si>
    <t>8.2</t>
  </si>
  <si>
    <t>Iki 24000 vnt.</t>
  </si>
  <si>
    <t>Iki 3000 vnt.</t>
  </si>
  <si>
    <t>Viso 8 pozicija</t>
  </si>
  <si>
    <t>16</t>
  </si>
  <si>
    <t>Plastikinė dėžutė su sandariai uždaromu dangteliu, skirta 2-jų objektyvinių stikliukų laikymui ir transportavimui</t>
  </si>
  <si>
    <t>19</t>
  </si>
  <si>
    <t>20</t>
  </si>
  <si>
    <t>22</t>
  </si>
  <si>
    <t>Plastikinis padėklas objektyviniams stikliukams (10 vietų), 100x340mm</t>
  </si>
  <si>
    <t>24</t>
  </si>
  <si>
    <t>25</t>
  </si>
  <si>
    <t>26</t>
  </si>
  <si>
    <t>27</t>
  </si>
  <si>
    <t>Plastikinės lazdelės (iki 12cm, supakuotos ne mažiau kaip po 100vnt)</t>
  </si>
  <si>
    <t>32</t>
  </si>
  <si>
    <t>33</t>
  </si>
  <si>
    <t>Plastmasinis laikiklis, 90-10 mm Petri lėkštelių, autoklavuojamas, 6 sektorių , kiekviename sektoriuje iki 10 Petri lėkštelių.  Stovo matavimai (330x210x178mm)</t>
  </si>
  <si>
    <t>38</t>
  </si>
  <si>
    <t>39</t>
  </si>
  <si>
    <t>40</t>
  </si>
  <si>
    <t>42</t>
  </si>
  <si>
    <t>44</t>
  </si>
  <si>
    <t xml:space="preserve">Sterilus vatinukas su medine lazdele, supakuotas individualiai </t>
  </si>
  <si>
    <t>Sterilus vatinukas su plona metaline lazdele skirtas ėminiams iš uretros</t>
  </si>
  <si>
    <t>Mėgintuvėlių stovas (13mm, plastikiniai, 50 vietų-lizdų, autoklavuojamas, "S" formos)</t>
  </si>
  <si>
    <t>iki 50 vnt.</t>
  </si>
  <si>
    <t>Mėgintuvėlių stovas (13mm, plastikiniai, 90 vietų-lizdų, autoklavuojamas)</t>
  </si>
  <si>
    <t>iki 30 vnt.</t>
  </si>
  <si>
    <t>48</t>
  </si>
  <si>
    <t>Mėgintuvėlių stovas (20mm, plastikiniai, 40 vietų-lizdų, autoklavuojamas),stovo matavimai 246,5x104x70mm</t>
  </si>
  <si>
    <t>iki 10 vnt.</t>
  </si>
  <si>
    <t>49</t>
  </si>
  <si>
    <t>Iki 2 vnt.</t>
  </si>
  <si>
    <t>Kintamo tūrio pipetės (dozatoriai):</t>
  </si>
  <si>
    <t>Dozatorių stovai  -  komplektacijoje ne mažiau nei 1 septynių vietų stovas  tinkamas pipetėms</t>
  </si>
  <si>
    <t>Iki 6 vnt.</t>
  </si>
  <si>
    <t>Iki 10000 vnt.</t>
  </si>
  <si>
    <t>Iki 5000 vnt.</t>
  </si>
  <si>
    <t>55</t>
  </si>
  <si>
    <t>56</t>
  </si>
  <si>
    <t>iki 4 vnt.</t>
  </si>
  <si>
    <t>57</t>
  </si>
  <si>
    <t>58</t>
  </si>
  <si>
    <t>65</t>
  </si>
  <si>
    <t>iki 4000 vnt.</t>
  </si>
  <si>
    <t>iki 3 vnt.</t>
  </si>
  <si>
    <t>69</t>
  </si>
  <si>
    <t>Parafilmas laboratorinis dydis 4X125 ft</t>
  </si>
  <si>
    <t>96 vietų plokštelė su U formos dugnu TPHA tyrimui</t>
  </si>
  <si>
    <t>Iki 3 vnt.</t>
  </si>
  <si>
    <t>iki 300 vnt.</t>
  </si>
  <si>
    <t>Iki 20 vnt.</t>
  </si>
  <si>
    <t>Iki 50000 vnt.</t>
  </si>
  <si>
    <t>Iki 2  vnt.</t>
  </si>
  <si>
    <t>Iki 7  vnt.</t>
  </si>
  <si>
    <t>Iki  3 vnt.</t>
  </si>
  <si>
    <t>Spiritinė lemputė</t>
  </si>
  <si>
    <t>iki 2000 vnt.</t>
  </si>
  <si>
    <t>Antgaliai iki 200 mikrolitrų</t>
  </si>
  <si>
    <t>Antgaliai iki 1000 mikrolitrų</t>
  </si>
  <si>
    <t>Antgaliai iki 10 mikrolitrų</t>
  </si>
  <si>
    <t>Antgaliai iki 5000 mikrolitrų</t>
  </si>
  <si>
    <t xml:space="preserve">Kintamo tūrio mechaninė vienkanalė pipetė (dozatorius), kurios tūrio reguliavimo mechanizmas su skaičių fiksatoriumi, turinti 4 skaitmenų tūrio displėjų; spalvoti dozavimo mygtukai;  CE ženklinimas (atitinkantis EK direktyvas 98/79/EG ir EN ISO 8655-2). Pilnai autoklavuojama, su metrologine patikra, garantija -ne mažiau 12-os mėn. </t>
  </si>
  <si>
    <t>Sterilios, polistirolo Petri arba lygiavertės lėkštelės, 90mm skersmens, be pertvaros</t>
  </si>
  <si>
    <t>Inokuliacinės sterilios kilpos 1μl  (suapvalintas galas, nebraižantis agaro, lygus pirštų laikymo paviršius)</t>
  </si>
  <si>
    <t>Inokuliacinės sterilios kilpos 10μl  (suapvalintas galas, nebraižantis agaro, lygus pirštų laikymo paviršius)</t>
  </si>
  <si>
    <t>Antgaliai  iki 10 mikrolitrų</t>
  </si>
  <si>
    <t xml:space="preserve">Antgaliai iki 20 mikrolitrų </t>
  </si>
  <si>
    <t xml:space="preserve">Antgaliai iki 200  mikrolitrų </t>
  </si>
  <si>
    <t xml:space="preserve">Antgaliai iki 1000 mikrolitrų </t>
  </si>
  <si>
    <t>Stiklinis butelis 500ml talpos, autoklavuojamas su autoklavuojamu užsukamu dangteliu, skirtas maitinamųjų terpių gamybai.</t>
  </si>
  <si>
    <t>Stiklinis butelis 100ml talpos, autoklavuojamas su autoklavuojamu užsukamu dangteliu, skirtas maitinamųjų terpių gamybai.</t>
  </si>
  <si>
    <t>Stiklinis butelis 250ml talpos, autoklavuojamas su autoklavuojamu užsukamu dangteliu, skirtas maitinamųjų terpių gamybai.</t>
  </si>
  <si>
    <t>Iki 5 vnt</t>
  </si>
  <si>
    <t>Iki 36000 vnt.</t>
  </si>
  <si>
    <t>Iki 70 vnt.</t>
  </si>
  <si>
    <t>iki 40 vnt.</t>
  </si>
  <si>
    <t>iki 3500 vnt.</t>
  </si>
  <si>
    <t>iki 6000 vnt.</t>
  </si>
  <si>
    <t>iki 1260 vnt.</t>
  </si>
  <si>
    <r>
      <t>Maišas autoklavavimui iki 141</t>
    </r>
    <r>
      <rPr>
        <vertAlign val="superscript"/>
        <sz val="11"/>
        <rFont val="Times New Roman"/>
        <family val="1"/>
      </rPr>
      <t>o</t>
    </r>
    <r>
      <rPr>
        <sz val="11"/>
        <rFont val="Times New Roman"/>
        <family val="1"/>
      </rPr>
      <t>C (60x76cm)</t>
    </r>
  </si>
  <si>
    <r>
      <t xml:space="preserve">Stiuarto arba lygiavertė terpė kultūretėje </t>
    </r>
    <r>
      <rPr>
        <b/>
        <u/>
        <sz val="11"/>
        <rFont val="Times New Roman"/>
        <family val="1"/>
        <charset val="186"/>
      </rPr>
      <t>be anglies</t>
    </r>
    <r>
      <rPr>
        <sz val="11"/>
        <rFont val="Times New Roman"/>
        <family val="1"/>
        <charset val="186"/>
      </rPr>
      <t xml:space="preserve"> (vatinukas su plastmasine lazdele)</t>
    </r>
  </si>
  <si>
    <r>
      <t xml:space="preserve">Stiuarto arba lygiavertė terpė kultūretėje </t>
    </r>
    <r>
      <rPr>
        <b/>
        <u/>
        <sz val="11"/>
        <rFont val="Times New Roman"/>
        <family val="1"/>
        <charset val="186"/>
      </rPr>
      <t>su anglimi</t>
    </r>
    <r>
      <rPr>
        <sz val="11"/>
        <rFont val="Times New Roman"/>
        <family val="1"/>
        <charset val="186"/>
      </rPr>
      <t xml:space="preserve"> (vatinukas su plastmasine lazdele)</t>
    </r>
  </si>
  <si>
    <t>22.1</t>
  </si>
  <si>
    <t>22.2</t>
  </si>
  <si>
    <t>Viso 22 pozicija</t>
  </si>
  <si>
    <t xml:space="preserve">Plastikinė mentelė tepinėliams daryti  ant objektyvinio stiklelio </t>
  </si>
  <si>
    <t>41</t>
  </si>
  <si>
    <t>Stiklografai (8 pozicijos siūlomos prekės bus perkamos iš vieno tiekėjo):</t>
  </si>
  <si>
    <t>Pipetės, polistirolo (22  pozicijos siūlomos prekės bus perkamos iš vieno tiekėjo):</t>
  </si>
  <si>
    <t>22.3</t>
  </si>
  <si>
    <t>Iki 55000 vnt.</t>
  </si>
  <si>
    <t>Iki 1000 vnt.</t>
  </si>
  <si>
    <t>Iki 17000 vnt.</t>
  </si>
  <si>
    <t>Iki 30 vnt.</t>
  </si>
  <si>
    <t xml:space="preserve">Iki 1000 vnt. </t>
  </si>
  <si>
    <t>Iki 70000 vnt.</t>
  </si>
  <si>
    <t>Antgaliai dozatoriams - vienkartiniai antgaliai. Antgaliai privalo būti suderinami su dozatoriais, sterlūs, su filtrais, graduoti, pagaminti tik iš gryno žemo sulaikymo polipropileno (PP), patikrinti nuo Rnazių, Dnazių, DNR ir pirogeno. Pagaminti pagal cGMP reikalavimus visiškai kontroliuokamoje aplinkoje. Be nukleininių rūgščių užteršimo, PGR inhibitorių, endonukleazių ir endotoksinų. Filtrai pagaminti iš HDPE, be celiuliozės priedų.</t>
  </si>
  <si>
    <t>Angaliai dozatoriams - vienkartiniai antgaliai dozatoriams. Antgaliai privalo būti suderinami su dozatoriais: graduoti, pagaminti iš gryno žemo sulaikymo polipropileno (PP), patikrinti nuo Rnazių, Dnazių   ir pirogeno. Pagaminti pagal cGMP reikalavimus visiškai kontroliuojamoje aplinkoje.</t>
  </si>
  <si>
    <t>iki 9600 vnt.</t>
  </si>
  <si>
    <t>iki 7680 vnt.</t>
  </si>
  <si>
    <t>Angaliai dozatoriams. Antgaliai privalo būti suderinami su ligoninės turimais su Eppendorf dozatoriais (pateikti dozatorių gamintojo patvirtinantį bandymų protokolą). Su filtru; patikrinti dėl RNR-azių, DNR-azių, pirogenų. Sterilūs. Tūrių ribos 1-200µl</t>
  </si>
  <si>
    <t>Angaliai dozatoriams. Antgaliai privalo būti suderinami su su ligoninės turimais Eppendorf dozatoriais (pateikti dozatorių gamintojo patvirtinantį bandymų protokolą). Su filtru; patikrinti dėl RNR-azių, DNR-azių, pirogenų. Sterilūs. Tūrių ribos 1000-5000µl</t>
  </si>
  <si>
    <t>Angaliai dozatoriams. Antgaliai privalo būti suderinami su su ligoninės turimais Eppendorf dozatoriais (pateikti dozatorių gamintojo patvirtinantį bandymų protokolą). Su filtru; patikrinti dėl RNR-azių, DNR-azių, pirogenų. Sterilūs. Tūrių ribos 100-1000µl</t>
  </si>
  <si>
    <t>Angaliai dozatoriams. Antgaliai privalo būti suderinami su ligoninės turimais Eppendorf dozatoriais (pateikti dozatorių gamintojo patvirtinantį bandymų protokolą, būtina pateikti pavyzdžius). Su filtru; patikrinti dėl RNR-aziųų, DNR-ių, pirogenų. Sterilūs. Tūrių ribos 0,5-20µl</t>
  </si>
  <si>
    <t>34</t>
  </si>
  <si>
    <t>46.1.1</t>
  </si>
  <si>
    <t>46.1.2</t>
  </si>
  <si>
    <t>46.1.3</t>
  </si>
  <si>
    <t>46.1.4</t>
  </si>
  <si>
    <t>Viso 46 pozicija</t>
  </si>
  <si>
    <t>69.1</t>
  </si>
  <si>
    <t>69.2</t>
  </si>
  <si>
    <t>69.3</t>
  </si>
  <si>
    <t>69.4</t>
  </si>
  <si>
    <t>Viso 69 pozicija</t>
  </si>
  <si>
    <t>74</t>
  </si>
  <si>
    <t>Antgaliai ligoninės turimiems Eppendorf mikropipetėms (pateikti gamintojo bandymų protokolą dėl suderinamumo).  Antgaliai turi būti su filtrais, supakuoti steriliose dėžutėse (69  pozicijos siūlomos prekės bus perkamos iš vieno tiekėjo):</t>
  </si>
  <si>
    <t>Mėgintuvėlių stovas (17mm, plastikinis, 40 vietų-lizdų, autoklavuojamas)</t>
  </si>
  <si>
    <t>Kintamo tūrio dozatoriai, antgaliai (46 pozicijos siūlomos prekės bus perkamos iš vieno tiekėjo)</t>
  </si>
  <si>
    <t>46.1.</t>
  </si>
  <si>
    <t>46.1.5</t>
  </si>
  <si>
    <t>46.2</t>
  </si>
  <si>
    <t>46.3</t>
  </si>
  <si>
    <t>46.3.1</t>
  </si>
  <si>
    <t>46.3.2</t>
  </si>
  <si>
    <t>46.3.3</t>
  </si>
  <si>
    <t>46.3.4</t>
  </si>
  <si>
    <t>46.4.</t>
  </si>
  <si>
    <t>46.4.1</t>
  </si>
  <si>
    <t>46.4.2</t>
  </si>
  <si>
    <t>46.4.3</t>
  </si>
  <si>
    <t>46.4.4</t>
  </si>
  <si>
    <t>Perkamų medicininių priemonių klinikinei laboratorijai ir molekuliniams tyrimams sąrašas</t>
  </si>
  <si>
    <t>iki 14400 vnt.</t>
  </si>
  <si>
    <t>iki 1920 vnt.</t>
  </si>
  <si>
    <r>
      <t xml:space="preserve">Sterilus polipropileno indelis šlapimo surinkimui su užsukamu dangteliu ir </t>
    </r>
    <r>
      <rPr>
        <b/>
        <sz val="11"/>
        <rFont val="Times New Roman"/>
        <family val="1"/>
      </rPr>
      <t>popierine etikete</t>
    </r>
    <r>
      <rPr>
        <sz val="11"/>
        <rFont val="Times New Roman"/>
        <family val="1"/>
      </rPr>
      <t>, individualiai supakuotas (</t>
    </r>
    <r>
      <rPr>
        <sz val="11"/>
        <rFont val="Times New Roman"/>
        <family val="1"/>
        <charset val="186"/>
      </rPr>
      <t>ne ≥</t>
    </r>
    <r>
      <rPr>
        <sz val="11"/>
        <rFont val="Times New Roman"/>
        <family val="1"/>
      </rPr>
      <t xml:space="preserve">180ml, </t>
    </r>
    <r>
      <rPr>
        <sz val="11"/>
        <rFont val="Times New Roman"/>
        <family val="1"/>
        <charset val="186"/>
      </rPr>
      <t>ne ≥</t>
    </r>
    <r>
      <rPr>
        <sz val="11"/>
        <rFont val="Times New Roman"/>
        <family val="1"/>
      </rPr>
      <t>63x80mm)</t>
    </r>
  </si>
  <si>
    <r>
      <t>Mėgintuvėliai: plastikiniai,skaidrūs, ne &lt;</t>
    </r>
    <r>
      <rPr>
        <sz val="11"/>
        <rFont val="Times New Roman"/>
        <family val="1"/>
      </rPr>
      <t xml:space="preserve"> 5ml, 75cm ilgio, 13mm skersmens</t>
    </r>
  </si>
  <si>
    <r>
      <t xml:space="preserve">Pastero iki </t>
    </r>
    <r>
      <rPr>
        <sz val="11"/>
        <rFont val="Times New Roman"/>
        <family val="1"/>
      </rPr>
      <t>3ml individualiai supakuota, sterili</t>
    </r>
  </si>
  <si>
    <r>
      <t>Iki 600</t>
    </r>
    <r>
      <rPr>
        <sz val="11"/>
        <rFont val="Times New Roman"/>
        <family val="1"/>
      </rPr>
      <t xml:space="preserve"> vnt.</t>
    </r>
  </si>
  <si>
    <r>
      <t xml:space="preserve">Pastero iki </t>
    </r>
    <r>
      <rPr>
        <sz val="11"/>
        <rFont val="Times New Roman"/>
        <family val="1"/>
      </rPr>
      <t>3ml supakuotos po kelias</t>
    </r>
  </si>
  <si>
    <r>
      <t xml:space="preserve">Serologinė iki </t>
    </r>
    <r>
      <rPr>
        <sz val="11"/>
        <rFont val="Times New Roman"/>
        <family val="1"/>
      </rPr>
      <t xml:space="preserve"> 2ml  sterili, individualiai supakuota</t>
    </r>
  </si>
  <si>
    <r>
      <t>Iki 500</t>
    </r>
    <r>
      <rPr>
        <sz val="11"/>
        <rFont val="Times New Roman"/>
        <family val="1"/>
      </rPr>
      <t xml:space="preserve"> vnt.</t>
    </r>
  </si>
  <si>
    <r>
      <t xml:space="preserve">Ne mažesnio tūrio intervalo nei  2-20 mikrolitrų; padalos vertė- 0,1 </t>
    </r>
    <r>
      <rPr>
        <sz val="11"/>
        <rFont val="Calibri"/>
        <family val="2"/>
        <charset val="186"/>
      </rPr>
      <t>µl</t>
    </r>
    <r>
      <rPr>
        <sz val="11"/>
        <rFont val="Times New Roman"/>
        <family val="1"/>
        <charset val="186"/>
      </rPr>
      <t xml:space="preserve">; galimi netikslumai, esant 20 </t>
    </r>
    <r>
      <rPr>
        <sz val="11"/>
        <rFont val="Calibri"/>
        <family val="2"/>
        <charset val="186"/>
      </rPr>
      <t>µ</t>
    </r>
    <r>
      <rPr>
        <sz val="11"/>
        <rFont val="Times New Roman"/>
        <family val="1"/>
        <charset val="186"/>
      </rPr>
      <t>l tūriui: sisteminė klaida: +/-1,0</t>
    </r>
    <r>
      <rPr>
        <sz val="11"/>
        <rFont val="Calibri"/>
        <family val="2"/>
        <charset val="186"/>
      </rPr>
      <t>%</t>
    </r>
    <r>
      <rPr>
        <sz val="11"/>
        <rFont val="Times New Roman"/>
        <family val="1"/>
        <charset val="186"/>
      </rPr>
      <t>; atsitiktinė klaida:+/-0,3</t>
    </r>
    <r>
      <rPr>
        <sz val="11"/>
        <rFont val="Calibri"/>
        <family val="2"/>
        <charset val="186"/>
      </rPr>
      <t>%</t>
    </r>
  </si>
  <si>
    <r>
      <t>ne mažesnio tūrio intervalo nei 20-200     mikrolitrų; padalos vertė- 0,1</t>
    </r>
    <r>
      <rPr>
        <sz val="11"/>
        <rFont val="Calibri"/>
        <family val="2"/>
        <charset val="186"/>
      </rPr>
      <t>µ</t>
    </r>
    <r>
      <rPr>
        <sz val="11"/>
        <rFont val="Times New Roman"/>
        <family val="1"/>
        <charset val="186"/>
      </rPr>
      <t xml:space="preserve">l; galimi netikslumai, esant 200 </t>
    </r>
    <r>
      <rPr>
        <sz val="11"/>
        <rFont val="Calibri"/>
        <family val="2"/>
        <charset val="186"/>
      </rPr>
      <t>µ</t>
    </r>
    <r>
      <rPr>
        <sz val="11"/>
        <rFont val="Times New Roman"/>
        <family val="1"/>
        <charset val="186"/>
      </rPr>
      <t>l tūriui: sisteminė klaida: +/- 0,6</t>
    </r>
    <r>
      <rPr>
        <sz val="11"/>
        <rFont val="Calibri"/>
        <family val="2"/>
        <charset val="186"/>
      </rPr>
      <t>%</t>
    </r>
    <r>
      <rPr>
        <sz val="11"/>
        <rFont val="Times New Roman"/>
        <family val="1"/>
        <charset val="186"/>
      </rPr>
      <t xml:space="preserve">; atsitiktinė: +/- 0,2 </t>
    </r>
    <r>
      <rPr>
        <sz val="11"/>
        <rFont val="Calibri"/>
        <family val="2"/>
        <charset val="186"/>
      </rPr>
      <t>%</t>
    </r>
  </si>
  <si>
    <r>
      <t xml:space="preserve">ne mažesnio tūrio intervalo nei 100 – 1000 mikrolitrų; padalos vertė- 1,0 </t>
    </r>
    <r>
      <rPr>
        <sz val="11"/>
        <rFont val="Calibri"/>
        <family val="2"/>
        <charset val="186"/>
      </rPr>
      <t>µ</t>
    </r>
    <r>
      <rPr>
        <sz val="11"/>
        <rFont val="Times New Roman"/>
        <family val="1"/>
        <charset val="186"/>
      </rPr>
      <t xml:space="preserve">l; galimi netikslumai, esant 1000 </t>
    </r>
    <r>
      <rPr>
        <sz val="11"/>
        <rFont val="Calibri"/>
        <family val="2"/>
        <charset val="186"/>
      </rPr>
      <t>µ</t>
    </r>
    <r>
      <rPr>
        <sz val="11"/>
        <rFont val="Times New Roman"/>
        <family val="1"/>
        <charset val="186"/>
      </rPr>
      <t>l tūriui: sisteminė klaida: +/-0,6</t>
    </r>
    <r>
      <rPr>
        <sz val="11"/>
        <rFont val="Calibri"/>
        <family val="2"/>
        <charset val="186"/>
      </rPr>
      <t>%</t>
    </r>
    <r>
      <rPr>
        <sz val="11"/>
        <rFont val="Times New Roman"/>
        <family val="1"/>
        <charset val="186"/>
      </rPr>
      <t>; atsitiktinė klaida: +/-0,2</t>
    </r>
    <r>
      <rPr>
        <sz val="11"/>
        <rFont val="Calibri"/>
        <family val="2"/>
        <charset val="186"/>
      </rPr>
      <t>%</t>
    </r>
    <r>
      <rPr>
        <sz val="11"/>
        <rFont val="Times New Roman"/>
        <family val="1"/>
        <charset val="186"/>
      </rPr>
      <t>.</t>
    </r>
  </si>
  <si>
    <r>
      <t xml:space="preserve">ne mažesnio tūrio intervalo nei 500-5000 mikrolitrų; padalos vertė- 10 </t>
    </r>
    <r>
      <rPr>
        <sz val="11"/>
        <rFont val="Calibri"/>
        <family val="2"/>
        <charset val="186"/>
      </rPr>
      <t>µ</t>
    </r>
    <r>
      <rPr>
        <sz val="11"/>
        <rFont val="Times New Roman"/>
        <family val="1"/>
        <charset val="186"/>
      </rPr>
      <t>l; galimi netikslumai: sisteminė klaida: +/- 0,6</t>
    </r>
    <r>
      <rPr>
        <sz val="11"/>
        <rFont val="Calibri"/>
        <family val="2"/>
        <charset val="186"/>
      </rPr>
      <t>%</t>
    </r>
    <r>
      <rPr>
        <sz val="11"/>
        <rFont val="Times New Roman"/>
        <family val="1"/>
        <charset val="186"/>
      </rPr>
      <t>; atsitiktinė klaida: +/- 0,15</t>
    </r>
    <r>
      <rPr>
        <sz val="11"/>
        <rFont val="Calibri"/>
        <family val="2"/>
        <charset val="186"/>
      </rPr>
      <t>%</t>
    </r>
  </si>
  <si>
    <r>
      <t xml:space="preserve">ne mažesnio tūrio intervalo nei 0,5-10  mikrolitrų, padalos vertė- 0,1 </t>
    </r>
    <r>
      <rPr>
        <sz val="11"/>
        <rFont val="Calibri"/>
        <family val="2"/>
        <charset val="186"/>
      </rPr>
      <t>µ</t>
    </r>
    <r>
      <rPr>
        <sz val="11"/>
        <rFont val="Times New Roman"/>
        <family val="1"/>
        <charset val="186"/>
      </rPr>
      <t xml:space="preserve">; galimi netikslumai, esant 10 </t>
    </r>
    <r>
      <rPr>
        <sz val="11"/>
        <rFont val="Calibri"/>
        <family val="2"/>
        <charset val="186"/>
      </rPr>
      <t>µ</t>
    </r>
    <r>
      <rPr>
        <sz val="11"/>
        <rFont val="Times New Roman"/>
        <family val="1"/>
        <charset val="186"/>
      </rPr>
      <t xml:space="preserve">l tūriui: sisteminė klaida:+/- 1,0 </t>
    </r>
    <r>
      <rPr>
        <sz val="11"/>
        <rFont val="Calibri"/>
        <family val="2"/>
        <charset val="186"/>
      </rPr>
      <t>%</t>
    </r>
    <r>
      <rPr>
        <sz val="11"/>
        <rFont val="Times New Roman"/>
        <family val="1"/>
        <charset val="186"/>
      </rPr>
      <t xml:space="preserve">; atsitiktinė klaida: +/- 0,4 </t>
    </r>
    <r>
      <rPr>
        <sz val="11"/>
        <rFont val="Calibri"/>
        <family val="2"/>
        <charset val="186"/>
      </rPr>
      <t>%</t>
    </r>
  </si>
  <si>
    <r>
      <t xml:space="preserve">Nerūdijančio plieno stovas (rėmai) tepinėlių dažymui, pastatomas virš indo, skirto atliekoms (tacelė)  </t>
    </r>
    <r>
      <rPr>
        <b/>
        <sz val="11"/>
        <rFont val="Times New Roman"/>
        <family val="1"/>
        <charset val="186"/>
      </rPr>
      <t xml:space="preserve">(tepinėlių padėtis-horizontali)  </t>
    </r>
  </si>
  <si>
    <r>
      <t xml:space="preserve">Sterilus polipropileno indelis, skirtas fekalijų surinkimui, su lopetėle,užsukamu dangteliu ir </t>
    </r>
    <r>
      <rPr>
        <b/>
        <sz val="11"/>
        <rFont val="Times New Roman"/>
        <family val="1"/>
        <charset val="186"/>
      </rPr>
      <t>popierine etikete, užkliuotą ant indelio</t>
    </r>
    <r>
      <rPr>
        <sz val="11"/>
        <rFont val="Times New Roman"/>
        <family val="1"/>
      </rPr>
      <t xml:space="preserve">  individualiai supakuotas </t>
    </r>
    <r>
      <rPr>
        <sz val="11"/>
        <rFont val="Times New Roman"/>
        <family val="1"/>
        <charset val="186"/>
      </rPr>
      <t xml:space="preserve">ne </t>
    </r>
    <r>
      <rPr>
        <sz val="11"/>
        <rFont val="Calibri"/>
        <family val="2"/>
        <charset val="186"/>
      </rPr>
      <t>≥</t>
    </r>
    <r>
      <rPr>
        <sz val="11"/>
        <rFont val="Times New Roman"/>
        <family val="1"/>
      </rPr>
      <t xml:space="preserve">30ml, </t>
    </r>
    <r>
      <rPr>
        <sz val="11"/>
        <rFont val="Times New Roman"/>
        <family val="1"/>
        <charset val="186"/>
      </rPr>
      <t>ne</t>
    </r>
    <r>
      <rPr>
        <sz val="11"/>
        <rFont val="Times New Roman"/>
        <family val="1"/>
      </rPr>
      <t xml:space="preserve"> </t>
    </r>
    <r>
      <rPr>
        <sz val="11"/>
        <rFont val="Times New Roman"/>
        <family val="1"/>
        <charset val="186"/>
      </rPr>
      <t>≥</t>
    </r>
    <r>
      <rPr>
        <sz val="11"/>
        <rFont val="Times New Roman"/>
        <family val="1"/>
      </rPr>
      <t>25x90 mm</t>
    </r>
  </si>
  <si>
    <r>
      <t>„Eppendorf“ tipo arba lygiaverčiai mėgintuvėliai (</t>
    </r>
    <r>
      <rPr>
        <sz val="11"/>
        <rFont val="Times New Roman"/>
        <family val="1"/>
      </rPr>
      <t xml:space="preserve">ne </t>
    </r>
    <r>
      <rPr>
        <sz val="11"/>
        <rFont val="Calibri"/>
        <family val="2"/>
        <charset val="186"/>
      </rPr>
      <t>&lt;</t>
    </r>
    <r>
      <rPr>
        <sz val="11"/>
        <rFont val="Times New Roman"/>
        <family val="1"/>
      </rPr>
      <t xml:space="preserve"> 1,5ml)</t>
    </r>
  </si>
  <si>
    <t>Sterilūs polipropileniniai mėgintuvėliai be priedų  su užsukamu kamšteliu,  tinkantys smegenų skysčio  ėminiams  (ne &lt;  5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</si>
</sst>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sz val="11"/>
      <name val="Times New Roman"/>
      <family val="1"/>
    </font>
    <font>
      <b/>
      <sz val="11"/>
      <name val="Times New Roman"/>
      <family val="1"/>
      <charset val="186"/>
    </font>
    <font>
      <b/>
      <sz val="11"/>
      <name val="Times New Roman"/>
      <family val="1"/>
    </font>
    <font>
      <vertAlign val="superscript"/>
      <sz val="11"/>
      <name val="Times New Roman"/>
      <family val="1"/>
    </font>
    <font>
      <b/>
      <u/>
      <sz val="11"/>
      <name val="Times New Roman"/>
      <family val="1"/>
      <charset val="186"/>
    </font>
    <font>
      <sz val="11"/>
      <name val="Calibri"/>
      <family val="2"/>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applyFont="1" applyAlignment="1">
      <alignment vertical="top"/>
    </xf>
    <xf numFmtId="0" fontId="2" fillId="0" borderId="0" xfId="0" applyFont="1" applyFill="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0" fontId="5" fillId="0" borderId="1" xfId="0"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center" vertical="top"/>
    </xf>
    <xf numFmtId="0" fontId="3" fillId="0" borderId="1" xfId="0" applyFont="1" applyBorder="1" applyAlignment="1">
      <alignment vertical="top"/>
    </xf>
    <xf numFmtId="49" fontId="3" fillId="0" borderId="1" xfId="0" applyNumberFormat="1" applyFont="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3" fillId="2" borderId="1" xfId="0"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5" fillId="0" borderId="1" xfId="0" applyFont="1" applyFill="1" applyBorder="1" applyAlignment="1">
      <alignment horizontal="right" vertical="top" wrapText="1"/>
    </xf>
    <xf numFmtId="17" fontId="3" fillId="0" borderId="1" xfId="0" applyNumberFormat="1" applyFont="1" applyFill="1" applyBorder="1" applyAlignment="1">
      <alignment horizontal="center" vertical="top" wrapText="1"/>
    </xf>
    <xf numFmtId="0" fontId="3" fillId="0" borderId="1" xfId="0" applyFont="1" applyFill="1" applyBorder="1" applyAlignment="1">
      <alignment horizontal="justify" vertical="top" wrapText="1"/>
    </xf>
    <xf numFmtId="4" fontId="3" fillId="0" borderId="1" xfId="0" applyNumberFormat="1" applyFont="1" applyBorder="1" applyAlignment="1">
      <alignment horizontal="center" vertical="top" wrapText="1"/>
    </xf>
    <xf numFmtId="4" fontId="3" fillId="0" borderId="1" xfId="0" applyNumberFormat="1" applyFont="1" applyBorder="1" applyAlignment="1">
      <alignment horizontal="center" vertical="top"/>
    </xf>
    <xf numFmtId="4" fontId="3" fillId="0" borderId="1" xfId="0" applyNumberFormat="1" applyFont="1" applyFill="1" applyBorder="1" applyAlignment="1">
      <alignment horizontal="center" vertical="top"/>
    </xf>
    <xf numFmtId="4" fontId="2" fillId="0" borderId="0" xfId="0" applyNumberFormat="1" applyFont="1" applyAlignment="1">
      <alignment horizontal="center" vertical="top"/>
    </xf>
    <xf numFmtId="4" fontId="1" fillId="0" borderId="0" xfId="0" applyNumberFormat="1" applyFont="1" applyAlignment="1">
      <alignment horizontal="left" vertical="top"/>
    </xf>
    <xf numFmtId="4" fontId="6" fillId="0" borderId="1" xfId="0" applyNumberFormat="1" applyFont="1" applyBorder="1" applyAlignment="1">
      <alignment horizontal="center" vertical="top" wrapText="1"/>
    </xf>
    <xf numFmtId="4" fontId="6" fillId="0" borderId="1" xfId="0" applyNumberFormat="1" applyFont="1" applyBorder="1" applyAlignment="1">
      <alignment horizontal="center" vertical="top"/>
    </xf>
    <xf numFmtId="4" fontId="6" fillId="0" borderId="1" xfId="0" applyNumberFormat="1" applyFont="1" applyFill="1" applyBorder="1" applyAlignment="1">
      <alignment horizontal="center" vertical="top"/>
    </xf>
    <xf numFmtId="0" fontId="3" fillId="0" borderId="0" xfId="0" applyFont="1" applyBorder="1" applyAlignment="1">
      <alignment horizontal="center" vertical="top" wrapText="1"/>
    </xf>
    <xf numFmtId="0" fontId="1"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1"/>
  <sheetViews>
    <sheetView tabSelected="1" zoomScaleNormal="100" workbookViewId="0">
      <pane ySplit="3" topLeftCell="A4" activePane="bottomLeft" state="frozen"/>
      <selection pane="bottomLeft" activeCell="A2" sqref="A2"/>
    </sheetView>
  </sheetViews>
  <sheetFormatPr defaultRowHeight="15.75" x14ac:dyDescent="0.25"/>
  <cols>
    <col min="1" max="1" width="10.140625" style="3" customWidth="1"/>
    <col min="2" max="2" width="67.140625" style="4" customWidth="1"/>
    <col min="3" max="3" width="12.85546875" style="1" customWidth="1"/>
    <col min="4" max="4" width="9" style="1" customWidth="1"/>
    <col min="5" max="5" width="7.85546875" style="3" customWidth="1"/>
    <col min="6" max="6" width="10" style="3" customWidth="1"/>
    <col min="7" max="7" width="9.28515625" style="23" customWidth="1"/>
    <col min="8" max="8" width="22" style="1" customWidth="1"/>
    <col min="9" max="9" width="9.140625" style="1"/>
    <col min="10" max="10" width="9.7109375" style="1" bestFit="1" customWidth="1"/>
    <col min="11" max="256" width="9.140625" style="1"/>
    <col min="257" max="257" width="6.28515625" style="1" customWidth="1"/>
    <col min="258" max="258" width="63.140625" style="1" customWidth="1"/>
    <col min="259" max="259" width="15.28515625" style="1" customWidth="1"/>
    <col min="260" max="260" width="9.85546875" style="1" customWidth="1"/>
    <col min="261" max="261" width="8.42578125" style="1" customWidth="1"/>
    <col min="262" max="262" width="9.5703125" style="1" customWidth="1"/>
    <col min="263" max="263" width="9.42578125" style="1" customWidth="1"/>
    <col min="264" max="264" width="20.85546875" style="1" customWidth="1"/>
    <col min="265" max="512" width="9.140625" style="1"/>
    <col min="513" max="513" width="6.28515625" style="1" customWidth="1"/>
    <col min="514" max="514" width="63.140625" style="1" customWidth="1"/>
    <col min="515" max="515" width="15.28515625" style="1" customWidth="1"/>
    <col min="516" max="516" width="9.85546875" style="1" customWidth="1"/>
    <col min="517" max="517" width="8.42578125" style="1" customWidth="1"/>
    <col min="518" max="518" width="9.5703125" style="1" customWidth="1"/>
    <col min="519" max="519" width="9.42578125" style="1" customWidth="1"/>
    <col min="520" max="520" width="20.85546875" style="1" customWidth="1"/>
    <col min="521" max="768" width="9.140625" style="1"/>
    <col min="769" max="769" width="6.28515625" style="1" customWidth="1"/>
    <col min="770" max="770" width="63.140625" style="1" customWidth="1"/>
    <col min="771" max="771" width="15.28515625" style="1" customWidth="1"/>
    <col min="772" max="772" width="9.85546875" style="1" customWidth="1"/>
    <col min="773" max="773" width="8.42578125" style="1" customWidth="1"/>
    <col min="774" max="774" width="9.5703125" style="1" customWidth="1"/>
    <col min="775" max="775" width="9.42578125" style="1" customWidth="1"/>
    <col min="776" max="776" width="20.85546875" style="1" customWidth="1"/>
    <col min="777" max="1024" width="9.140625" style="1"/>
    <col min="1025" max="1025" width="6.28515625" style="1" customWidth="1"/>
    <col min="1026" max="1026" width="63.140625" style="1" customWidth="1"/>
    <col min="1027" max="1027" width="15.28515625" style="1" customWidth="1"/>
    <col min="1028" max="1028" width="9.85546875" style="1" customWidth="1"/>
    <col min="1029" max="1029" width="8.42578125" style="1" customWidth="1"/>
    <col min="1030" max="1030" width="9.5703125" style="1" customWidth="1"/>
    <col min="1031" max="1031" width="9.42578125" style="1" customWidth="1"/>
    <col min="1032" max="1032" width="20.85546875" style="1" customWidth="1"/>
    <col min="1033" max="1280" width="9.140625" style="1"/>
    <col min="1281" max="1281" width="6.28515625" style="1" customWidth="1"/>
    <col min="1282" max="1282" width="63.140625" style="1" customWidth="1"/>
    <col min="1283" max="1283" width="15.28515625" style="1" customWidth="1"/>
    <col min="1284" max="1284" width="9.85546875" style="1" customWidth="1"/>
    <col min="1285" max="1285" width="8.42578125" style="1" customWidth="1"/>
    <col min="1286" max="1286" width="9.5703125" style="1" customWidth="1"/>
    <col min="1287" max="1287" width="9.42578125" style="1" customWidth="1"/>
    <col min="1288" max="1288" width="20.85546875" style="1" customWidth="1"/>
    <col min="1289" max="1536" width="9.140625" style="1"/>
    <col min="1537" max="1537" width="6.28515625" style="1" customWidth="1"/>
    <col min="1538" max="1538" width="63.140625" style="1" customWidth="1"/>
    <col min="1539" max="1539" width="15.28515625" style="1" customWidth="1"/>
    <col min="1540" max="1540" width="9.85546875" style="1" customWidth="1"/>
    <col min="1541" max="1541" width="8.42578125" style="1" customWidth="1"/>
    <col min="1542" max="1542" width="9.5703125" style="1" customWidth="1"/>
    <col min="1543" max="1543" width="9.42578125" style="1" customWidth="1"/>
    <col min="1544" max="1544" width="20.85546875" style="1" customWidth="1"/>
    <col min="1545" max="1792" width="9.140625" style="1"/>
    <col min="1793" max="1793" width="6.28515625" style="1" customWidth="1"/>
    <col min="1794" max="1794" width="63.140625" style="1" customWidth="1"/>
    <col min="1795" max="1795" width="15.28515625" style="1" customWidth="1"/>
    <col min="1796" max="1796" width="9.85546875" style="1" customWidth="1"/>
    <col min="1797" max="1797" width="8.42578125" style="1" customWidth="1"/>
    <col min="1798" max="1798" width="9.5703125" style="1" customWidth="1"/>
    <col min="1799" max="1799" width="9.42578125" style="1" customWidth="1"/>
    <col min="1800" max="1800" width="20.85546875" style="1" customWidth="1"/>
    <col min="1801" max="2048" width="9.140625" style="1"/>
    <col min="2049" max="2049" width="6.28515625" style="1" customWidth="1"/>
    <col min="2050" max="2050" width="63.140625" style="1" customWidth="1"/>
    <col min="2051" max="2051" width="15.28515625" style="1" customWidth="1"/>
    <col min="2052" max="2052" width="9.85546875" style="1" customWidth="1"/>
    <col min="2053" max="2053" width="8.42578125" style="1" customWidth="1"/>
    <col min="2054" max="2054" width="9.5703125" style="1" customWidth="1"/>
    <col min="2055" max="2055" width="9.42578125" style="1" customWidth="1"/>
    <col min="2056" max="2056" width="20.85546875" style="1" customWidth="1"/>
    <col min="2057" max="2304" width="9.140625" style="1"/>
    <col min="2305" max="2305" width="6.28515625" style="1" customWidth="1"/>
    <col min="2306" max="2306" width="63.140625" style="1" customWidth="1"/>
    <col min="2307" max="2307" width="15.28515625" style="1" customWidth="1"/>
    <col min="2308" max="2308" width="9.85546875" style="1" customWidth="1"/>
    <col min="2309" max="2309" width="8.42578125" style="1" customWidth="1"/>
    <col min="2310" max="2310" width="9.5703125" style="1" customWidth="1"/>
    <col min="2311" max="2311" width="9.42578125" style="1" customWidth="1"/>
    <col min="2312" max="2312" width="20.85546875" style="1" customWidth="1"/>
    <col min="2313" max="2560" width="9.140625" style="1"/>
    <col min="2561" max="2561" width="6.28515625" style="1" customWidth="1"/>
    <col min="2562" max="2562" width="63.140625" style="1" customWidth="1"/>
    <col min="2563" max="2563" width="15.28515625" style="1" customWidth="1"/>
    <col min="2564" max="2564" width="9.85546875" style="1" customWidth="1"/>
    <col min="2565" max="2565" width="8.42578125" style="1" customWidth="1"/>
    <col min="2566" max="2566" width="9.5703125" style="1" customWidth="1"/>
    <col min="2567" max="2567" width="9.42578125" style="1" customWidth="1"/>
    <col min="2568" max="2568" width="20.85546875" style="1" customWidth="1"/>
    <col min="2569" max="2816" width="9.140625" style="1"/>
    <col min="2817" max="2817" width="6.28515625" style="1" customWidth="1"/>
    <col min="2818" max="2818" width="63.140625" style="1" customWidth="1"/>
    <col min="2819" max="2819" width="15.28515625" style="1" customWidth="1"/>
    <col min="2820" max="2820" width="9.85546875" style="1" customWidth="1"/>
    <col min="2821" max="2821" width="8.42578125" style="1" customWidth="1"/>
    <col min="2822" max="2822" width="9.5703125" style="1" customWidth="1"/>
    <col min="2823" max="2823" width="9.42578125" style="1" customWidth="1"/>
    <col min="2824" max="2824" width="20.85546875" style="1" customWidth="1"/>
    <col min="2825" max="3072" width="9.140625" style="1"/>
    <col min="3073" max="3073" width="6.28515625" style="1" customWidth="1"/>
    <col min="3074" max="3074" width="63.140625" style="1" customWidth="1"/>
    <col min="3075" max="3075" width="15.28515625" style="1" customWidth="1"/>
    <col min="3076" max="3076" width="9.85546875" style="1" customWidth="1"/>
    <col min="3077" max="3077" width="8.42578125" style="1" customWidth="1"/>
    <col min="3078" max="3078" width="9.5703125" style="1" customWidth="1"/>
    <col min="3079" max="3079" width="9.42578125" style="1" customWidth="1"/>
    <col min="3080" max="3080" width="20.85546875" style="1" customWidth="1"/>
    <col min="3081" max="3328" width="9.140625" style="1"/>
    <col min="3329" max="3329" width="6.28515625" style="1" customWidth="1"/>
    <col min="3330" max="3330" width="63.140625" style="1" customWidth="1"/>
    <col min="3331" max="3331" width="15.28515625" style="1" customWidth="1"/>
    <col min="3332" max="3332" width="9.85546875" style="1" customWidth="1"/>
    <col min="3333" max="3333" width="8.42578125" style="1" customWidth="1"/>
    <col min="3334" max="3334" width="9.5703125" style="1" customWidth="1"/>
    <col min="3335" max="3335" width="9.42578125" style="1" customWidth="1"/>
    <col min="3336" max="3336" width="20.85546875" style="1" customWidth="1"/>
    <col min="3337" max="3584" width="9.140625" style="1"/>
    <col min="3585" max="3585" width="6.28515625" style="1" customWidth="1"/>
    <col min="3586" max="3586" width="63.140625" style="1" customWidth="1"/>
    <col min="3587" max="3587" width="15.28515625" style="1" customWidth="1"/>
    <col min="3588" max="3588" width="9.85546875" style="1" customWidth="1"/>
    <col min="3589" max="3589" width="8.42578125" style="1" customWidth="1"/>
    <col min="3590" max="3590" width="9.5703125" style="1" customWidth="1"/>
    <col min="3591" max="3591" width="9.42578125" style="1" customWidth="1"/>
    <col min="3592" max="3592" width="20.85546875" style="1" customWidth="1"/>
    <col min="3593" max="3840" width="9.140625" style="1"/>
    <col min="3841" max="3841" width="6.28515625" style="1" customWidth="1"/>
    <col min="3842" max="3842" width="63.140625" style="1" customWidth="1"/>
    <col min="3843" max="3843" width="15.28515625" style="1" customWidth="1"/>
    <col min="3844" max="3844" width="9.85546875" style="1" customWidth="1"/>
    <col min="3845" max="3845" width="8.42578125" style="1" customWidth="1"/>
    <col min="3846" max="3846" width="9.5703125" style="1" customWidth="1"/>
    <col min="3847" max="3847" width="9.42578125" style="1" customWidth="1"/>
    <col min="3848" max="3848" width="20.85546875" style="1" customWidth="1"/>
    <col min="3849" max="4096" width="9.140625" style="1"/>
    <col min="4097" max="4097" width="6.28515625" style="1" customWidth="1"/>
    <col min="4098" max="4098" width="63.140625" style="1" customWidth="1"/>
    <col min="4099" max="4099" width="15.28515625" style="1" customWidth="1"/>
    <col min="4100" max="4100" width="9.85546875" style="1" customWidth="1"/>
    <col min="4101" max="4101" width="8.42578125" style="1" customWidth="1"/>
    <col min="4102" max="4102" width="9.5703125" style="1" customWidth="1"/>
    <col min="4103" max="4103" width="9.42578125" style="1" customWidth="1"/>
    <col min="4104" max="4104" width="20.85546875" style="1" customWidth="1"/>
    <col min="4105" max="4352" width="9.140625" style="1"/>
    <col min="4353" max="4353" width="6.28515625" style="1" customWidth="1"/>
    <col min="4354" max="4354" width="63.140625" style="1" customWidth="1"/>
    <col min="4355" max="4355" width="15.28515625" style="1" customWidth="1"/>
    <col min="4356" max="4356" width="9.85546875" style="1" customWidth="1"/>
    <col min="4357" max="4357" width="8.42578125" style="1" customWidth="1"/>
    <col min="4358" max="4358" width="9.5703125" style="1" customWidth="1"/>
    <col min="4359" max="4359" width="9.42578125" style="1" customWidth="1"/>
    <col min="4360" max="4360" width="20.85546875" style="1" customWidth="1"/>
    <col min="4361" max="4608" width="9.140625" style="1"/>
    <col min="4609" max="4609" width="6.28515625" style="1" customWidth="1"/>
    <col min="4610" max="4610" width="63.140625" style="1" customWidth="1"/>
    <col min="4611" max="4611" width="15.28515625" style="1" customWidth="1"/>
    <col min="4612" max="4612" width="9.85546875" style="1" customWidth="1"/>
    <col min="4613" max="4613" width="8.42578125" style="1" customWidth="1"/>
    <col min="4614" max="4614" width="9.5703125" style="1" customWidth="1"/>
    <col min="4615" max="4615" width="9.42578125" style="1" customWidth="1"/>
    <col min="4616" max="4616" width="20.85546875" style="1" customWidth="1"/>
    <col min="4617" max="4864" width="9.140625" style="1"/>
    <col min="4865" max="4865" width="6.28515625" style="1" customWidth="1"/>
    <col min="4866" max="4866" width="63.140625" style="1" customWidth="1"/>
    <col min="4867" max="4867" width="15.28515625" style="1" customWidth="1"/>
    <col min="4868" max="4868" width="9.85546875" style="1" customWidth="1"/>
    <col min="4869" max="4869" width="8.42578125" style="1" customWidth="1"/>
    <col min="4870" max="4870" width="9.5703125" style="1" customWidth="1"/>
    <col min="4871" max="4871" width="9.42578125" style="1" customWidth="1"/>
    <col min="4872" max="4872" width="20.85546875" style="1" customWidth="1"/>
    <col min="4873" max="5120" width="9.140625" style="1"/>
    <col min="5121" max="5121" width="6.28515625" style="1" customWidth="1"/>
    <col min="5122" max="5122" width="63.140625" style="1" customWidth="1"/>
    <col min="5123" max="5123" width="15.28515625" style="1" customWidth="1"/>
    <col min="5124" max="5124" width="9.85546875" style="1" customWidth="1"/>
    <col min="5125" max="5125" width="8.42578125" style="1" customWidth="1"/>
    <col min="5126" max="5126" width="9.5703125" style="1" customWidth="1"/>
    <col min="5127" max="5127" width="9.42578125" style="1" customWidth="1"/>
    <col min="5128" max="5128" width="20.85546875" style="1" customWidth="1"/>
    <col min="5129" max="5376" width="9.140625" style="1"/>
    <col min="5377" max="5377" width="6.28515625" style="1" customWidth="1"/>
    <col min="5378" max="5378" width="63.140625" style="1" customWidth="1"/>
    <col min="5379" max="5379" width="15.28515625" style="1" customWidth="1"/>
    <col min="5380" max="5380" width="9.85546875" style="1" customWidth="1"/>
    <col min="5381" max="5381" width="8.42578125" style="1" customWidth="1"/>
    <col min="5382" max="5382" width="9.5703125" style="1" customWidth="1"/>
    <col min="5383" max="5383" width="9.42578125" style="1" customWidth="1"/>
    <col min="5384" max="5384" width="20.85546875" style="1" customWidth="1"/>
    <col min="5385" max="5632" width="9.140625" style="1"/>
    <col min="5633" max="5633" width="6.28515625" style="1" customWidth="1"/>
    <col min="5634" max="5634" width="63.140625" style="1" customWidth="1"/>
    <col min="5635" max="5635" width="15.28515625" style="1" customWidth="1"/>
    <col min="5636" max="5636" width="9.85546875" style="1" customWidth="1"/>
    <col min="5637" max="5637" width="8.42578125" style="1" customWidth="1"/>
    <col min="5638" max="5638" width="9.5703125" style="1" customWidth="1"/>
    <col min="5639" max="5639" width="9.42578125" style="1" customWidth="1"/>
    <col min="5640" max="5640" width="20.85546875" style="1" customWidth="1"/>
    <col min="5641" max="5888" width="9.140625" style="1"/>
    <col min="5889" max="5889" width="6.28515625" style="1" customWidth="1"/>
    <col min="5890" max="5890" width="63.140625" style="1" customWidth="1"/>
    <col min="5891" max="5891" width="15.28515625" style="1" customWidth="1"/>
    <col min="5892" max="5892" width="9.85546875" style="1" customWidth="1"/>
    <col min="5893" max="5893" width="8.42578125" style="1" customWidth="1"/>
    <col min="5894" max="5894" width="9.5703125" style="1" customWidth="1"/>
    <col min="5895" max="5895" width="9.42578125" style="1" customWidth="1"/>
    <col min="5896" max="5896" width="20.85546875" style="1" customWidth="1"/>
    <col min="5897" max="6144" width="9.140625" style="1"/>
    <col min="6145" max="6145" width="6.28515625" style="1" customWidth="1"/>
    <col min="6146" max="6146" width="63.140625" style="1" customWidth="1"/>
    <col min="6147" max="6147" width="15.28515625" style="1" customWidth="1"/>
    <col min="6148" max="6148" width="9.85546875" style="1" customWidth="1"/>
    <col min="6149" max="6149" width="8.42578125" style="1" customWidth="1"/>
    <col min="6150" max="6150" width="9.5703125" style="1" customWidth="1"/>
    <col min="6151" max="6151" width="9.42578125" style="1" customWidth="1"/>
    <col min="6152" max="6152" width="20.85546875" style="1" customWidth="1"/>
    <col min="6153" max="6400" width="9.140625" style="1"/>
    <col min="6401" max="6401" width="6.28515625" style="1" customWidth="1"/>
    <col min="6402" max="6402" width="63.140625" style="1" customWidth="1"/>
    <col min="6403" max="6403" width="15.28515625" style="1" customWidth="1"/>
    <col min="6404" max="6404" width="9.85546875" style="1" customWidth="1"/>
    <col min="6405" max="6405" width="8.42578125" style="1" customWidth="1"/>
    <col min="6406" max="6406" width="9.5703125" style="1" customWidth="1"/>
    <col min="6407" max="6407" width="9.42578125" style="1" customWidth="1"/>
    <col min="6408" max="6408" width="20.85546875" style="1" customWidth="1"/>
    <col min="6409" max="6656" width="9.140625" style="1"/>
    <col min="6657" max="6657" width="6.28515625" style="1" customWidth="1"/>
    <col min="6658" max="6658" width="63.140625" style="1" customWidth="1"/>
    <col min="6659" max="6659" width="15.28515625" style="1" customWidth="1"/>
    <col min="6660" max="6660" width="9.85546875" style="1" customWidth="1"/>
    <col min="6661" max="6661" width="8.42578125" style="1" customWidth="1"/>
    <col min="6662" max="6662" width="9.5703125" style="1" customWidth="1"/>
    <col min="6663" max="6663" width="9.42578125" style="1" customWidth="1"/>
    <col min="6664" max="6664" width="20.85546875" style="1" customWidth="1"/>
    <col min="6665" max="6912" width="9.140625" style="1"/>
    <col min="6913" max="6913" width="6.28515625" style="1" customWidth="1"/>
    <col min="6914" max="6914" width="63.140625" style="1" customWidth="1"/>
    <col min="6915" max="6915" width="15.28515625" style="1" customWidth="1"/>
    <col min="6916" max="6916" width="9.85546875" style="1" customWidth="1"/>
    <col min="6917" max="6917" width="8.42578125" style="1" customWidth="1"/>
    <col min="6918" max="6918" width="9.5703125" style="1" customWidth="1"/>
    <col min="6919" max="6919" width="9.42578125" style="1" customWidth="1"/>
    <col min="6920" max="6920" width="20.85546875" style="1" customWidth="1"/>
    <col min="6921" max="7168" width="9.140625" style="1"/>
    <col min="7169" max="7169" width="6.28515625" style="1" customWidth="1"/>
    <col min="7170" max="7170" width="63.140625" style="1" customWidth="1"/>
    <col min="7171" max="7171" width="15.28515625" style="1" customWidth="1"/>
    <col min="7172" max="7172" width="9.85546875" style="1" customWidth="1"/>
    <col min="7173" max="7173" width="8.42578125" style="1" customWidth="1"/>
    <col min="7174" max="7174" width="9.5703125" style="1" customWidth="1"/>
    <col min="7175" max="7175" width="9.42578125" style="1" customWidth="1"/>
    <col min="7176" max="7176" width="20.85546875" style="1" customWidth="1"/>
    <col min="7177" max="7424" width="9.140625" style="1"/>
    <col min="7425" max="7425" width="6.28515625" style="1" customWidth="1"/>
    <col min="7426" max="7426" width="63.140625" style="1" customWidth="1"/>
    <col min="7427" max="7427" width="15.28515625" style="1" customWidth="1"/>
    <col min="7428" max="7428" width="9.85546875" style="1" customWidth="1"/>
    <col min="7429" max="7429" width="8.42578125" style="1" customWidth="1"/>
    <col min="7430" max="7430" width="9.5703125" style="1" customWidth="1"/>
    <col min="7431" max="7431" width="9.42578125" style="1" customWidth="1"/>
    <col min="7432" max="7432" width="20.85546875" style="1" customWidth="1"/>
    <col min="7433" max="7680" width="9.140625" style="1"/>
    <col min="7681" max="7681" width="6.28515625" style="1" customWidth="1"/>
    <col min="7682" max="7682" width="63.140625" style="1" customWidth="1"/>
    <col min="7683" max="7683" width="15.28515625" style="1" customWidth="1"/>
    <col min="7684" max="7684" width="9.85546875" style="1" customWidth="1"/>
    <col min="7685" max="7685" width="8.42578125" style="1" customWidth="1"/>
    <col min="7686" max="7686" width="9.5703125" style="1" customWidth="1"/>
    <col min="7687" max="7687" width="9.42578125" style="1" customWidth="1"/>
    <col min="7688" max="7688" width="20.85546875" style="1" customWidth="1"/>
    <col min="7689" max="7936" width="9.140625" style="1"/>
    <col min="7937" max="7937" width="6.28515625" style="1" customWidth="1"/>
    <col min="7938" max="7938" width="63.140625" style="1" customWidth="1"/>
    <col min="7939" max="7939" width="15.28515625" style="1" customWidth="1"/>
    <col min="7940" max="7940" width="9.85546875" style="1" customWidth="1"/>
    <col min="7941" max="7941" width="8.42578125" style="1" customWidth="1"/>
    <col min="7942" max="7942" width="9.5703125" style="1" customWidth="1"/>
    <col min="7943" max="7943" width="9.42578125" style="1" customWidth="1"/>
    <col min="7944" max="7944" width="20.85546875" style="1" customWidth="1"/>
    <col min="7945" max="8192" width="9.140625" style="1"/>
    <col min="8193" max="8193" width="6.28515625" style="1" customWidth="1"/>
    <col min="8194" max="8194" width="63.140625" style="1" customWidth="1"/>
    <col min="8195" max="8195" width="15.28515625" style="1" customWidth="1"/>
    <col min="8196" max="8196" width="9.85546875" style="1" customWidth="1"/>
    <col min="8197" max="8197" width="8.42578125" style="1" customWidth="1"/>
    <col min="8198" max="8198" width="9.5703125" style="1" customWidth="1"/>
    <col min="8199" max="8199" width="9.42578125" style="1" customWidth="1"/>
    <col min="8200" max="8200" width="20.85546875" style="1" customWidth="1"/>
    <col min="8201" max="8448" width="9.140625" style="1"/>
    <col min="8449" max="8449" width="6.28515625" style="1" customWidth="1"/>
    <col min="8450" max="8450" width="63.140625" style="1" customWidth="1"/>
    <col min="8451" max="8451" width="15.28515625" style="1" customWidth="1"/>
    <col min="8452" max="8452" width="9.85546875" style="1" customWidth="1"/>
    <col min="8453" max="8453" width="8.42578125" style="1" customWidth="1"/>
    <col min="8454" max="8454" width="9.5703125" style="1" customWidth="1"/>
    <col min="8455" max="8455" width="9.42578125" style="1" customWidth="1"/>
    <col min="8456" max="8456" width="20.85546875" style="1" customWidth="1"/>
    <col min="8457" max="8704" width="9.140625" style="1"/>
    <col min="8705" max="8705" width="6.28515625" style="1" customWidth="1"/>
    <col min="8706" max="8706" width="63.140625" style="1" customWidth="1"/>
    <col min="8707" max="8707" width="15.28515625" style="1" customWidth="1"/>
    <col min="8708" max="8708" width="9.85546875" style="1" customWidth="1"/>
    <col min="8709" max="8709" width="8.42578125" style="1" customWidth="1"/>
    <col min="8710" max="8710" width="9.5703125" style="1" customWidth="1"/>
    <col min="8711" max="8711" width="9.42578125" style="1" customWidth="1"/>
    <col min="8712" max="8712" width="20.85546875" style="1" customWidth="1"/>
    <col min="8713" max="8960" width="9.140625" style="1"/>
    <col min="8961" max="8961" width="6.28515625" style="1" customWidth="1"/>
    <col min="8962" max="8962" width="63.140625" style="1" customWidth="1"/>
    <col min="8963" max="8963" width="15.28515625" style="1" customWidth="1"/>
    <col min="8964" max="8964" width="9.85546875" style="1" customWidth="1"/>
    <col min="8965" max="8965" width="8.42578125" style="1" customWidth="1"/>
    <col min="8966" max="8966" width="9.5703125" style="1" customWidth="1"/>
    <col min="8967" max="8967" width="9.42578125" style="1" customWidth="1"/>
    <col min="8968" max="8968" width="20.85546875" style="1" customWidth="1"/>
    <col min="8969" max="9216" width="9.140625" style="1"/>
    <col min="9217" max="9217" width="6.28515625" style="1" customWidth="1"/>
    <col min="9218" max="9218" width="63.140625" style="1" customWidth="1"/>
    <col min="9219" max="9219" width="15.28515625" style="1" customWidth="1"/>
    <col min="9220" max="9220" width="9.85546875" style="1" customWidth="1"/>
    <col min="9221" max="9221" width="8.42578125" style="1" customWidth="1"/>
    <col min="9222" max="9222" width="9.5703125" style="1" customWidth="1"/>
    <col min="9223" max="9223" width="9.42578125" style="1" customWidth="1"/>
    <col min="9224" max="9224" width="20.85546875" style="1" customWidth="1"/>
    <col min="9225" max="9472" width="9.140625" style="1"/>
    <col min="9473" max="9473" width="6.28515625" style="1" customWidth="1"/>
    <col min="9474" max="9474" width="63.140625" style="1" customWidth="1"/>
    <col min="9475" max="9475" width="15.28515625" style="1" customWidth="1"/>
    <col min="9476" max="9476" width="9.85546875" style="1" customWidth="1"/>
    <col min="9477" max="9477" width="8.42578125" style="1" customWidth="1"/>
    <col min="9478" max="9478" width="9.5703125" style="1" customWidth="1"/>
    <col min="9479" max="9479" width="9.42578125" style="1" customWidth="1"/>
    <col min="9480" max="9480" width="20.85546875" style="1" customWidth="1"/>
    <col min="9481" max="9728" width="9.140625" style="1"/>
    <col min="9729" max="9729" width="6.28515625" style="1" customWidth="1"/>
    <col min="9730" max="9730" width="63.140625" style="1" customWidth="1"/>
    <col min="9731" max="9731" width="15.28515625" style="1" customWidth="1"/>
    <col min="9732" max="9732" width="9.85546875" style="1" customWidth="1"/>
    <col min="9733" max="9733" width="8.42578125" style="1" customWidth="1"/>
    <col min="9734" max="9734" width="9.5703125" style="1" customWidth="1"/>
    <col min="9735" max="9735" width="9.42578125" style="1" customWidth="1"/>
    <col min="9736" max="9736" width="20.85546875" style="1" customWidth="1"/>
    <col min="9737" max="9984" width="9.140625" style="1"/>
    <col min="9985" max="9985" width="6.28515625" style="1" customWidth="1"/>
    <col min="9986" max="9986" width="63.140625" style="1" customWidth="1"/>
    <col min="9987" max="9987" width="15.28515625" style="1" customWidth="1"/>
    <col min="9988" max="9988" width="9.85546875" style="1" customWidth="1"/>
    <col min="9989" max="9989" width="8.42578125" style="1" customWidth="1"/>
    <col min="9990" max="9990" width="9.5703125" style="1" customWidth="1"/>
    <col min="9991" max="9991" width="9.42578125" style="1" customWidth="1"/>
    <col min="9992" max="9992" width="20.85546875" style="1" customWidth="1"/>
    <col min="9993" max="10240" width="9.140625" style="1"/>
    <col min="10241" max="10241" width="6.28515625" style="1" customWidth="1"/>
    <col min="10242" max="10242" width="63.140625" style="1" customWidth="1"/>
    <col min="10243" max="10243" width="15.28515625" style="1" customWidth="1"/>
    <col min="10244" max="10244" width="9.85546875" style="1" customWidth="1"/>
    <col min="10245" max="10245" width="8.42578125" style="1" customWidth="1"/>
    <col min="10246" max="10246" width="9.5703125" style="1" customWidth="1"/>
    <col min="10247" max="10247" width="9.42578125" style="1" customWidth="1"/>
    <col min="10248" max="10248" width="20.85546875" style="1" customWidth="1"/>
    <col min="10249" max="10496" width="9.140625" style="1"/>
    <col min="10497" max="10497" width="6.28515625" style="1" customWidth="1"/>
    <col min="10498" max="10498" width="63.140625" style="1" customWidth="1"/>
    <col min="10499" max="10499" width="15.28515625" style="1" customWidth="1"/>
    <col min="10500" max="10500" width="9.85546875" style="1" customWidth="1"/>
    <col min="10501" max="10501" width="8.42578125" style="1" customWidth="1"/>
    <col min="10502" max="10502" width="9.5703125" style="1" customWidth="1"/>
    <col min="10503" max="10503" width="9.42578125" style="1" customWidth="1"/>
    <col min="10504" max="10504" width="20.85546875" style="1" customWidth="1"/>
    <col min="10505" max="10752" width="9.140625" style="1"/>
    <col min="10753" max="10753" width="6.28515625" style="1" customWidth="1"/>
    <col min="10754" max="10754" width="63.140625" style="1" customWidth="1"/>
    <col min="10755" max="10755" width="15.28515625" style="1" customWidth="1"/>
    <col min="10756" max="10756" width="9.85546875" style="1" customWidth="1"/>
    <col min="10757" max="10757" width="8.42578125" style="1" customWidth="1"/>
    <col min="10758" max="10758" width="9.5703125" style="1" customWidth="1"/>
    <col min="10759" max="10759" width="9.42578125" style="1" customWidth="1"/>
    <col min="10760" max="10760" width="20.85546875" style="1" customWidth="1"/>
    <col min="10761" max="11008" width="9.140625" style="1"/>
    <col min="11009" max="11009" width="6.28515625" style="1" customWidth="1"/>
    <col min="11010" max="11010" width="63.140625" style="1" customWidth="1"/>
    <col min="11011" max="11011" width="15.28515625" style="1" customWidth="1"/>
    <col min="11012" max="11012" width="9.85546875" style="1" customWidth="1"/>
    <col min="11013" max="11013" width="8.42578125" style="1" customWidth="1"/>
    <col min="11014" max="11014" width="9.5703125" style="1" customWidth="1"/>
    <col min="11015" max="11015" width="9.42578125" style="1" customWidth="1"/>
    <col min="11016" max="11016" width="20.85546875" style="1" customWidth="1"/>
    <col min="11017" max="11264" width="9.140625" style="1"/>
    <col min="11265" max="11265" width="6.28515625" style="1" customWidth="1"/>
    <col min="11266" max="11266" width="63.140625" style="1" customWidth="1"/>
    <col min="11267" max="11267" width="15.28515625" style="1" customWidth="1"/>
    <col min="11268" max="11268" width="9.85546875" style="1" customWidth="1"/>
    <col min="11269" max="11269" width="8.42578125" style="1" customWidth="1"/>
    <col min="11270" max="11270" width="9.5703125" style="1" customWidth="1"/>
    <col min="11271" max="11271" width="9.42578125" style="1" customWidth="1"/>
    <col min="11272" max="11272" width="20.85546875" style="1" customWidth="1"/>
    <col min="11273" max="11520" width="9.140625" style="1"/>
    <col min="11521" max="11521" width="6.28515625" style="1" customWidth="1"/>
    <col min="11522" max="11522" width="63.140625" style="1" customWidth="1"/>
    <col min="11523" max="11523" width="15.28515625" style="1" customWidth="1"/>
    <col min="11524" max="11524" width="9.85546875" style="1" customWidth="1"/>
    <col min="11525" max="11525" width="8.42578125" style="1" customWidth="1"/>
    <col min="11526" max="11526" width="9.5703125" style="1" customWidth="1"/>
    <col min="11527" max="11527" width="9.42578125" style="1" customWidth="1"/>
    <col min="11528" max="11528" width="20.85546875" style="1" customWidth="1"/>
    <col min="11529" max="11776" width="9.140625" style="1"/>
    <col min="11777" max="11777" width="6.28515625" style="1" customWidth="1"/>
    <col min="11778" max="11778" width="63.140625" style="1" customWidth="1"/>
    <col min="11779" max="11779" width="15.28515625" style="1" customWidth="1"/>
    <col min="11780" max="11780" width="9.85546875" style="1" customWidth="1"/>
    <col min="11781" max="11781" width="8.42578125" style="1" customWidth="1"/>
    <col min="11782" max="11782" width="9.5703125" style="1" customWidth="1"/>
    <col min="11783" max="11783" width="9.42578125" style="1" customWidth="1"/>
    <col min="11784" max="11784" width="20.85546875" style="1" customWidth="1"/>
    <col min="11785" max="12032" width="9.140625" style="1"/>
    <col min="12033" max="12033" width="6.28515625" style="1" customWidth="1"/>
    <col min="12034" max="12034" width="63.140625" style="1" customWidth="1"/>
    <col min="12035" max="12035" width="15.28515625" style="1" customWidth="1"/>
    <col min="12036" max="12036" width="9.85546875" style="1" customWidth="1"/>
    <col min="12037" max="12037" width="8.42578125" style="1" customWidth="1"/>
    <col min="12038" max="12038" width="9.5703125" style="1" customWidth="1"/>
    <col min="12039" max="12039" width="9.42578125" style="1" customWidth="1"/>
    <col min="12040" max="12040" width="20.85546875" style="1" customWidth="1"/>
    <col min="12041" max="12288" width="9.140625" style="1"/>
    <col min="12289" max="12289" width="6.28515625" style="1" customWidth="1"/>
    <col min="12290" max="12290" width="63.140625" style="1" customWidth="1"/>
    <col min="12291" max="12291" width="15.28515625" style="1" customWidth="1"/>
    <col min="12292" max="12292" width="9.85546875" style="1" customWidth="1"/>
    <col min="12293" max="12293" width="8.42578125" style="1" customWidth="1"/>
    <col min="12294" max="12294" width="9.5703125" style="1" customWidth="1"/>
    <col min="12295" max="12295" width="9.42578125" style="1" customWidth="1"/>
    <col min="12296" max="12296" width="20.85546875" style="1" customWidth="1"/>
    <col min="12297" max="12544" width="9.140625" style="1"/>
    <col min="12545" max="12545" width="6.28515625" style="1" customWidth="1"/>
    <col min="12546" max="12546" width="63.140625" style="1" customWidth="1"/>
    <col min="12547" max="12547" width="15.28515625" style="1" customWidth="1"/>
    <col min="12548" max="12548" width="9.85546875" style="1" customWidth="1"/>
    <col min="12549" max="12549" width="8.42578125" style="1" customWidth="1"/>
    <col min="12550" max="12550" width="9.5703125" style="1" customWidth="1"/>
    <col min="12551" max="12551" width="9.42578125" style="1" customWidth="1"/>
    <col min="12552" max="12552" width="20.85546875" style="1" customWidth="1"/>
    <col min="12553" max="12800" width="9.140625" style="1"/>
    <col min="12801" max="12801" width="6.28515625" style="1" customWidth="1"/>
    <col min="12802" max="12802" width="63.140625" style="1" customWidth="1"/>
    <col min="12803" max="12803" width="15.28515625" style="1" customWidth="1"/>
    <col min="12804" max="12804" width="9.85546875" style="1" customWidth="1"/>
    <col min="12805" max="12805" width="8.42578125" style="1" customWidth="1"/>
    <col min="12806" max="12806" width="9.5703125" style="1" customWidth="1"/>
    <col min="12807" max="12807" width="9.42578125" style="1" customWidth="1"/>
    <col min="12808" max="12808" width="20.85546875" style="1" customWidth="1"/>
    <col min="12809" max="13056" width="9.140625" style="1"/>
    <col min="13057" max="13057" width="6.28515625" style="1" customWidth="1"/>
    <col min="13058" max="13058" width="63.140625" style="1" customWidth="1"/>
    <col min="13059" max="13059" width="15.28515625" style="1" customWidth="1"/>
    <col min="13060" max="13060" width="9.85546875" style="1" customWidth="1"/>
    <col min="13061" max="13061" width="8.42578125" style="1" customWidth="1"/>
    <col min="13062" max="13062" width="9.5703125" style="1" customWidth="1"/>
    <col min="13063" max="13063" width="9.42578125" style="1" customWidth="1"/>
    <col min="13064" max="13064" width="20.85546875" style="1" customWidth="1"/>
    <col min="13065" max="13312" width="9.140625" style="1"/>
    <col min="13313" max="13313" width="6.28515625" style="1" customWidth="1"/>
    <col min="13314" max="13314" width="63.140625" style="1" customWidth="1"/>
    <col min="13315" max="13315" width="15.28515625" style="1" customWidth="1"/>
    <col min="13316" max="13316" width="9.85546875" style="1" customWidth="1"/>
    <col min="13317" max="13317" width="8.42578125" style="1" customWidth="1"/>
    <col min="13318" max="13318" width="9.5703125" style="1" customWidth="1"/>
    <col min="13319" max="13319" width="9.42578125" style="1" customWidth="1"/>
    <col min="13320" max="13320" width="20.85546875" style="1" customWidth="1"/>
    <col min="13321" max="13568" width="9.140625" style="1"/>
    <col min="13569" max="13569" width="6.28515625" style="1" customWidth="1"/>
    <col min="13570" max="13570" width="63.140625" style="1" customWidth="1"/>
    <col min="13571" max="13571" width="15.28515625" style="1" customWidth="1"/>
    <col min="13572" max="13572" width="9.85546875" style="1" customWidth="1"/>
    <col min="13573" max="13573" width="8.42578125" style="1" customWidth="1"/>
    <col min="13574" max="13574" width="9.5703125" style="1" customWidth="1"/>
    <col min="13575" max="13575" width="9.42578125" style="1" customWidth="1"/>
    <col min="13576" max="13576" width="20.85546875" style="1" customWidth="1"/>
    <col min="13577" max="13824" width="9.140625" style="1"/>
    <col min="13825" max="13825" width="6.28515625" style="1" customWidth="1"/>
    <col min="13826" max="13826" width="63.140625" style="1" customWidth="1"/>
    <col min="13827" max="13827" width="15.28515625" style="1" customWidth="1"/>
    <col min="13828" max="13828" width="9.85546875" style="1" customWidth="1"/>
    <col min="13829" max="13829" width="8.42578125" style="1" customWidth="1"/>
    <col min="13830" max="13830" width="9.5703125" style="1" customWidth="1"/>
    <col min="13831" max="13831" width="9.42578125" style="1" customWidth="1"/>
    <col min="13832" max="13832" width="20.85546875" style="1" customWidth="1"/>
    <col min="13833" max="14080" width="9.140625" style="1"/>
    <col min="14081" max="14081" width="6.28515625" style="1" customWidth="1"/>
    <col min="14082" max="14082" width="63.140625" style="1" customWidth="1"/>
    <col min="14083" max="14083" width="15.28515625" style="1" customWidth="1"/>
    <col min="14084" max="14084" width="9.85546875" style="1" customWidth="1"/>
    <col min="14085" max="14085" width="8.42578125" style="1" customWidth="1"/>
    <col min="14086" max="14086" width="9.5703125" style="1" customWidth="1"/>
    <col min="14087" max="14087" width="9.42578125" style="1" customWidth="1"/>
    <col min="14088" max="14088" width="20.85546875" style="1" customWidth="1"/>
    <col min="14089" max="14336" width="9.140625" style="1"/>
    <col min="14337" max="14337" width="6.28515625" style="1" customWidth="1"/>
    <col min="14338" max="14338" width="63.140625" style="1" customWidth="1"/>
    <col min="14339" max="14339" width="15.28515625" style="1" customWidth="1"/>
    <col min="14340" max="14340" width="9.85546875" style="1" customWidth="1"/>
    <col min="14341" max="14341" width="8.42578125" style="1" customWidth="1"/>
    <col min="14342" max="14342" width="9.5703125" style="1" customWidth="1"/>
    <col min="14343" max="14343" width="9.42578125" style="1" customWidth="1"/>
    <col min="14344" max="14344" width="20.85546875" style="1" customWidth="1"/>
    <col min="14345" max="14592" width="9.140625" style="1"/>
    <col min="14593" max="14593" width="6.28515625" style="1" customWidth="1"/>
    <col min="14594" max="14594" width="63.140625" style="1" customWidth="1"/>
    <col min="14595" max="14595" width="15.28515625" style="1" customWidth="1"/>
    <col min="14596" max="14596" width="9.85546875" style="1" customWidth="1"/>
    <col min="14597" max="14597" width="8.42578125" style="1" customWidth="1"/>
    <col min="14598" max="14598" width="9.5703125" style="1" customWidth="1"/>
    <col min="14599" max="14599" width="9.42578125" style="1" customWidth="1"/>
    <col min="14600" max="14600" width="20.85546875" style="1" customWidth="1"/>
    <col min="14601" max="14848" width="9.140625" style="1"/>
    <col min="14849" max="14849" width="6.28515625" style="1" customWidth="1"/>
    <col min="14850" max="14850" width="63.140625" style="1" customWidth="1"/>
    <col min="14851" max="14851" width="15.28515625" style="1" customWidth="1"/>
    <col min="14852" max="14852" width="9.85546875" style="1" customWidth="1"/>
    <col min="14853" max="14853" width="8.42578125" style="1" customWidth="1"/>
    <col min="14854" max="14854" width="9.5703125" style="1" customWidth="1"/>
    <col min="14855" max="14855" width="9.42578125" style="1" customWidth="1"/>
    <col min="14856" max="14856" width="20.85546875" style="1" customWidth="1"/>
    <col min="14857" max="15104" width="9.140625" style="1"/>
    <col min="15105" max="15105" width="6.28515625" style="1" customWidth="1"/>
    <col min="15106" max="15106" width="63.140625" style="1" customWidth="1"/>
    <col min="15107" max="15107" width="15.28515625" style="1" customWidth="1"/>
    <col min="15108" max="15108" width="9.85546875" style="1" customWidth="1"/>
    <col min="15109" max="15109" width="8.42578125" style="1" customWidth="1"/>
    <col min="15110" max="15110" width="9.5703125" style="1" customWidth="1"/>
    <col min="15111" max="15111" width="9.42578125" style="1" customWidth="1"/>
    <col min="15112" max="15112" width="20.85546875" style="1" customWidth="1"/>
    <col min="15113" max="15360" width="9.140625" style="1"/>
    <col min="15361" max="15361" width="6.28515625" style="1" customWidth="1"/>
    <col min="15362" max="15362" width="63.140625" style="1" customWidth="1"/>
    <col min="15363" max="15363" width="15.28515625" style="1" customWidth="1"/>
    <col min="15364" max="15364" width="9.85546875" style="1" customWidth="1"/>
    <col min="15365" max="15365" width="8.42578125" style="1" customWidth="1"/>
    <col min="15366" max="15366" width="9.5703125" style="1" customWidth="1"/>
    <col min="15367" max="15367" width="9.42578125" style="1" customWidth="1"/>
    <col min="15368" max="15368" width="20.85546875" style="1" customWidth="1"/>
    <col min="15369" max="15616" width="9.140625" style="1"/>
    <col min="15617" max="15617" width="6.28515625" style="1" customWidth="1"/>
    <col min="15618" max="15618" width="63.140625" style="1" customWidth="1"/>
    <col min="15619" max="15619" width="15.28515625" style="1" customWidth="1"/>
    <col min="15620" max="15620" width="9.85546875" style="1" customWidth="1"/>
    <col min="15621" max="15621" width="8.42578125" style="1" customWidth="1"/>
    <col min="15622" max="15622" width="9.5703125" style="1" customWidth="1"/>
    <col min="15623" max="15623" width="9.42578125" style="1" customWidth="1"/>
    <col min="15624" max="15624" width="20.85546875" style="1" customWidth="1"/>
    <col min="15625" max="15872" width="9.140625" style="1"/>
    <col min="15873" max="15873" width="6.28515625" style="1" customWidth="1"/>
    <col min="15874" max="15874" width="63.140625" style="1" customWidth="1"/>
    <col min="15875" max="15875" width="15.28515625" style="1" customWidth="1"/>
    <col min="15876" max="15876" width="9.85546875" style="1" customWidth="1"/>
    <col min="15877" max="15877" width="8.42578125" style="1" customWidth="1"/>
    <col min="15878" max="15878" width="9.5703125" style="1" customWidth="1"/>
    <col min="15879" max="15879" width="9.42578125" style="1" customWidth="1"/>
    <col min="15880" max="15880" width="20.85546875" style="1" customWidth="1"/>
    <col min="15881" max="16128" width="9.140625" style="1"/>
    <col min="16129" max="16129" width="6.28515625" style="1" customWidth="1"/>
    <col min="16130" max="16130" width="63.140625" style="1" customWidth="1"/>
    <col min="16131" max="16131" width="15.28515625" style="1" customWidth="1"/>
    <col min="16132" max="16132" width="9.85546875" style="1" customWidth="1"/>
    <col min="16133" max="16133" width="8.42578125" style="1" customWidth="1"/>
    <col min="16134" max="16134" width="9.5703125" style="1" customWidth="1"/>
    <col min="16135" max="16135" width="9.42578125" style="1" customWidth="1"/>
    <col min="16136" max="16136" width="20.85546875" style="1" customWidth="1"/>
    <col min="16137" max="16384" width="9.140625" style="1"/>
  </cols>
  <sheetData>
    <row r="1" spans="1:9" ht="21.75" customHeight="1" x14ac:dyDescent="0.25">
      <c r="A1" s="29" t="s">
        <v>158</v>
      </c>
      <c r="B1" s="29"/>
      <c r="C1" s="29"/>
      <c r="D1" s="29"/>
      <c r="E1" s="29"/>
      <c r="F1" s="29"/>
      <c r="G1" s="24" t="s">
        <v>0</v>
      </c>
    </row>
    <row r="3" spans="1:9" ht="65.25" customHeight="1" x14ac:dyDescent="0.25">
      <c r="A3" s="5" t="s">
        <v>1</v>
      </c>
      <c r="B3" s="5" t="s">
        <v>2</v>
      </c>
      <c r="C3" s="5" t="s">
        <v>3</v>
      </c>
      <c r="D3" s="5" t="s">
        <v>4</v>
      </c>
      <c r="E3" s="5" t="s">
        <v>5</v>
      </c>
      <c r="F3" s="5" t="s">
        <v>6</v>
      </c>
      <c r="G3" s="20" t="s">
        <v>7</v>
      </c>
      <c r="H3" s="5" t="s">
        <v>8</v>
      </c>
      <c r="I3" s="28"/>
    </row>
    <row r="4" spans="1:9" x14ac:dyDescent="0.25">
      <c r="A4" s="5"/>
      <c r="B4" s="6" t="s">
        <v>9</v>
      </c>
      <c r="C4" s="5"/>
      <c r="D4" s="5"/>
      <c r="E4" s="5"/>
      <c r="F4" s="5"/>
      <c r="G4" s="20"/>
      <c r="H4" s="5"/>
    </row>
    <row r="5" spans="1:9" ht="45" x14ac:dyDescent="0.25">
      <c r="A5" s="16" t="s">
        <v>10</v>
      </c>
      <c r="B5" s="11" t="s">
        <v>174</v>
      </c>
      <c r="C5" s="5" t="s">
        <v>26</v>
      </c>
      <c r="D5" s="5" t="s">
        <v>11</v>
      </c>
      <c r="E5" s="5">
        <v>5</v>
      </c>
      <c r="F5" s="5">
        <v>7.350000000000001E-2</v>
      </c>
      <c r="G5" s="20">
        <f>+F5*3000</f>
        <v>220.50000000000003</v>
      </c>
      <c r="H5" s="7"/>
    </row>
    <row r="6" spans="1:9" ht="30" x14ac:dyDescent="0.25">
      <c r="A6" s="16" t="s">
        <v>12</v>
      </c>
      <c r="B6" s="11" t="s">
        <v>161</v>
      </c>
      <c r="C6" s="5" t="s">
        <v>99</v>
      </c>
      <c r="D6" s="5" t="s">
        <v>11</v>
      </c>
      <c r="E6" s="5">
        <v>5</v>
      </c>
      <c r="F6" s="5">
        <v>0.13650000000000001</v>
      </c>
      <c r="G6" s="20">
        <f>+F6*36000</f>
        <v>4914</v>
      </c>
      <c r="H6" s="7"/>
    </row>
    <row r="7" spans="1:9" ht="30" x14ac:dyDescent="0.25">
      <c r="A7" s="13">
        <v>4</v>
      </c>
      <c r="B7" s="11" t="s">
        <v>176</v>
      </c>
      <c r="C7" s="13" t="s">
        <v>104</v>
      </c>
      <c r="D7" s="13" t="s">
        <v>11</v>
      </c>
      <c r="E7" s="5">
        <v>5</v>
      </c>
      <c r="F7" s="5">
        <v>0.126</v>
      </c>
      <c r="G7" s="20">
        <f>+F7*1260</f>
        <v>158.76</v>
      </c>
      <c r="H7" s="7"/>
    </row>
    <row r="8" spans="1:9" ht="24.75" customHeight="1" x14ac:dyDescent="0.25">
      <c r="A8" s="16" t="s">
        <v>16</v>
      </c>
      <c r="B8" s="11" t="s">
        <v>175</v>
      </c>
      <c r="C8" s="5" t="s">
        <v>118</v>
      </c>
      <c r="D8" s="5" t="s">
        <v>11</v>
      </c>
      <c r="E8" s="5">
        <v>5</v>
      </c>
      <c r="F8" s="5">
        <v>7.3500000000000006E-3</v>
      </c>
      <c r="G8" s="20">
        <f>+F8*17000</f>
        <v>124.95000000000002</v>
      </c>
      <c r="H8" s="7"/>
    </row>
    <row r="9" spans="1:9" ht="18.75" customHeight="1" x14ac:dyDescent="0.25">
      <c r="A9" s="16" t="s">
        <v>17</v>
      </c>
      <c r="B9" s="11" t="s">
        <v>162</v>
      </c>
      <c r="C9" s="5" t="s">
        <v>23</v>
      </c>
      <c r="D9" s="5" t="s">
        <v>11</v>
      </c>
      <c r="E9" s="5">
        <v>5</v>
      </c>
      <c r="F9" s="5">
        <v>1.3125000000000001E-2</v>
      </c>
      <c r="G9" s="20">
        <f>+F9*40000</f>
        <v>525</v>
      </c>
      <c r="H9" s="7"/>
    </row>
    <row r="10" spans="1:9" x14ac:dyDescent="0.25">
      <c r="A10" s="16" t="s">
        <v>21</v>
      </c>
      <c r="B10" s="11" t="s">
        <v>113</v>
      </c>
      <c r="C10" s="5"/>
      <c r="D10" s="5"/>
      <c r="E10" s="5"/>
      <c r="F10" s="5"/>
      <c r="G10" s="20"/>
      <c r="H10" s="7"/>
    </row>
    <row r="11" spans="1:9" x14ac:dyDescent="0.25">
      <c r="A11" s="16" t="s">
        <v>22</v>
      </c>
      <c r="B11" s="11" t="s">
        <v>18</v>
      </c>
      <c r="C11" s="5" t="s">
        <v>20</v>
      </c>
      <c r="D11" s="5" t="s">
        <v>11</v>
      </c>
      <c r="E11" s="5">
        <v>21</v>
      </c>
      <c r="F11" s="5"/>
      <c r="G11" s="20"/>
      <c r="H11" s="7"/>
    </row>
    <row r="12" spans="1:9" x14ac:dyDescent="0.25">
      <c r="A12" s="16" t="s">
        <v>24</v>
      </c>
      <c r="B12" s="11" t="s">
        <v>19</v>
      </c>
      <c r="C12" s="5" t="s">
        <v>100</v>
      </c>
      <c r="D12" s="5" t="s">
        <v>11</v>
      </c>
      <c r="E12" s="5">
        <v>21</v>
      </c>
      <c r="F12" s="5"/>
      <c r="G12" s="20"/>
      <c r="H12" s="7"/>
    </row>
    <row r="13" spans="1:9" x14ac:dyDescent="0.25">
      <c r="A13" s="16"/>
      <c r="B13" s="17" t="s">
        <v>27</v>
      </c>
      <c r="C13" s="5"/>
      <c r="D13" s="5"/>
      <c r="E13" s="5"/>
      <c r="F13" s="5"/>
      <c r="G13" s="25">
        <v>452.54</v>
      </c>
      <c r="H13" s="7"/>
    </row>
    <row r="14" spans="1:9" ht="30" x14ac:dyDescent="0.25">
      <c r="A14" s="16" t="s">
        <v>28</v>
      </c>
      <c r="B14" s="11" t="s">
        <v>29</v>
      </c>
      <c r="C14" s="5" t="s">
        <v>119</v>
      </c>
      <c r="D14" s="5" t="s">
        <v>11</v>
      </c>
      <c r="E14" s="5">
        <v>21</v>
      </c>
      <c r="F14" s="5">
        <v>2.42</v>
      </c>
      <c r="G14" s="20">
        <f>+F14*30</f>
        <v>72.599999999999994</v>
      </c>
      <c r="H14" s="7"/>
    </row>
    <row r="15" spans="1:9" x14ac:dyDescent="0.25">
      <c r="A15" s="16" t="s">
        <v>30</v>
      </c>
      <c r="B15" s="11" t="s">
        <v>33</v>
      </c>
      <c r="C15" s="5" t="s">
        <v>76</v>
      </c>
      <c r="D15" s="5" t="s">
        <v>11</v>
      </c>
      <c r="E15" s="5">
        <v>21</v>
      </c>
      <c r="F15" s="5">
        <v>1.2705</v>
      </c>
      <c r="G15" s="20">
        <f>+F15*20</f>
        <v>25.41</v>
      </c>
      <c r="H15" s="7"/>
    </row>
    <row r="16" spans="1:9" x14ac:dyDescent="0.25">
      <c r="A16" s="16" t="s">
        <v>31</v>
      </c>
      <c r="B16" s="11" t="s">
        <v>73</v>
      </c>
      <c r="C16" s="5" t="s">
        <v>14</v>
      </c>
      <c r="D16" s="5" t="s">
        <v>11</v>
      </c>
      <c r="E16" s="5">
        <v>5</v>
      </c>
      <c r="F16" s="5">
        <v>0.39900000000000002</v>
      </c>
      <c r="G16" s="20">
        <f>+F16*100</f>
        <v>39.900000000000006</v>
      </c>
      <c r="H16" s="7"/>
    </row>
    <row r="17" spans="1:8" ht="30" x14ac:dyDescent="0.25">
      <c r="A17" s="16" t="s">
        <v>32</v>
      </c>
      <c r="B17" s="11" t="s">
        <v>114</v>
      </c>
      <c r="C17" s="5"/>
      <c r="D17" s="5"/>
      <c r="E17" s="5"/>
      <c r="F17" s="5"/>
      <c r="G17" s="20"/>
      <c r="H17" s="7"/>
    </row>
    <row r="18" spans="1:8" x14ac:dyDescent="0.25">
      <c r="A18" s="16" t="s">
        <v>108</v>
      </c>
      <c r="B18" s="11" t="s">
        <v>163</v>
      </c>
      <c r="C18" s="5" t="s">
        <v>164</v>
      </c>
      <c r="D18" s="5" t="s">
        <v>11</v>
      </c>
      <c r="E18" s="5">
        <v>5</v>
      </c>
      <c r="F18" s="5"/>
      <c r="G18" s="20"/>
      <c r="H18" s="7"/>
    </row>
    <row r="19" spans="1:8" ht="26.25" customHeight="1" x14ac:dyDescent="0.25">
      <c r="A19" s="16" t="s">
        <v>109</v>
      </c>
      <c r="B19" s="11" t="s">
        <v>165</v>
      </c>
      <c r="C19" s="5" t="s">
        <v>77</v>
      </c>
      <c r="D19" s="5" t="s">
        <v>11</v>
      </c>
      <c r="E19" s="5">
        <v>5</v>
      </c>
      <c r="F19" s="5"/>
      <c r="G19" s="20"/>
      <c r="H19" s="7"/>
    </row>
    <row r="20" spans="1:8" x14ac:dyDescent="0.25">
      <c r="A20" s="16" t="s">
        <v>115</v>
      </c>
      <c r="B20" s="11" t="s">
        <v>166</v>
      </c>
      <c r="C20" s="5" t="s">
        <v>62</v>
      </c>
      <c r="D20" s="5" t="s">
        <v>11</v>
      </c>
      <c r="E20" s="5">
        <v>5</v>
      </c>
      <c r="F20" s="5"/>
      <c r="G20" s="20"/>
      <c r="H20" s="7"/>
    </row>
    <row r="21" spans="1:8" x14ac:dyDescent="0.25">
      <c r="A21" s="16"/>
      <c r="B21" s="17" t="s">
        <v>110</v>
      </c>
      <c r="C21" s="5"/>
      <c r="D21" s="5"/>
      <c r="E21" s="5"/>
      <c r="F21" s="5"/>
      <c r="G21" s="25">
        <v>2580.9</v>
      </c>
      <c r="H21" s="7"/>
    </row>
    <row r="22" spans="1:8" x14ac:dyDescent="0.25">
      <c r="A22" s="16" t="s">
        <v>34</v>
      </c>
      <c r="B22" s="11" t="s">
        <v>111</v>
      </c>
      <c r="C22" s="12" t="s">
        <v>120</v>
      </c>
      <c r="D22" s="12" t="s">
        <v>11</v>
      </c>
      <c r="E22" s="5">
        <v>21</v>
      </c>
      <c r="F22" s="5">
        <v>0.50819999999999999</v>
      </c>
      <c r="G22" s="20">
        <f>+F22*1000</f>
        <v>508.2</v>
      </c>
      <c r="H22" s="7"/>
    </row>
    <row r="23" spans="1:8" ht="21" customHeight="1" x14ac:dyDescent="0.25">
      <c r="A23" s="16" t="s">
        <v>35</v>
      </c>
      <c r="B23" s="11" t="s">
        <v>38</v>
      </c>
      <c r="C23" s="15" t="s">
        <v>121</v>
      </c>
      <c r="D23" s="5" t="s">
        <v>11</v>
      </c>
      <c r="E23" s="5">
        <v>5</v>
      </c>
      <c r="F23" s="5">
        <v>2.1000000000000001E-2</v>
      </c>
      <c r="G23" s="20">
        <f>+F23*70000</f>
        <v>1470</v>
      </c>
      <c r="H23" s="7"/>
    </row>
    <row r="24" spans="1:8" ht="18" x14ac:dyDescent="0.25">
      <c r="A24" s="16" t="s">
        <v>36</v>
      </c>
      <c r="B24" s="11" t="s">
        <v>105</v>
      </c>
      <c r="C24" s="5" t="s">
        <v>167</v>
      </c>
      <c r="D24" s="5" t="s">
        <v>11</v>
      </c>
      <c r="E24" s="5">
        <v>21</v>
      </c>
      <c r="F24" s="5">
        <v>0.45979999999999999</v>
      </c>
      <c r="G24" s="20">
        <f>+F24*500</f>
        <v>229.9</v>
      </c>
      <c r="H24" s="7"/>
    </row>
    <row r="25" spans="1:8" ht="30.75" customHeight="1" x14ac:dyDescent="0.25">
      <c r="A25" s="16" t="s">
        <v>37</v>
      </c>
      <c r="B25" s="11" t="s">
        <v>88</v>
      </c>
      <c r="C25" s="5" t="s">
        <v>116</v>
      </c>
      <c r="D25" s="5" t="s">
        <v>11</v>
      </c>
      <c r="E25" s="5">
        <v>5</v>
      </c>
      <c r="F25" s="5">
        <v>6.8250000000000005E-2</v>
      </c>
      <c r="G25" s="20">
        <f>+F25*55000</f>
        <v>3753.7500000000005</v>
      </c>
      <c r="H25" s="7"/>
    </row>
    <row r="26" spans="1:8" ht="45" x14ac:dyDescent="0.25">
      <c r="A26" s="16" t="s">
        <v>39</v>
      </c>
      <c r="B26" s="11" t="s">
        <v>41</v>
      </c>
      <c r="C26" s="8" t="s">
        <v>57</v>
      </c>
      <c r="D26" s="8" t="s">
        <v>11</v>
      </c>
      <c r="E26" s="5">
        <v>21</v>
      </c>
      <c r="F26" s="5">
        <v>118.58</v>
      </c>
      <c r="G26" s="20">
        <f>+F26*2</f>
        <v>237.16</v>
      </c>
      <c r="H26" s="7"/>
    </row>
    <row r="27" spans="1:8" ht="30" x14ac:dyDescent="0.25">
      <c r="A27" s="16" t="s">
        <v>40</v>
      </c>
      <c r="B27" s="11" t="s">
        <v>89</v>
      </c>
      <c r="C27" s="5" t="s">
        <v>25</v>
      </c>
      <c r="D27" s="8" t="s">
        <v>11</v>
      </c>
      <c r="E27" s="5">
        <v>5</v>
      </c>
      <c r="F27" s="5">
        <v>2.1000000000000001E-2</v>
      </c>
      <c r="G27" s="20">
        <f>+F27*24000</f>
        <v>504.00000000000006</v>
      </c>
      <c r="H27" s="7"/>
    </row>
    <row r="28" spans="1:8" ht="30" x14ac:dyDescent="0.25">
      <c r="A28" s="16" t="s">
        <v>130</v>
      </c>
      <c r="B28" s="11" t="s">
        <v>90</v>
      </c>
      <c r="C28" s="5" t="s">
        <v>13</v>
      </c>
      <c r="D28" s="8" t="s">
        <v>11</v>
      </c>
      <c r="E28" s="5">
        <v>5</v>
      </c>
      <c r="F28" s="5">
        <v>2.1000000000000001E-2</v>
      </c>
      <c r="G28" s="20">
        <f>+F28*12000</f>
        <v>252.00000000000003</v>
      </c>
      <c r="H28" s="7"/>
    </row>
    <row r="29" spans="1:8" ht="23.25" customHeight="1" x14ac:dyDescent="0.25">
      <c r="A29" s="16" t="s">
        <v>42</v>
      </c>
      <c r="B29" s="11" t="s">
        <v>47</v>
      </c>
      <c r="C29" s="5" t="s">
        <v>13</v>
      </c>
      <c r="D29" s="5" t="s">
        <v>11</v>
      </c>
      <c r="E29" s="5">
        <v>5</v>
      </c>
      <c r="F29" s="5">
        <v>1.7850000000000001E-2</v>
      </c>
      <c r="G29" s="20">
        <f>+F29*12000</f>
        <v>214.20000000000002</v>
      </c>
      <c r="H29" s="7"/>
    </row>
    <row r="30" spans="1:8" x14ac:dyDescent="0.25">
      <c r="A30" s="16" t="s">
        <v>43</v>
      </c>
      <c r="B30" s="11" t="s">
        <v>48</v>
      </c>
      <c r="C30" s="5" t="s">
        <v>14</v>
      </c>
      <c r="D30" s="5" t="s">
        <v>11</v>
      </c>
      <c r="E30" s="5">
        <v>5</v>
      </c>
      <c r="F30" s="5">
        <v>0.16800000000000001</v>
      </c>
      <c r="G30" s="20">
        <f>+F30*100</f>
        <v>16.8</v>
      </c>
      <c r="H30" s="7"/>
    </row>
    <row r="31" spans="1:8" ht="30" x14ac:dyDescent="0.25">
      <c r="A31" s="16" t="s">
        <v>44</v>
      </c>
      <c r="B31" s="11" t="s">
        <v>49</v>
      </c>
      <c r="C31" s="8" t="s">
        <v>101</v>
      </c>
      <c r="D31" s="5" t="s">
        <v>11</v>
      </c>
      <c r="E31" s="8">
        <v>21</v>
      </c>
      <c r="F31" s="8">
        <v>3.0249999999999999</v>
      </c>
      <c r="G31" s="21">
        <f>+F31*40</f>
        <v>121</v>
      </c>
      <c r="H31" s="9"/>
    </row>
    <row r="32" spans="1:8" x14ac:dyDescent="0.25">
      <c r="A32" s="16" t="s">
        <v>112</v>
      </c>
      <c r="B32" s="11" t="s">
        <v>51</v>
      </c>
      <c r="C32" s="8" t="s">
        <v>52</v>
      </c>
      <c r="D32" s="5" t="s">
        <v>11</v>
      </c>
      <c r="E32" s="8">
        <v>21</v>
      </c>
      <c r="F32" s="8">
        <v>5.4450000000000003</v>
      </c>
      <c r="G32" s="21">
        <f>+F32*30</f>
        <v>163.35000000000002</v>
      </c>
      <c r="H32" s="9"/>
    </row>
    <row r="33" spans="1:8" ht="30" x14ac:dyDescent="0.25">
      <c r="A33" s="16" t="s">
        <v>45</v>
      </c>
      <c r="B33" s="11" t="s">
        <v>54</v>
      </c>
      <c r="C33" s="8" t="s">
        <v>55</v>
      </c>
      <c r="D33" s="8" t="s">
        <v>11</v>
      </c>
      <c r="E33" s="8">
        <v>21</v>
      </c>
      <c r="F33" s="8">
        <v>5.5659999999999998</v>
      </c>
      <c r="G33" s="21">
        <f>+F33*10</f>
        <v>55.66</v>
      </c>
      <c r="H33" s="9"/>
    </row>
    <row r="34" spans="1:8" x14ac:dyDescent="0.25">
      <c r="A34" s="16" t="s">
        <v>46</v>
      </c>
      <c r="B34" s="11" t="s">
        <v>143</v>
      </c>
      <c r="C34" s="8" t="s">
        <v>55</v>
      </c>
      <c r="D34" s="8" t="s">
        <v>11</v>
      </c>
      <c r="E34" s="8">
        <v>21</v>
      </c>
      <c r="F34" s="8">
        <v>6.05</v>
      </c>
      <c r="G34" s="21">
        <f>+F34*10</f>
        <v>60.5</v>
      </c>
      <c r="H34" s="9"/>
    </row>
    <row r="35" spans="1:8" ht="30.75" customHeight="1" x14ac:dyDescent="0.25">
      <c r="A35" s="12">
        <v>46</v>
      </c>
      <c r="B35" s="11" t="s">
        <v>144</v>
      </c>
      <c r="C35" s="7"/>
      <c r="D35" s="9"/>
      <c r="E35" s="8"/>
      <c r="F35" s="8"/>
      <c r="G35" s="21"/>
      <c r="H35" s="9"/>
    </row>
    <row r="36" spans="1:8" x14ac:dyDescent="0.25">
      <c r="A36" s="18" t="s">
        <v>145</v>
      </c>
      <c r="B36" s="11" t="s">
        <v>58</v>
      </c>
      <c r="C36" s="7"/>
      <c r="D36" s="9"/>
      <c r="E36" s="8"/>
      <c r="F36" s="8"/>
      <c r="G36" s="21"/>
      <c r="H36" s="9"/>
    </row>
    <row r="37" spans="1:8" ht="77.25" customHeight="1" x14ac:dyDescent="0.25">
      <c r="A37" s="18"/>
      <c r="B37" s="11" t="s">
        <v>87</v>
      </c>
      <c r="C37" s="7"/>
      <c r="D37" s="9"/>
      <c r="E37" s="8"/>
      <c r="F37" s="8"/>
      <c r="G37" s="21"/>
      <c r="H37" s="9"/>
    </row>
    <row r="38" spans="1:8" ht="43.5" customHeight="1" x14ac:dyDescent="0.25">
      <c r="A38" s="16" t="s">
        <v>131</v>
      </c>
      <c r="B38" s="11" t="s">
        <v>168</v>
      </c>
      <c r="C38" s="8" t="s">
        <v>80</v>
      </c>
      <c r="D38" s="5" t="s">
        <v>11</v>
      </c>
      <c r="E38" s="8">
        <v>21</v>
      </c>
      <c r="F38" s="8"/>
      <c r="G38" s="21"/>
      <c r="H38" s="9"/>
    </row>
    <row r="39" spans="1:8" ht="45" x14ac:dyDescent="0.25">
      <c r="A39" s="16" t="s">
        <v>132</v>
      </c>
      <c r="B39" s="11" t="s">
        <v>169</v>
      </c>
      <c r="C39" s="8" t="s">
        <v>79</v>
      </c>
      <c r="D39" s="5" t="s">
        <v>11</v>
      </c>
      <c r="E39" s="8">
        <v>21</v>
      </c>
      <c r="F39" s="8"/>
      <c r="G39" s="21"/>
      <c r="H39" s="9"/>
    </row>
    <row r="40" spans="1:8" ht="46.5" customHeight="1" x14ac:dyDescent="0.25">
      <c r="A40" s="16" t="s">
        <v>133</v>
      </c>
      <c r="B40" s="11" t="s">
        <v>170</v>
      </c>
      <c r="C40" s="8" t="s">
        <v>74</v>
      </c>
      <c r="D40" s="5" t="s">
        <v>11</v>
      </c>
      <c r="E40" s="8">
        <v>21</v>
      </c>
      <c r="F40" s="8"/>
      <c r="G40" s="21"/>
      <c r="H40" s="9"/>
    </row>
    <row r="41" spans="1:8" ht="30" x14ac:dyDescent="0.25">
      <c r="A41" s="16" t="s">
        <v>134</v>
      </c>
      <c r="B41" s="11" t="s">
        <v>171</v>
      </c>
      <c r="C41" s="8" t="s">
        <v>78</v>
      </c>
      <c r="D41" s="5" t="s">
        <v>11</v>
      </c>
      <c r="E41" s="8">
        <v>21</v>
      </c>
      <c r="F41" s="8"/>
      <c r="G41" s="21"/>
      <c r="H41" s="9"/>
    </row>
    <row r="42" spans="1:8" ht="45" x14ac:dyDescent="0.25">
      <c r="A42" s="16" t="s">
        <v>146</v>
      </c>
      <c r="B42" s="11" t="s">
        <v>172</v>
      </c>
      <c r="C42" s="8" t="s">
        <v>74</v>
      </c>
      <c r="D42" s="5" t="s">
        <v>11</v>
      </c>
      <c r="E42" s="8">
        <v>21</v>
      </c>
      <c r="F42" s="8"/>
      <c r="G42" s="21"/>
      <c r="H42" s="9"/>
    </row>
    <row r="43" spans="1:8" ht="30" customHeight="1" x14ac:dyDescent="0.25">
      <c r="A43" s="16" t="s">
        <v>147</v>
      </c>
      <c r="B43" s="11" t="s">
        <v>59</v>
      </c>
      <c r="C43" s="8" t="s">
        <v>60</v>
      </c>
      <c r="D43" s="5" t="s">
        <v>11</v>
      </c>
      <c r="E43" s="8">
        <v>21</v>
      </c>
      <c r="F43" s="8"/>
      <c r="G43" s="21"/>
      <c r="H43" s="9"/>
    </row>
    <row r="44" spans="1:8" ht="60" x14ac:dyDescent="0.25">
      <c r="A44" s="16" t="s">
        <v>148</v>
      </c>
      <c r="B44" s="19" t="s">
        <v>123</v>
      </c>
      <c r="C44" s="8"/>
      <c r="D44" s="9"/>
      <c r="E44" s="8"/>
      <c r="F44" s="8"/>
      <c r="G44" s="21"/>
      <c r="H44" s="9"/>
    </row>
    <row r="45" spans="1:8" x14ac:dyDescent="0.25">
      <c r="A45" s="16" t="s">
        <v>149</v>
      </c>
      <c r="B45" s="19" t="s">
        <v>85</v>
      </c>
      <c r="C45" s="8" t="s">
        <v>62</v>
      </c>
      <c r="D45" s="5" t="s">
        <v>11</v>
      </c>
      <c r="E45" s="8">
        <v>5</v>
      </c>
      <c r="F45" s="8"/>
      <c r="G45" s="21"/>
      <c r="H45" s="9"/>
    </row>
    <row r="46" spans="1:8" x14ac:dyDescent="0.25">
      <c r="A46" s="16" t="s">
        <v>150</v>
      </c>
      <c r="B46" s="19" t="s">
        <v>83</v>
      </c>
      <c r="C46" s="8" t="s">
        <v>61</v>
      </c>
      <c r="D46" s="5" t="s">
        <v>11</v>
      </c>
      <c r="E46" s="8">
        <v>5</v>
      </c>
      <c r="F46" s="8"/>
      <c r="G46" s="21"/>
      <c r="H46" s="9"/>
    </row>
    <row r="47" spans="1:8" x14ac:dyDescent="0.25">
      <c r="A47" s="16" t="s">
        <v>151</v>
      </c>
      <c r="B47" s="19" t="s">
        <v>84</v>
      </c>
      <c r="C47" s="8" t="s">
        <v>61</v>
      </c>
      <c r="D47" s="5" t="s">
        <v>11</v>
      </c>
      <c r="E47" s="8">
        <v>5</v>
      </c>
      <c r="F47" s="8"/>
      <c r="G47" s="21"/>
      <c r="H47" s="9"/>
    </row>
    <row r="48" spans="1:8" x14ac:dyDescent="0.25">
      <c r="A48" s="16" t="s">
        <v>152</v>
      </c>
      <c r="B48" s="19" t="s">
        <v>86</v>
      </c>
      <c r="C48" s="8" t="s">
        <v>26</v>
      </c>
      <c r="D48" s="5" t="s">
        <v>11</v>
      </c>
      <c r="E48" s="8">
        <v>5</v>
      </c>
      <c r="F48" s="8"/>
      <c r="G48" s="21"/>
      <c r="H48" s="9"/>
    </row>
    <row r="49" spans="1:11" ht="103.5" customHeight="1" x14ac:dyDescent="0.25">
      <c r="A49" s="16" t="s">
        <v>153</v>
      </c>
      <c r="B49" s="19" t="s">
        <v>122</v>
      </c>
      <c r="C49" s="8"/>
      <c r="D49" s="5"/>
      <c r="E49" s="8"/>
      <c r="F49" s="8"/>
      <c r="G49" s="21"/>
      <c r="H49" s="9"/>
    </row>
    <row r="50" spans="1:11" x14ac:dyDescent="0.25">
      <c r="A50" s="16" t="s">
        <v>154</v>
      </c>
      <c r="B50" s="11" t="s">
        <v>91</v>
      </c>
      <c r="C50" s="8" t="s">
        <v>102</v>
      </c>
      <c r="D50" s="5" t="s">
        <v>11</v>
      </c>
      <c r="E50" s="8">
        <v>5</v>
      </c>
      <c r="F50" s="8"/>
      <c r="G50" s="21"/>
      <c r="H50" s="9"/>
    </row>
    <row r="51" spans="1:11" x14ac:dyDescent="0.25">
      <c r="A51" s="16" t="s">
        <v>155</v>
      </c>
      <c r="B51" s="11" t="s">
        <v>92</v>
      </c>
      <c r="C51" s="8" t="s">
        <v>82</v>
      </c>
      <c r="D51" s="5" t="s">
        <v>11</v>
      </c>
      <c r="E51" s="8">
        <v>5</v>
      </c>
      <c r="F51" s="8"/>
      <c r="G51" s="21"/>
      <c r="H51" s="9"/>
    </row>
    <row r="52" spans="1:11" x14ac:dyDescent="0.25">
      <c r="A52" s="16" t="s">
        <v>156</v>
      </c>
      <c r="B52" s="11" t="s">
        <v>93</v>
      </c>
      <c r="C52" s="8" t="s">
        <v>103</v>
      </c>
      <c r="D52" s="5" t="s">
        <v>11</v>
      </c>
      <c r="E52" s="8">
        <v>5</v>
      </c>
      <c r="F52" s="8"/>
      <c r="G52" s="21"/>
      <c r="H52" s="9"/>
    </row>
    <row r="53" spans="1:11" x14ac:dyDescent="0.25">
      <c r="A53" s="16" t="s">
        <v>157</v>
      </c>
      <c r="B53" s="11" t="s">
        <v>94</v>
      </c>
      <c r="C53" s="8" t="s">
        <v>69</v>
      </c>
      <c r="D53" s="5" t="s">
        <v>11</v>
      </c>
      <c r="E53" s="8">
        <v>5</v>
      </c>
      <c r="F53" s="8"/>
      <c r="G53" s="21"/>
      <c r="H53" s="9"/>
    </row>
    <row r="54" spans="1:11" x14ac:dyDescent="0.25">
      <c r="A54" s="13"/>
      <c r="B54" s="17" t="s">
        <v>135</v>
      </c>
      <c r="C54" s="9"/>
      <c r="D54" s="9"/>
      <c r="E54" s="8"/>
      <c r="F54" s="8"/>
      <c r="G54" s="26">
        <v>5932.98</v>
      </c>
      <c r="H54" s="9"/>
    </row>
    <row r="55" spans="1:11" ht="30" x14ac:dyDescent="0.25">
      <c r="A55" s="16" t="s">
        <v>53</v>
      </c>
      <c r="B55" s="11" t="s">
        <v>106</v>
      </c>
      <c r="C55" s="8" t="s">
        <v>117</v>
      </c>
      <c r="D55" s="5" t="s">
        <v>11</v>
      </c>
      <c r="E55" s="8">
        <v>5</v>
      </c>
      <c r="F55" s="8">
        <v>0.19950000000000001</v>
      </c>
      <c r="G55" s="21">
        <f>+F55*1000</f>
        <v>199.5</v>
      </c>
      <c r="H55" s="9"/>
    </row>
    <row r="56" spans="1:11" ht="30" x14ac:dyDescent="0.25">
      <c r="A56" s="16" t="s">
        <v>56</v>
      </c>
      <c r="B56" s="11" t="s">
        <v>107</v>
      </c>
      <c r="C56" s="8" t="s">
        <v>75</v>
      </c>
      <c r="D56" s="5" t="s">
        <v>11</v>
      </c>
      <c r="E56" s="8">
        <v>5</v>
      </c>
      <c r="F56" s="8">
        <v>0.2205</v>
      </c>
      <c r="G56" s="21">
        <f>+F56*300</f>
        <v>66.150000000000006</v>
      </c>
      <c r="H56" s="9"/>
    </row>
    <row r="57" spans="1:11" ht="30" x14ac:dyDescent="0.25">
      <c r="A57" s="16" t="s">
        <v>63</v>
      </c>
      <c r="B57" s="11" t="s">
        <v>95</v>
      </c>
      <c r="C57" s="8" t="s">
        <v>50</v>
      </c>
      <c r="D57" s="8" t="s">
        <v>11</v>
      </c>
      <c r="E57" s="8">
        <v>21</v>
      </c>
      <c r="F57" s="8">
        <v>3.3274999999999997</v>
      </c>
      <c r="G57" s="21">
        <f>+F57*50</f>
        <v>166.37499999999997</v>
      </c>
      <c r="H57" s="9"/>
    </row>
    <row r="58" spans="1:11" ht="30" x14ac:dyDescent="0.25">
      <c r="A58" s="16" t="s">
        <v>64</v>
      </c>
      <c r="B58" s="11" t="s">
        <v>97</v>
      </c>
      <c r="C58" s="8" t="s">
        <v>50</v>
      </c>
      <c r="D58" s="8" t="s">
        <v>11</v>
      </c>
      <c r="E58" s="8">
        <v>21</v>
      </c>
      <c r="F58" s="8">
        <v>2.5167999999999999</v>
      </c>
      <c r="G58" s="21">
        <f>+F58*50</f>
        <v>125.84</v>
      </c>
      <c r="H58" s="9"/>
    </row>
    <row r="59" spans="1:11" ht="30" x14ac:dyDescent="0.25">
      <c r="A59" s="16" t="s">
        <v>66</v>
      </c>
      <c r="B59" s="11" t="s">
        <v>96</v>
      </c>
      <c r="C59" s="8" t="s">
        <v>15</v>
      </c>
      <c r="D59" s="8" t="s">
        <v>11</v>
      </c>
      <c r="E59" s="8">
        <v>21</v>
      </c>
      <c r="F59" s="8">
        <v>2.2747999999999999</v>
      </c>
      <c r="G59" s="21">
        <f>+F59*500</f>
        <v>1137.3999999999999</v>
      </c>
      <c r="H59" s="9"/>
    </row>
    <row r="60" spans="1:11" x14ac:dyDescent="0.25">
      <c r="A60" s="16" t="s">
        <v>67</v>
      </c>
      <c r="B60" s="11" t="s">
        <v>81</v>
      </c>
      <c r="C60" s="8" t="s">
        <v>70</v>
      </c>
      <c r="D60" s="8" t="s">
        <v>11</v>
      </c>
      <c r="E60" s="8">
        <v>21</v>
      </c>
      <c r="F60" s="8">
        <v>23.776499999999999</v>
      </c>
      <c r="G60" s="21">
        <f>+F60*3</f>
        <v>71.329499999999996</v>
      </c>
      <c r="H60" s="9"/>
    </row>
    <row r="61" spans="1:11" ht="30" x14ac:dyDescent="0.25">
      <c r="A61" s="16" t="s">
        <v>68</v>
      </c>
      <c r="B61" s="11" t="s">
        <v>173</v>
      </c>
      <c r="C61" s="8" t="s">
        <v>98</v>
      </c>
      <c r="D61" s="8" t="s">
        <v>11</v>
      </c>
      <c r="E61" s="8">
        <v>21</v>
      </c>
      <c r="F61" s="8">
        <v>32.67</v>
      </c>
      <c r="G61" s="21">
        <f>+F61*5</f>
        <v>163.35000000000002</v>
      </c>
      <c r="H61" s="9"/>
    </row>
    <row r="62" spans="1:11" ht="60" x14ac:dyDescent="0.25">
      <c r="A62" s="16" t="s">
        <v>71</v>
      </c>
      <c r="B62" s="14" t="s">
        <v>142</v>
      </c>
      <c r="C62" s="9"/>
      <c r="D62" s="9"/>
      <c r="E62" s="5"/>
      <c r="F62" s="5"/>
      <c r="G62" s="22"/>
      <c r="H62" s="7"/>
    </row>
    <row r="63" spans="1:11" ht="60" x14ac:dyDescent="0.25">
      <c r="A63" s="16" t="s">
        <v>136</v>
      </c>
      <c r="B63" s="11" t="s">
        <v>129</v>
      </c>
      <c r="C63" s="5" t="s">
        <v>159</v>
      </c>
      <c r="D63" s="13" t="s">
        <v>11</v>
      </c>
      <c r="E63" s="12">
        <v>5</v>
      </c>
      <c r="F63" s="13"/>
      <c r="G63" s="22"/>
      <c r="H63" s="11"/>
    </row>
    <row r="64" spans="1:11" s="2" customFormat="1" ht="60" x14ac:dyDescent="0.25">
      <c r="A64" s="16" t="s">
        <v>137</v>
      </c>
      <c r="B64" s="11" t="s">
        <v>126</v>
      </c>
      <c r="C64" s="5" t="s">
        <v>124</v>
      </c>
      <c r="D64" s="13" t="s">
        <v>11</v>
      </c>
      <c r="E64" s="5">
        <v>5</v>
      </c>
      <c r="F64" s="13"/>
      <c r="G64" s="22"/>
      <c r="H64" s="7"/>
      <c r="J64" s="1"/>
      <c r="K64" s="1"/>
    </row>
    <row r="65" spans="1:8" ht="60" x14ac:dyDescent="0.25">
      <c r="A65" s="16" t="s">
        <v>138</v>
      </c>
      <c r="B65" s="11" t="s">
        <v>128</v>
      </c>
      <c r="C65" s="5" t="s">
        <v>125</v>
      </c>
      <c r="D65" s="13" t="s">
        <v>11</v>
      </c>
      <c r="E65" s="5">
        <v>5</v>
      </c>
      <c r="F65" s="13"/>
      <c r="G65" s="22"/>
      <c r="H65" s="7"/>
    </row>
    <row r="66" spans="1:8" ht="60" x14ac:dyDescent="0.25">
      <c r="A66" s="16" t="s">
        <v>139</v>
      </c>
      <c r="B66" s="11" t="s">
        <v>127</v>
      </c>
      <c r="C66" s="5" t="s">
        <v>160</v>
      </c>
      <c r="D66" s="13" t="s">
        <v>11</v>
      </c>
      <c r="E66" s="5">
        <v>21</v>
      </c>
      <c r="F66" s="13"/>
      <c r="G66" s="22"/>
      <c r="H66" s="7"/>
    </row>
    <row r="67" spans="1:8" x14ac:dyDescent="0.25">
      <c r="A67" s="16"/>
      <c r="B67" s="17" t="s">
        <v>140</v>
      </c>
      <c r="C67" s="12"/>
      <c r="D67" s="13"/>
      <c r="E67" s="5"/>
      <c r="F67" s="5"/>
      <c r="G67" s="27">
        <v>2913.7</v>
      </c>
      <c r="H67" s="7"/>
    </row>
    <row r="68" spans="1:8" s="2" customFormat="1" hidden="1" x14ac:dyDescent="0.25">
      <c r="A68" s="16"/>
      <c r="B68" s="17"/>
      <c r="C68" s="13"/>
      <c r="D68" s="13"/>
      <c r="E68" s="8"/>
      <c r="F68" s="8"/>
      <c r="G68" s="22"/>
      <c r="H68" s="9"/>
    </row>
    <row r="69" spans="1:8" ht="14.25" customHeight="1" x14ac:dyDescent="0.25">
      <c r="A69" s="16" t="s">
        <v>141</v>
      </c>
      <c r="B69" s="11" t="s">
        <v>72</v>
      </c>
      <c r="C69" s="8" t="s">
        <v>65</v>
      </c>
      <c r="D69" s="8" t="s">
        <v>11</v>
      </c>
      <c r="E69" s="8">
        <v>21</v>
      </c>
      <c r="F69" s="8">
        <v>27.285499999999999</v>
      </c>
      <c r="G69" s="22">
        <f>+F69*4</f>
        <v>109.142</v>
      </c>
      <c r="H69" s="9"/>
    </row>
    <row r="70" spans="1:8" ht="3.75" hidden="1" customHeight="1" x14ac:dyDescent="0.25">
      <c r="A70" s="10"/>
      <c r="B70" s="7"/>
      <c r="C70" s="8"/>
      <c r="D70" s="8"/>
      <c r="E70" s="5"/>
      <c r="F70" s="5"/>
      <c r="G70" s="22"/>
      <c r="H70" s="5"/>
    </row>
    <row r="71" spans="1:8" hidden="1" x14ac:dyDescent="0.25">
      <c r="A71" s="10"/>
      <c r="B71" s="7"/>
      <c r="C71" s="8"/>
      <c r="D71" s="8"/>
      <c r="E71" s="5"/>
      <c r="F71" s="5"/>
      <c r="G71" s="22"/>
      <c r="H71" s="5"/>
    </row>
  </sheetData>
  <mergeCells count="1">
    <mergeCell ref="A1:F1"/>
  </mergeCells>
  <pageMargins left="0.31496062992125984" right="0.31496062992125984" top="0.55118110236220474" bottom="0.35433070866141736" header="0.31496062992125984" footer="0.31496062992125984"/>
  <pageSetup paperSize="9" scale="90" orientation="landscape" r:id="rId1"/>
  <ignoredErrors>
    <ignoredError sqref="A5:A16 A17:A54 A55:A6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Aušra</cp:lastModifiedBy>
  <cp:lastPrinted>2018-08-06T10:31:24Z</cp:lastPrinted>
  <dcterms:created xsi:type="dcterms:W3CDTF">2015-11-27T07:44:26Z</dcterms:created>
  <dcterms:modified xsi:type="dcterms:W3CDTF">2018-11-15T08:45:41Z</dcterms:modified>
</cp:coreProperties>
</file>