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ROLANAS\Users\sorimpeksas\Konkursai\KUL   Klaipedos univ.ligonine\2019\05.27 vienk. med. priemonės 2 dalis 430156\"/>
    </mc:Choice>
  </mc:AlternateContent>
  <bookViews>
    <workbookView xWindow="-120" yWindow="-120" windowWidth="29040" windowHeight="15840" tabRatio="728"/>
  </bookViews>
  <sheets>
    <sheet name="pr.intens.ter." sheetId="15" r:id="rId1"/>
  </sheets>
  <calcPr calcId="152511"/>
</workbook>
</file>

<file path=xl/calcChain.xml><?xml version="1.0" encoding="utf-8"?>
<calcChain xmlns="http://schemas.openxmlformats.org/spreadsheetml/2006/main">
  <c r="E91" i="15" l="1"/>
  <c r="F91" i="15" s="1"/>
  <c r="E89" i="15" l="1"/>
  <c r="E88" i="15"/>
  <c r="E87" i="15"/>
  <c r="E86" i="15"/>
  <c r="E85" i="15"/>
  <c r="E84" i="15"/>
  <c r="E83" i="15"/>
  <c r="E95" i="15" l="1"/>
  <c r="F95" i="15" s="1"/>
  <c r="E94" i="15"/>
  <c r="F94" i="15" s="1"/>
  <c r="E93" i="15"/>
  <c r="F93" i="15" s="1"/>
  <c r="F96" i="15" s="1"/>
  <c r="F84" i="15"/>
  <c r="F89" i="15"/>
  <c r="F88" i="15"/>
  <c r="F87" i="15"/>
  <c r="F86" i="15"/>
  <c r="F85" i="15"/>
  <c r="F83" i="15"/>
  <c r="F90" i="15" l="1"/>
  <c r="E80" i="15"/>
  <c r="F80" i="15" s="1"/>
  <c r="E79" i="15"/>
  <c r="F79" i="15" s="1"/>
  <c r="E78" i="15"/>
  <c r="F78" i="15" s="1"/>
  <c r="E77" i="15"/>
  <c r="F77" i="15" s="1"/>
  <c r="E76" i="15"/>
  <c r="F76" i="15" s="1"/>
  <c r="E75" i="15"/>
  <c r="F75" i="15" s="1"/>
  <c r="E74" i="15"/>
  <c r="F74" i="15" s="1"/>
  <c r="E73" i="15"/>
  <c r="F73" i="15" s="1"/>
  <c r="E70" i="15"/>
  <c r="F70" i="15" s="1"/>
  <c r="E69" i="15"/>
  <c r="F69" i="15" s="1"/>
  <c r="E68" i="15"/>
  <c r="F68" i="15" s="1"/>
  <c r="E67" i="15"/>
  <c r="F67" i="15" s="1"/>
  <c r="E65" i="15"/>
  <c r="F65" i="15" s="1"/>
  <c r="E64" i="15"/>
  <c r="F64" i="15" s="1"/>
  <c r="E63" i="15"/>
  <c r="F63" i="15" s="1"/>
  <c r="E62" i="15"/>
  <c r="F62" i="15" s="1"/>
  <c r="E32" i="15"/>
  <c r="F32" i="15" s="1"/>
  <c r="E31" i="15"/>
  <c r="F31" i="15" s="1"/>
  <c r="E30" i="15"/>
  <c r="F30" i="15" s="1"/>
  <c r="E28" i="15"/>
  <c r="F28" i="15" s="1"/>
  <c r="E29" i="15"/>
  <c r="F29" i="15" s="1"/>
  <c r="E27" i="15"/>
  <c r="F27" i="15" s="1"/>
  <c r="E26" i="15"/>
  <c r="F26" i="15" s="1"/>
  <c r="E25" i="15"/>
  <c r="F25" i="15" s="1"/>
  <c r="E24" i="15"/>
  <c r="F24" i="15" s="1"/>
  <c r="E23" i="15"/>
  <c r="F23" i="15" s="1"/>
  <c r="E22" i="15"/>
  <c r="F22" i="15" s="1"/>
  <c r="E21" i="15"/>
  <c r="F21" i="15" s="1"/>
  <c r="E20" i="15"/>
  <c r="F20" i="15" s="1"/>
  <c r="F81" i="15" l="1"/>
  <c r="F71" i="15"/>
  <c r="F33" i="15"/>
</calcChain>
</file>

<file path=xl/sharedStrings.xml><?xml version="1.0" encoding="utf-8"?>
<sst xmlns="http://schemas.openxmlformats.org/spreadsheetml/2006/main" count="296" uniqueCount="189">
  <si>
    <t>Nr. 4,5</t>
  </si>
  <si>
    <t>Nr. 5,5</t>
  </si>
  <si>
    <t>iki 1600 vnt</t>
  </si>
  <si>
    <t>iki 400 vnt</t>
  </si>
  <si>
    <t>Nr. 9,5</t>
  </si>
  <si>
    <t xml:space="preserve">Tracheostominiai vamzdeliai </t>
  </si>
  <si>
    <r>
      <t>  </t>
    </r>
    <r>
      <rPr>
        <sz val="10"/>
        <rFont val="Times New Roman"/>
        <family val="1"/>
        <charset val="186"/>
      </rPr>
      <t>su rentgenokontrastine juostele,</t>
    </r>
  </si>
  <si>
    <r>
      <t xml:space="preserve"> </t>
    </r>
    <r>
      <rPr>
        <sz val="10"/>
        <rFont val="Times New Roman"/>
        <family val="1"/>
        <charset val="186"/>
      </rPr>
      <t>graduoti su žemo slėgio cilindro formos manžete</t>
    </r>
  </si>
  <si>
    <r>
      <t xml:space="preserve"> </t>
    </r>
    <r>
      <rPr>
        <sz val="10"/>
        <rFont val="Times New Roman"/>
        <family val="1"/>
        <charset val="186"/>
      </rPr>
      <t>įvairių dydžių (tinkantys ir vaikams)</t>
    </r>
  </si>
  <si>
    <t>sterilūs silikonizuoti</t>
  </si>
  <si>
    <t xml:space="preserve">iki 2 vnt </t>
  </si>
  <si>
    <t>iki 24 vnt</t>
  </si>
  <si>
    <t>Nasofaringinis vamzdelis iš minkštos PVC ar analogiškos medžiagos, įvedimo galas kirstas kampu, užapvalintas, atraumatinis. Kitas su rankenėle prilaikymui ir tvirtinimo angele. Spalvinė kodacija. Kliniškai švarus supakuotas po vieną. Išmatavimai:</t>
  </si>
  <si>
    <t>Liubrikatoriai endotrachejiniams vamzdeliams: silikoninis, aerozolinis, sterilus, 400ml flakone</t>
  </si>
  <si>
    <t xml:space="preserve">  - į kairį bronchą</t>
  </si>
  <si>
    <t>N35</t>
  </si>
  <si>
    <t>N37</t>
  </si>
  <si>
    <t>N39</t>
  </si>
  <si>
    <t>N41</t>
  </si>
  <si>
    <t xml:space="preserve">  - į dešinį bronchą</t>
  </si>
  <si>
    <t>OOO</t>
  </si>
  <si>
    <t>OO</t>
  </si>
  <si>
    <t>O</t>
  </si>
  <si>
    <t>Armuoti endotrachejimiai vamzdeliai su didelio tūrio/žemo slėgio cilindro formos manžete, Luer-Lock tipo švirkšto prijungimo juostos, kontrolinės manžetės, užpildymo balionėlis, silikonizuotas, į sudėtį neįeina lateksas, sterilus</t>
  </si>
  <si>
    <t>iki 2 vnt</t>
  </si>
  <si>
    <t>Nr. 5½</t>
  </si>
  <si>
    <t>Nr. 6½</t>
  </si>
  <si>
    <t>Nr. 7½</t>
  </si>
  <si>
    <t>38</t>
  </si>
  <si>
    <t>38.1</t>
  </si>
  <si>
    <t>38.2</t>
  </si>
  <si>
    <t>iki 10 vnt</t>
  </si>
  <si>
    <t>38.3</t>
  </si>
  <si>
    <t>iki 600 vnt</t>
  </si>
  <si>
    <t>iki 120 vnt</t>
  </si>
  <si>
    <t>iki 12 vnt</t>
  </si>
  <si>
    <t>3.1</t>
  </si>
  <si>
    <t>3.2</t>
  </si>
  <si>
    <t>Nr. 6</t>
  </si>
  <si>
    <t>Nr. 8</t>
  </si>
  <si>
    <t>Nr. 10</t>
  </si>
  <si>
    <t>Ch 12</t>
  </si>
  <si>
    <t>Ch 14</t>
  </si>
  <si>
    <t>Ch 16</t>
  </si>
  <si>
    <t xml:space="preserve">iki 60 vnt </t>
  </si>
  <si>
    <t>iki 360 vnt</t>
  </si>
  <si>
    <t>Nr. 4</t>
  </si>
  <si>
    <t>Nr. 5</t>
  </si>
  <si>
    <t>Nr. 7</t>
  </si>
  <si>
    <t>4.1</t>
  </si>
  <si>
    <t>4.2</t>
  </si>
  <si>
    <t>4.3</t>
  </si>
  <si>
    <t>4.4</t>
  </si>
  <si>
    <t>iki 3000 vnt</t>
  </si>
  <si>
    <t xml:space="preserve">iki 10 vnt </t>
  </si>
  <si>
    <t>iki 20 vnt</t>
  </si>
  <si>
    <t>5.1</t>
  </si>
  <si>
    <t>5.2</t>
  </si>
  <si>
    <t>5.3</t>
  </si>
  <si>
    <t>5.4</t>
  </si>
  <si>
    <t>5.5</t>
  </si>
  <si>
    <t>5.6</t>
  </si>
  <si>
    <t>5.7</t>
  </si>
  <si>
    <t>5.8</t>
  </si>
  <si>
    <t>5.9</t>
  </si>
  <si>
    <t>5.11</t>
  </si>
  <si>
    <t>6.5</t>
  </si>
  <si>
    <t>9</t>
  </si>
  <si>
    <t>9.1</t>
  </si>
  <si>
    <t>9.4</t>
  </si>
  <si>
    <t>9.5</t>
  </si>
  <si>
    <t>9.6</t>
  </si>
  <si>
    <t>9.7</t>
  </si>
  <si>
    <t>9.8</t>
  </si>
  <si>
    <t>iki 60 vnt</t>
  </si>
  <si>
    <t>Priedas Nr. 2</t>
  </si>
  <si>
    <t>iki 100 vnt</t>
  </si>
  <si>
    <t>13.1</t>
  </si>
  <si>
    <t>Aukštos koncentracijos deguonies kaukės. Turi būti: vienkartinės, kliniškai švarios,  gaminio sudėtyje neturi būti latekso, turi hermetiškai priglusti prie veido, kaukės kraštai, kontaktuojantys su paciento veidu, turi būti minkšti ir neaštrūs, kaukė turi būti su sutvirtinimo juostele (gumele), kuri leistų hermetiškai fiksuoti kaukę pacientui ant veido, deguonies kaukė turi būti su nosies spaustuku ir 1ltr talpos permatomu rezervuaru, kaukė turi būti pagaminta iš plono plastiko ir nedeformuota, kaukės L (suaugusiems) ir M (vaikams) dydžiai atitinkamai turi atitikti europietišką veido anatomiją, deguonies vamzdelis turi būti ne lygiasienis, o su specialiu vidiniu profiliu, deguonies vamzdelio galai turi būti su kūginės formos konektoriais abiejuose galuose, deguonies vamzdelio ilgis - 1,80m, esant 5-15l/min srautui turi būti tiekiamas 30-50% O2. Rinkinį sudaro: aukštos koncentracijos deguonies kaukė ir 1,8m deguonies vamzdelis</t>
  </si>
  <si>
    <t xml:space="preserve"> </t>
  </si>
  <si>
    <t>L - dydžio</t>
  </si>
  <si>
    <t>M- dydžio</t>
  </si>
  <si>
    <t>Tiekėjas privalo pateikti gamintojo katalogus (prekių aprašymus),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Katalogai (prekių aprašymai) turi būti lietuvių kalba. Pateikiamos skaitmeninės dokumentų kopijos.</t>
  </si>
  <si>
    <t>5.12</t>
  </si>
  <si>
    <t>5.13</t>
  </si>
  <si>
    <t>6.1</t>
  </si>
  <si>
    <t>Nr. 6,5</t>
  </si>
  <si>
    <t>Nr. 7,5</t>
  </si>
  <si>
    <t>Nr. 8,5</t>
  </si>
  <si>
    <t>Nr. 9</t>
  </si>
  <si>
    <t>6.2</t>
  </si>
  <si>
    <t>6.3</t>
  </si>
  <si>
    <t>7.1</t>
  </si>
  <si>
    <t>7.2</t>
  </si>
  <si>
    <t>7.3</t>
  </si>
  <si>
    <t>7.4</t>
  </si>
  <si>
    <t>7.5</t>
  </si>
  <si>
    <t>7.6</t>
  </si>
  <si>
    <t>Priemonės intensyviai terapijai ir anestezijai</t>
  </si>
  <si>
    <t>15</t>
  </si>
  <si>
    <t>Deguonies kaukės skaidrios, suaugusiems su reguliuojamu Venturi vožtuvu, pagamintos iš PVC, neturi latekso, vienkartinės, reguliuojama deguonies koncentracija (24%-50%), vožtuvo jungtis 22F, aerozolinės kaukės jungtis 22M. Rinkinį sudaro: kaukė suaugusiems, Venturi vožtuvas ir deguonies vamzdelis (su spec. vidiniu profiliu, ne lygiasienis) su konektoriais galuose, kurio ilgis 1,8m</t>
  </si>
  <si>
    <t>Intubaciniai vamzdeliai įvairių numerių (tinkantys ir vaikams),graduoti, su žemo slėgio cilindro formos manžete, su rentgenokontrastine juostele, sterilūs, silikonizuoti, be latekso</t>
  </si>
  <si>
    <t xml:space="preserve">             Perkamų vienkartinių medicininių priemonių sąrašas</t>
  </si>
  <si>
    <t>Eil. Nr.</t>
  </si>
  <si>
    <t>Priemonės pavadinimas</t>
  </si>
  <si>
    <t>Orientacinis kiekis metams</t>
  </si>
  <si>
    <t>PVM tarifas %</t>
  </si>
  <si>
    <t>Gamintojas</t>
  </si>
  <si>
    <t>ID/OD 4-7 mm</t>
  </si>
  <si>
    <t>ID/OD 5-8 mm</t>
  </si>
  <si>
    <t>ID/OD 6-9 mm</t>
  </si>
  <si>
    <t>ID/OD 7-10 mm</t>
  </si>
  <si>
    <t>ID/OD 8-11 mm</t>
  </si>
  <si>
    <t>ID/OD 9-13 mm</t>
  </si>
  <si>
    <t>Endobronchiniai vamzdeliai dvigubo spindžio, graduoti silikonizuoti be latekso, su dviem cilindro formos manžetėmis dydis Ch 35-41. Būtini priedai: 2 atsiurbimo kateteriai su vožtuvais, kampinių jungiamųjų elementų komplektas, Y formos sujungėjas, nukreipėjas. CE deklaracija.</t>
  </si>
  <si>
    <t>Viso 38 dalis</t>
  </si>
  <si>
    <t>Uždaros atsiurbimo sistemos rinkinys intubaciniams vamzdeliams. Sudaryta iš: išsišakojimo, besisukančio vožtuvo, atsiurbimo kateterio apgaubto poliuretanine permatoma rankove, vakumo reguliavimo vožtuvo, praplovimo kateterio, vaistų suleidimo/inhaliavimo kateterio. Išsišakojimo antgalis patikimai susijungia su bet kokiu konektoriumi sukasi 360 laipsnių. Vožtuvas turi 2 padėtis-atidaryta ir uždaryta. Uždarytoje padėtyje vožtuvas pilnai apsaugo paciento kvėpavimo takus nuo atsiurbimo kateterio net ir plovimo metu. Uždaroje padėtyje pacientas nepraranda plaučių tūrio, išsaugomi visi kvėpavimo parametrai. Atsiurbimo kateteris su pilno ištraukimo atžyma ir ilgio atžymomis kas 1cm, kateteris yra 2 skirtingų kietumų: galiukas užapvalintas, minkštas apie 0,5-1cm, su 4 skylutėmis. Kateteris turi "v" formos nuvalymo vožtuvą, kuris nuvalo išskyras kateterį ištraukiant. Kateteris gali būti nuimamas prieš atliekant bronchoskopiją ir vėl uždedamas. Rinkinyje yra 2 sterilūs guminiai gaubteliai-bronchoskopinis gaubtelis su kryžmine įpjova ir kateterio gaubtelis. Sistema naudojama iki 48 val.Vakuminio vožtuvo korpusas yra nuspalvintas ISO spalvomis, ant dangtelio yra rodyklė, kuri nurodo vakumo srovės kryptį. Rinkinyje yra lipdukai, kurie klijuojami ant korpuso. Atsiurbimo kateterio ilgis 580mm. Sterilus, be latekso, turi turėti galimybę užsakyti atskirai: sterilius tirpalo flakonus po 15ml, guminius gaubtelius, pakeitimo atsiurbimo kateterį. Dydžiai:</t>
  </si>
  <si>
    <t>Vnt. kaina EUR (su PVM)</t>
  </si>
  <si>
    <t>Viso kaina EUR (su PVM)</t>
  </si>
  <si>
    <t>Deguonies kaukės skaidrios, suaugusiems su vamzdeliu;  be PVC, neturi latekso, vienkartinės, gerai priglunda prie veido, turi sutvirtinimo juostelę. Rinkinį sudaro: skaidri kaukė, deguonies vamzdelis (su spec. vidiniu profiliu, ne lygiasienis) su konektoriais galuose, ilgis 2,1m</t>
  </si>
  <si>
    <t>13.2</t>
  </si>
  <si>
    <t>13.3</t>
  </si>
  <si>
    <t>13.4</t>
  </si>
  <si>
    <t>13.5</t>
  </si>
  <si>
    <t>9.2</t>
  </si>
  <si>
    <t>9.3</t>
  </si>
  <si>
    <t>5.10</t>
  </si>
  <si>
    <r>
      <t>naujagimiams:</t>
    </r>
    <r>
      <rPr>
        <sz val="10"/>
        <color theme="1"/>
        <rFont val="Times New Roman"/>
        <family val="1"/>
        <charset val="186"/>
      </rPr>
      <t xml:space="preserve"> tūris – 10 (±2 ml), pasipriešinimas – nedaugiau kaip 1,0cm H2O esant 10 l/min oro srautui, drėgmės gražinimas – 26,0mg (±2mg) H2O/l (VT 25ml), minimalus įkvėpimo/iškvėpimo tūris &gt;35ml</t>
    </r>
  </si>
  <si>
    <t>Viengubas orofaringinis vamzdelis, be latekso, kliniškai švarus, spalvinis numerių kodavimas, vienkartinis, supakuoti po vieną vienetą. Vientisi. Su elastinėmis detalėmis apsaugančiomis pacientą nuo galimų traumų - distalinėje pusėje (toliau nuo dantų sukandimo vietos) ir dantų sukandimo vietoje. Su praplatinta anga (atsiurbimams ir pan.), t.y. angoje nėra jokių papildomų detalių. Dydžiai:</t>
  </si>
  <si>
    <t>iki 1300 vnt</t>
  </si>
  <si>
    <t>Kombinuoti kvėpavimo filtrai su šilumos ir drėgmės palaikymu, kliniškai švarūs, be latekso, elektrostatinis veikimo principas, turi šilumos ir drėgmės reguliatorių ir Luer Lock tipo jungtis CO2 monitorizavimui. Monitoringo linijos anga su saugiu guminiu dangteliu t.y. atidengus dangtelį jis lieka pritvirtintas prie korpuso. Testuoti su virusais ir bakterijomis nepriklausomoje laboratorijoje pagal tarptautines metodikas 24 val., efektyvumas &gt;99,999% (žr. testavimo protokolą), (TBC, hepatito virusą ir kt. bakterijas), supakuoti į maišelius po 1 vnt</t>
  </si>
  <si>
    <r>
      <t>suaugusiems:</t>
    </r>
    <r>
      <rPr>
        <sz val="10"/>
        <color theme="1"/>
        <rFont val="Times New Roman"/>
        <family val="1"/>
        <charset val="186"/>
      </rPr>
      <t xml:space="preserve"> tūris – 60ml (±2 ml), pasipriešinimas – nedaugiau kaip 0.8cm H2O esant 30 l/min oro srautui , drėgmės gražinimas – 30,0mg (±2mg) H2O/l (VT 500ml), minimalus įkvėpimo/iškvėpimo tūris &gt;200ml</t>
    </r>
  </si>
  <si>
    <t>iki 11000 vnt</t>
  </si>
  <si>
    <r>
      <t xml:space="preserve">paaugliams: </t>
    </r>
    <r>
      <rPr>
        <sz val="10"/>
        <color theme="1"/>
        <rFont val="Times New Roman"/>
        <family val="1"/>
        <charset val="186"/>
      </rPr>
      <t>tūris – 34 (±2 ml), pasipriešinimas – nedaugiau kaip 0.9cm H2O esant 30 l/min oro srautu, drėgmės gražinimas – 25,0mg (±2mg) H2O/l (VT 500ml), minimalus įkvėpimo/iškvėpimo tūris &gt;100ml</t>
    </r>
  </si>
  <si>
    <r>
      <t xml:space="preserve">vaikams: </t>
    </r>
    <r>
      <rPr>
        <sz val="10"/>
        <color theme="1"/>
        <rFont val="Times New Roman"/>
        <family val="1"/>
        <charset val="186"/>
      </rPr>
      <t>tūris – 28  (±2 ml), pasipriešinimas – nedaugiau kaip 1,5cm H2O esant 30 l/min oro srautui, drėgmės gražinimas – 31,0mg  (±2mg) H2O/l (VT 250ml), minimalus įkvėpimo/iškvėpimo tūris &gt;90ml</t>
    </r>
  </si>
  <si>
    <t>BENDRIEJI REIKALAVIMAI PRIEMONĖMS. Vienai/visai pozicijai siūlyti produktą tik iš vieno gamintojo.</t>
  </si>
  <si>
    <t>1</t>
  </si>
  <si>
    <t>2</t>
  </si>
  <si>
    <t>3</t>
  </si>
  <si>
    <t>4</t>
  </si>
  <si>
    <t xml:space="preserve">                                                                                                                                     Viso 3 dalis</t>
  </si>
  <si>
    <t>Viso 4 dalis</t>
  </si>
  <si>
    <t>5</t>
  </si>
  <si>
    <t>Viso 5 dalis</t>
  </si>
  <si>
    <t>6</t>
  </si>
  <si>
    <t>6.4</t>
  </si>
  <si>
    <t>6.6</t>
  </si>
  <si>
    <t>6.7</t>
  </si>
  <si>
    <t>6.8</t>
  </si>
  <si>
    <t>6.9</t>
  </si>
  <si>
    <t>6.10</t>
  </si>
  <si>
    <t>6.11</t>
  </si>
  <si>
    <t>Viso 6 dalis</t>
  </si>
  <si>
    <t>7</t>
  </si>
  <si>
    <t>Viso 7 dalis</t>
  </si>
  <si>
    <t>8</t>
  </si>
  <si>
    <t>Viso 9 dalis</t>
  </si>
  <si>
    <t>13</t>
  </si>
  <si>
    <t>13.6</t>
  </si>
  <si>
    <t>13.7</t>
  </si>
  <si>
    <t>13.8</t>
  </si>
  <si>
    <t>Viso 13  dalis</t>
  </si>
  <si>
    <t>15.1</t>
  </si>
  <si>
    <t>15.2</t>
  </si>
  <si>
    <t>15.3</t>
  </si>
  <si>
    <t>15.4</t>
  </si>
  <si>
    <t>15.5</t>
  </si>
  <si>
    <t>15.6</t>
  </si>
  <si>
    <t>15.7</t>
  </si>
  <si>
    <t>Viso 15 dalis</t>
  </si>
  <si>
    <t>Prekių kokybė turi atitikti Europos Sąjungos ar tarptautinius standartus. Pateikiami: CE sertifikatai arba lygiaverčiai dokumentai. Pateikiama skaitmeninė dokumento kopija.</t>
  </si>
  <si>
    <t>Covidien/Medtronic</t>
  </si>
  <si>
    <t>37</t>
  </si>
  <si>
    <t>Armuoto tracheostominio vamzdelio rinkinys: sterilus, vienkartinis; skaidrus, pagamintas iš PVC;  specialiai suformuotas linkis neleidžia vamzdeliui persilenkti; sienelėje inkapsiliuota metalinė spiralė; vamzdelio distalinis galas atraumatinis, rentgenokontrastinis; žemo spaudimo manžetė; pripūtimo balionėlis su vožtuvėliu ir Luer-Lock jungimo galu; 15mm konektorius pritvirtintas prie tracheostominio vamzdelio; reguliuojami sparneliai (turi būti reguliavimo žymos kas 0,5cm); į rinkinį įeina obturatorius ir juostelė; rentgeno kontrastinis; dydžiai: ID 6mm-11mm</t>
  </si>
  <si>
    <t>41</t>
  </si>
  <si>
    <t>Išorinės elektrinės kardiostimuliacijos elektrodai skirti suaugusiems, sertifikuoti  ligoninės turimiems bifaziniams defibriliatoriams/monitoriams Medtronic Physio-Control Lifepack-12: su prijungta  sistema, su jungtimi prie ligoninės turimiems bifaziniams defibriliatoriams/monitoriams Medtronic Physio-Control Lifepack-12; skirti stimuliacijai, defribriliacijai, EKG elektrodai</t>
  </si>
  <si>
    <t>iki 50 vnt</t>
  </si>
  <si>
    <t>Fiab SpA, prekės kodas: 7952</t>
  </si>
  <si>
    <t>42</t>
  </si>
  <si>
    <t>Išorinės elektrinės kardiostimuliacijos elektrodai skirti suaugusiems, sertifikuoti ligoninės turimiems defibriliatoriams/monitoriams Philips HeartStart MRx:</t>
  </si>
  <si>
    <t>iki 40 vnt</t>
  </si>
  <si>
    <t>Fiab SpA, prekės kodas: 7950</t>
  </si>
  <si>
    <r>
      <t>kondukcinis paviršiaus plotas 75cm</t>
    </r>
    <r>
      <rPr>
        <vertAlign val="superscript"/>
        <sz val="10"/>
        <rFont val="Times New Roman"/>
        <family val="1"/>
      </rPr>
      <t>2</t>
    </r>
    <r>
      <rPr>
        <sz val="10"/>
        <rFont val="Times New Roman"/>
        <family val="1"/>
        <charset val="186"/>
      </rPr>
      <t>, gelio plotas 102cm</t>
    </r>
    <r>
      <rPr>
        <vertAlign val="superscript"/>
        <sz val="10"/>
        <rFont val="Times New Roman"/>
        <family val="1"/>
      </rPr>
      <t>2</t>
    </r>
    <r>
      <rPr>
        <sz val="10"/>
        <rFont val="Times New Roman"/>
        <family val="1"/>
        <charset val="186"/>
      </rPr>
      <t>;</t>
    </r>
  </si>
  <si>
    <t>daugiafunkcinis-defibriliacijai, stimuliacijai, monitoravimui, kardioversijai;</t>
  </si>
  <si>
    <t>hidrogelinis kontaktuojantis paviršius;</t>
  </si>
  <si>
    <t>48" laidu, su jungtimi prie defibriliatoriaus/monitoriums Philips HeartStart MRx</t>
  </si>
  <si>
    <t>47</t>
  </si>
  <si>
    <t>Laikinos širdies stimuliacijos rinkinys. Rinkinį sudaro: bipolinis intrakardinis elektrodas 5Fr, 6Fr, ilgis 110cm, introdiuseris 6Fr, 7Fr x10cm atsparus perlinkimui, su hidrofiline danga, rentgenokontrastinis, su integruotu hemostatiniu vožtuvu, papildomas portas, audinių dilatorius su fiksuojama jungtimi, J formos pravedėjas 45cm ilgio, mikštu galu, punkcinė adata 18Gx6,35cm, elektrodo apsauga su fiksuojančiomis jungtimis distaliniame ir proksimaliniame galuose, ilgis 30,5cm, obturatorius 8Fr, marliniai tamponėliai 3vnt., CE ženklinimas</t>
  </si>
  <si>
    <t>Fiab SpA, prekių kodai: 52205S + Input +sterile sleeve</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</si>
</sst>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0"/>
      <color theme="1"/>
      <name val="Calibri"/>
      <family val="2"/>
      <charset val="186"/>
      <scheme val="minor"/>
    </font>
    <font>
      <sz val="10"/>
      <name val="Times New Roman"/>
      <family val="1"/>
      <charset val="186"/>
    </font>
    <font>
      <b/>
      <sz val="18"/>
      <name val="Times New Roman"/>
      <family val="1"/>
      <charset val="186"/>
    </font>
    <font>
      <b/>
      <sz val="10"/>
      <name val="Times New Roman"/>
      <family val="1"/>
      <charset val="186"/>
    </font>
    <font>
      <b/>
      <sz val="10"/>
      <name val="Times New Roman"/>
      <family val="1"/>
    </font>
    <font>
      <sz val="7"/>
      <name val="Times New Roman"/>
      <family val="1"/>
      <charset val="186"/>
    </font>
    <font>
      <sz val="10"/>
      <name val="Times New Roman"/>
      <family val="1"/>
    </font>
    <font>
      <sz val="10"/>
      <name val="Calibri"/>
      <family val="2"/>
      <charset val="186"/>
      <scheme val="minor"/>
    </font>
    <font>
      <b/>
      <sz val="10"/>
      <color theme="1"/>
      <name val="Times New Roman"/>
      <family val="1"/>
      <charset val="186"/>
    </font>
    <font>
      <sz val="10"/>
      <color theme="1"/>
      <name val="Times New Roman"/>
      <family val="1"/>
      <charset val="186"/>
    </font>
    <font>
      <vertAlign val="superscript"/>
      <sz val="10"/>
      <name val="Times New Roman"/>
      <family val="1"/>
    </font>
  </fonts>
  <fills count="4">
    <fill>
      <patternFill patternType="none"/>
    </fill>
    <fill>
      <patternFill patternType="gray125"/>
    </fill>
    <fill>
      <patternFill patternType="solid">
        <fgColor indexed="13"/>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73">
    <xf numFmtId="0" fontId="0" fillId="0" borderId="0" xfId="0"/>
    <xf numFmtId="49" fontId="1" fillId="0" borderId="0" xfId="0" applyNumberFormat="1" applyFont="1" applyAlignment="1">
      <alignment horizontal="center" vertical="top"/>
    </xf>
    <xf numFmtId="0" fontId="1" fillId="0" borderId="0" xfId="0" applyFont="1" applyAlignment="1">
      <alignment vertical="top" wrapText="1"/>
    </xf>
    <xf numFmtId="0" fontId="1" fillId="0" borderId="0" xfId="0" applyFont="1" applyAlignment="1">
      <alignment horizontal="center" vertical="top"/>
    </xf>
    <xf numFmtId="0" fontId="1" fillId="0" borderId="0" xfId="0" applyFont="1" applyAlignment="1">
      <alignment vertical="top"/>
    </xf>
    <xf numFmtId="49" fontId="1" fillId="0" borderId="0" xfId="0" applyNumberFormat="1" applyFont="1" applyAlignment="1">
      <alignment horizontal="left" vertical="top"/>
    </xf>
    <xf numFmtId="0" fontId="2" fillId="0" borderId="0" xfId="0" applyFont="1" applyAlignment="1">
      <alignment horizontal="left" vertical="top"/>
    </xf>
    <xf numFmtId="0" fontId="1" fillId="0" borderId="0" xfId="0" applyFont="1" applyAlignment="1">
      <alignment horizontal="left" vertical="top"/>
    </xf>
    <xf numFmtId="0" fontId="2" fillId="0" borderId="0" xfId="0" applyFont="1" applyAlignment="1">
      <alignment horizontal="left" vertical="top" wrapText="1"/>
    </xf>
    <xf numFmtId="49" fontId="3" fillId="0" borderId="1" xfId="0" applyNumberFormat="1" applyFont="1" applyBorder="1" applyAlignment="1">
      <alignment horizontal="center" vertical="top" wrapText="1"/>
    </xf>
    <xf numFmtId="49" fontId="3" fillId="2" borderId="1" xfId="0" applyNumberFormat="1" applyFont="1" applyFill="1" applyBorder="1" applyAlignment="1">
      <alignment horizontal="center" vertical="top" wrapText="1"/>
    </xf>
    <xf numFmtId="0" fontId="1" fillId="2" borderId="1" xfId="0" applyFont="1" applyFill="1" applyBorder="1" applyAlignment="1">
      <alignment horizontal="center" vertical="top"/>
    </xf>
    <xf numFmtId="0" fontId="1" fillId="2" borderId="1" xfId="0" applyFont="1" applyFill="1" applyBorder="1" applyAlignment="1">
      <alignment vertical="top"/>
    </xf>
    <xf numFmtId="0" fontId="1" fillId="0" borderId="1" xfId="0" applyFont="1" applyBorder="1" applyAlignment="1">
      <alignment vertical="top"/>
    </xf>
    <xf numFmtId="49" fontId="1" fillId="0" borderId="1" xfId="0" applyNumberFormat="1" applyFont="1" applyBorder="1" applyAlignment="1">
      <alignment horizontal="center" vertical="top" wrapText="1"/>
    </xf>
    <xf numFmtId="49" fontId="4" fillId="0" borderId="1" xfId="0" applyNumberFormat="1" applyFont="1" applyBorder="1" applyAlignment="1">
      <alignment horizontal="center" vertical="top" wrapText="1"/>
    </xf>
    <xf numFmtId="0" fontId="1" fillId="0" borderId="1" xfId="0" applyFont="1" applyBorder="1" applyAlignment="1">
      <alignment horizontal="center" vertical="top"/>
    </xf>
    <xf numFmtId="0" fontId="0" fillId="0" borderId="0" xfId="0" applyAlignment="1">
      <alignment horizontal="center"/>
    </xf>
    <xf numFmtId="49" fontId="4" fillId="0" borderId="1" xfId="0" applyNumberFormat="1" applyFont="1" applyBorder="1" applyAlignment="1">
      <alignment horizontal="center" vertical="top"/>
    </xf>
    <xf numFmtId="49" fontId="1" fillId="0" borderId="1" xfId="0" applyNumberFormat="1" applyFont="1" applyBorder="1" applyAlignment="1">
      <alignment horizontal="center" vertical="top"/>
    </xf>
    <xf numFmtId="49" fontId="3" fillId="0" borderId="1" xfId="0" applyNumberFormat="1" applyFont="1" applyBorder="1" applyAlignment="1">
      <alignment horizontal="center" vertical="top"/>
    </xf>
    <xf numFmtId="0" fontId="1" fillId="0" borderId="2" xfId="0" applyFont="1" applyBorder="1" applyAlignment="1">
      <alignment horizontal="center" vertical="top" wrapText="1"/>
    </xf>
    <xf numFmtId="0" fontId="1" fillId="0" borderId="2" xfId="0" applyFont="1" applyBorder="1" applyAlignment="1">
      <alignment vertical="top"/>
    </xf>
    <xf numFmtId="0" fontId="2" fillId="0" borderId="0" xfId="0" applyFont="1" applyAlignment="1">
      <alignment vertical="top"/>
    </xf>
    <xf numFmtId="0" fontId="1" fillId="0" borderId="1" xfId="0" applyFont="1" applyBorder="1" applyAlignment="1">
      <alignment horizontal="left" vertical="top" wrapText="1"/>
    </xf>
    <xf numFmtId="0" fontId="3" fillId="0" borderId="1" xfId="0" applyFont="1" applyBorder="1" applyAlignment="1">
      <alignment horizontal="center" vertical="top" wrapText="1"/>
    </xf>
    <xf numFmtId="0" fontId="1" fillId="0" borderId="1" xfId="0" applyFont="1" applyBorder="1" applyAlignment="1">
      <alignment horizontal="center" vertical="top" wrapText="1"/>
    </xf>
    <xf numFmtId="0" fontId="1" fillId="0" borderId="1" xfId="0" applyFont="1" applyBorder="1" applyAlignment="1">
      <alignment vertical="top" wrapText="1"/>
    </xf>
    <xf numFmtId="0" fontId="1" fillId="0" borderId="1" xfId="0" applyFont="1" applyBorder="1" applyAlignment="1">
      <alignment horizontal="justify" vertical="top" wrapText="1"/>
    </xf>
    <xf numFmtId="0" fontId="1" fillId="0" borderId="3" xfId="0" applyFont="1" applyBorder="1" applyAlignment="1">
      <alignment vertical="top" wrapText="1"/>
    </xf>
    <xf numFmtId="0" fontId="5" fillId="0" borderId="1" xfId="0" applyFont="1" applyBorder="1" applyAlignment="1">
      <alignment horizontal="left" vertical="top" wrapText="1"/>
    </xf>
    <xf numFmtId="0" fontId="1" fillId="0" borderId="3" xfId="0" applyFont="1" applyBorder="1" applyAlignment="1">
      <alignment horizontal="justify" vertical="top" wrapText="1"/>
    </xf>
    <xf numFmtId="0" fontId="3" fillId="2" borderId="3" xfId="0" applyFont="1" applyFill="1" applyBorder="1" applyAlignment="1">
      <alignment horizontal="center" vertical="top" wrapText="1"/>
    </xf>
    <xf numFmtId="0" fontId="3" fillId="0" borderId="3" xfId="0" applyFont="1" applyBorder="1" applyAlignment="1">
      <alignment horizontal="right" vertical="top" wrapText="1"/>
    </xf>
    <xf numFmtId="0" fontId="7" fillId="0" borderId="0" xfId="0" applyFont="1"/>
    <xf numFmtId="0" fontId="9" fillId="0" borderId="0" xfId="0" applyFont="1" applyAlignment="1">
      <alignment wrapText="1"/>
    </xf>
    <xf numFmtId="0" fontId="9" fillId="0" borderId="1" xfId="0" applyFont="1" applyBorder="1" applyAlignment="1">
      <alignment wrapText="1"/>
    </xf>
    <xf numFmtId="0" fontId="8" fillId="0" borderId="1" xfId="0" applyFont="1" applyBorder="1" applyAlignment="1">
      <alignment wrapText="1"/>
    </xf>
    <xf numFmtId="0" fontId="8" fillId="0" borderId="1" xfId="0" applyFont="1" applyBorder="1" applyAlignment="1">
      <alignment vertical="top" wrapText="1"/>
    </xf>
    <xf numFmtId="0" fontId="3" fillId="0" borderId="3" xfId="0" applyFont="1" applyBorder="1" applyAlignment="1">
      <alignment horizontal="left" vertical="top" wrapText="1"/>
    </xf>
    <xf numFmtId="0" fontId="7" fillId="0" borderId="0" xfId="0" applyFont="1" applyAlignment="1">
      <alignment wrapText="1"/>
    </xf>
    <xf numFmtId="0" fontId="9" fillId="0" borderId="0" xfId="0" applyFont="1" applyAlignment="1">
      <alignment vertical="top" wrapText="1"/>
    </xf>
    <xf numFmtId="0" fontId="1" fillId="0" borderId="1" xfId="0" applyNumberFormat="1" applyFont="1" applyBorder="1" applyAlignment="1">
      <alignment vertical="top"/>
    </xf>
    <xf numFmtId="0" fontId="2" fillId="0" borderId="0" xfId="0" applyFont="1" applyAlignment="1">
      <alignment vertical="top" wrapText="1"/>
    </xf>
    <xf numFmtId="0" fontId="1" fillId="2" borderId="1" xfId="0" applyFont="1" applyFill="1" applyBorder="1" applyAlignment="1">
      <alignment vertical="top" wrapText="1"/>
    </xf>
    <xf numFmtId="0" fontId="1" fillId="0" borderId="2" xfId="0" applyFont="1" applyBorder="1" applyAlignment="1">
      <alignment vertical="top" wrapText="1"/>
    </xf>
    <xf numFmtId="2" fontId="1" fillId="0" borderId="1" xfId="0" applyNumberFormat="1" applyFont="1" applyBorder="1" applyAlignment="1">
      <alignment vertical="top"/>
    </xf>
    <xf numFmtId="2" fontId="3" fillId="0" borderId="1" xfId="0" applyNumberFormat="1" applyFont="1" applyBorder="1" applyAlignment="1">
      <alignment vertical="top"/>
    </xf>
    <xf numFmtId="2" fontId="1" fillId="0" borderId="2" xfId="0" applyNumberFormat="1" applyFont="1" applyBorder="1" applyAlignment="1">
      <alignment vertical="top"/>
    </xf>
    <xf numFmtId="2" fontId="3" fillId="0" borderId="2" xfId="0" applyNumberFormat="1" applyFont="1" applyBorder="1" applyAlignment="1">
      <alignment vertical="top"/>
    </xf>
    <xf numFmtId="0" fontId="3" fillId="0" borderId="2" xfId="0" applyFont="1" applyBorder="1" applyAlignment="1">
      <alignment vertical="top"/>
    </xf>
    <xf numFmtId="0" fontId="1" fillId="0" borderId="0" xfId="0" applyFont="1" applyAlignment="1">
      <alignment horizontal="left" vertical="top" wrapText="1"/>
    </xf>
    <xf numFmtId="0" fontId="9" fillId="0" borderId="0" xfId="0" applyFont="1" applyAlignment="1">
      <alignment horizontal="left" vertical="top" wrapText="1"/>
    </xf>
    <xf numFmtId="49" fontId="4" fillId="3" borderId="1" xfId="0" applyNumberFormat="1" applyFont="1" applyFill="1" applyBorder="1" applyAlignment="1">
      <alignment horizontal="center" vertical="top" wrapText="1"/>
    </xf>
    <xf numFmtId="0" fontId="1" fillId="3" borderId="1" xfId="0" applyFont="1" applyFill="1" applyBorder="1" applyAlignment="1">
      <alignment vertical="top" wrapText="1"/>
    </xf>
    <xf numFmtId="0" fontId="6" fillId="3" borderId="2" xfId="0" applyFont="1" applyFill="1" applyBorder="1" applyAlignment="1">
      <alignment horizontal="center" vertical="top" wrapText="1"/>
    </xf>
    <xf numFmtId="9" fontId="1" fillId="3" borderId="2" xfId="0" applyNumberFormat="1" applyFont="1" applyFill="1" applyBorder="1" applyAlignment="1">
      <alignment vertical="top"/>
    </xf>
    <xf numFmtId="2" fontId="1" fillId="3" borderId="2" xfId="0" applyNumberFormat="1" applyFont="1" applyFill="1" applyBorder="1" applyAlignment="1">
      <alignment vertical="top"/>
    </xf>
    <xf numFmtId="0" fontId="1" fillId="3" borderId="2" xfId="0" applyFont="1" applyFill="1" applyBorder="1" applyAlignment="1">
      <alignment horizontal="center" vertical="center" wrapText="1"/>
    </xf>
    <xf numFmtId="0" fontId="7" fillId="3" borderId="0" xfId="0" applyFont="1" applyFill="1"/>
    <xf numFmtId="0" fontId="1" fillId="3" borderId="2" xfId="0" applyFont="1" applyFill="1" applyBorder="1" applyAlignment="1">
      <alignment vertical="top"/>
    </xf>
    <xf numFmtId="0" fontId="1" fillId="3" borderId="2" xfId="0" applyFont="1" applyFill="1" applyBorder="1" applyAlignment="1">
      <alignment vertical="top" wrapText="1"/>
    </xf>
    <xf numFmtId="0" fontId="6" fillId="3" borderId="1" xfId="0" applyFont="1" applyFill="1" applyBorder="1" applyAlignment="1">
      <alignment horizontal="center" vertical="top" wrapText="1"/>
    </xf>
    <xf numFmtId="0" fontId="1" fillId="3" borderId="1" xfId="0" applyFont="1" applyFill="1" applyBorder="1" applyAlignment="1">
      <alignment vertical="top"/>
    </xf>
    <xf numFmtId="9" fontId="1" fillId="3"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center" wrapText="1"/>
    </xf>
    <xf numFmtId="49" fontId="4" fillId="3" borderId="0" xfId="0" applyNumberFormat="1" applyFont="1" applyFill="1" applyBorder="1" applyAlignment="1">
      <alignment horizontal="center" vertical="top" wrapText="1"/>
    </xf>
    <xf numFmtId="0" fontId="1" fillId="3" borderId="0" xfId="0" applyFont="1" applyFill="1" applyBorder="1" applyAlignment="1">
      <alignment vertical="top" wrapText="1"/>
    </xf>
    <xf numFmtId="0" fontId="6" fillId="3" borderId="0" xfId="0" applyFont="1" applyFill="1" applyBorder="1" applyAlignment="1">
      <alignment horizontal="center" vertical="top" wrapText="1"/>
    </xf>
    <xf numFmtId="9" fontId="1" fillId="3" borderId="0" xfId="0" applyNumberFormat="1" applyFont="1" applyFill="1" applyBorder="1" applyAlignment="1">
      <alignment vertical="top"/>
    </xf>
    <xf numFmtId="2" fontId="1" fillId="3" borderId="0" xfId="0" applyNumberFormat="1" applyFont="1" applyFill="1" applyBorder="1" applyAlignment="1">
      <alignment vertical="top"/>
    </xf>
    <xf numFmtId="0" fontId="1" fillId="3" borderId="0" xfId="0" applyFont="1" applyFill="1" applyBorder="1" applyAlignment="1">
      <alignmen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tabSelected="1" topLeftCell="A99" workbookViewId="0">
      <selection activeCell="F107" sqref="F107"/>
    </sheetView>
  </sheetViews>
  <sheetFormatPr defaultColWidth="9.109375" defaultRowHeight="13.8" x14ac:dyDescent="0.3"/>
  <cols>
    <col min="1" max="1" width="9.109375" style="34"/>
    <col min="2" max="2" width="66.33203125" style="34" customWidth="1"/>
    <col min="3" max="3" width="10.88671875" style="34" customWidth="1"/>
    <col min="4" max="4" width="6.44140625" style="34" customWidth="1"/>
    <col min="5" max="5" width="9.109375" style="34"/>
    <col min="6" max="6" width="9.44140625" style="34" bestFit="1" customWidth="1"/>
    <col min="7" max="7" width="20.5546875" style="40" customWidth="1"/>
    <col min="8" max="16384" width="9.109375" style="34"/>
  </cols>
  <sheetData>
    <row r="1" spans="1:8" x14ac:dyDescent="0.3">
      <c r="A1" s="1"/>
      <c r="B1" s="2"/>
      <c r="C1" s="3"/>
      <c r="D1" s="4"/>
      <c r="E1" s="4"/>
      <c r="F1" s="4"/>
      <c r="G1" s="2"/>
    </row>
    <row r="2" spans="1:8" ht="22.8" x14ac:dyDescent="0.3">
      <c r="A2" s="5"/>
      <c r="B2" s="6" t="s">
        <v>102</v>
      </c>
      <c r="C2" s="3"/>
      <c r="D2" s="7"/>
      <c r="E2" s="23" t="s">
        <v>75</v>
      </c>
      <c r="G2" s="43"/>
      <c r="H2" s="23"/>
    </row>
    <row r="3" spans="1:8" ht="22.8" x14ac:dyDescent="0.3">
      <c r="A3" s="5"/>
      <c r="B3" s="8"/>
      <c r="C3" s="3"/>
      <c r="D3" s="7"/>
      <c r="E3" s="7"/>
      <c r="F3" s="7"/>
      <c r="G3" s="8"/>
    </row>
    <row r="4" spans="1:8" ht="52.8" x14ac:dyDescent="0.3">
      <c r="A4" s="9" t="s">
        <v>103</v>
      </c>
      <c r="B4" s="25" t="s">
        <v>104</v>
      </c>
      <c r="C4" s="25" t="s">
        <v>105</v>
      </c>
      <c r="D4" s="25" t="s">
        <v>106</v>
      </c>
      <c r="E4" s="25" t="s">
        <v>117</v>
      </c>
      <c r="F4" s="25" t="s">
        <v>118</v>
      </c>
      <c r="G4" s="25" t="s">
        <v>107</v>
      </c>
    </row>
    <row r="5" spans="1:8" ht="26.4" x14ac:dyDescent="0.3">
      <c r="A5" s="9"/>
      <c r="B5" s="39" t="s">
        <v>135</v>
      </c>
      <c r="C5" s="25"/>
      <c r="D5" s="25"/>
      <c r="E5" s="25"/>
      <c r="F5" s="25"/>
      <c r="G5" s="25"/>
    </row>
    <row r="6" spans="1:8" x14ac:dyDescent="0.3">
      <c r="A6" s="10"/>
      <c r="B6" s="32" t="s">
        <v>98</v>
      </c>
      <c r="C6" s="11"/>
      <c r="D6" s="12"/>
      <c r="E6" s="12"/>
      <c r="F6" s="12"/>
      <c r="G6" s="44"/>
    </row>
    <row r="7" spans="1:8" ht="66" hidden="1" x14ac:dyDescent="0.3">
      <c r="A7" s="15" t="s">
        <v>136</v>
      </c>
      <c r="B7" s="31" t="s">
        <v>100</v>
      </c>
      <c r="C7" s="26" t="s">
        <v>34</v>
      </c>
      <c r="D7" s="13"/>
      <c r="E7" s="13"/>
      <c r="F7" s="13"/>
      <c r="G7" s="27"/>
    </row>
    <row r="8" spans="1:8" ht="52.8" hidden="1" x14ac:dyDescent="0.3">
      <c r="A8" s="15" t="s">
        <v>137</v>
      </c>
      <c r="B8" s="31" t="s">
        <v>119</v>
      </c>
      <c r="C8" s="26" t="s">
        <v>33</v>
      </c>
      <c r="D8" s="13"/>
      <c r="E8" s="13"/>
      <c r="F8" s="13"/>
      <c r="G8" s="27"/>
    </row>
    <row r="9" spans="1:8" ht="158.4" hidden="1" x14ac:dyDescent="0.3">
      <c r="A9" s="15" t="s">
        <v>138</v>
      </c>
      <c r="B9" s="31" t="s">
        <v>78</v>
      </c>
      <c r="C9" s="26" t="s">
        <v>79</v>
      </c>
      <c r="D9" s="13"/>
      <c r="E9" s="13"/>
      <c r="F9" s="13"/>
      <c r="G9" s="27"/>
    </row>
    <row r="10" spans="1:8" hidden="1" x14ac:dyDescent="0.3">
      <c r="A10" s="14" t="s">
        <v>36</v>
      </c>
      <c r="B10" s="31" t="s">
        <v>80</v>
      </c>
      <c r="C10" s="26" t="s">
        <v>33</v>
      </c>
      <c r="D10" s="13"/>
      <c r="E10" s="13"/>
      <c r="F10" s="13"/>
      <c r="G10" s="27"/>
    </row>
    <row r="11" spans="1:8" hidden="1" x14ac:dyDescent="0.3">
      <c r="A11" s="14" t="s">
        <v>37</v>
      </c>
      <c r="B11" s="31" t="s">
        <v>81</v>
      </c>
      <c r="C11" s="26" t="s">
        <v>33</v>
      </c>
      <c r="D11" s="13"/>
      <c r="E11" s="13"/>
      <c r="F11" s="13"/>
      <c r="G11" s="27"/>
    </row>
    <row r="12" spans="1:8" ht="26.4" hidden="1" x14ac:dyDescent="0.3">
      <c r="A12" s="15"/>
      <c r="B12" s="33" t="s">
        <v>140</v>
      </c>
      <c r="C12" s="26"/>
      <c r="D12" s="13"/>
      <c r="E12" s="13"/>
      <c r="F12" s="13"/>
      <c r="G12" s="27"/>
    </row>
    <row r="13" spans="1:8" ht="93" hidden="1" x14ac:dyDescent="0.3">
      <c r="A13" s="15" t="s">
        <v>139</v>
      </c>
      <c r="B13" s="36" t="s">
        <v>130</v>
      </c>
      <c r="C13" s="26"/>
      <c r="D13" s="13"/>
      <c r="E13" s="13"/>
      <c r="F13" s="13"/>
      <c r="G13" s="27"/>
    </row>
    <row r="14" spans="1:8" ht="40.200000000000003" hidden="1" x14ac:dyDescent="0.3">
      <c r="A14" s="14" t="s">
        <v>49</v>
      </c>
      <c r="B14" s="37" t="s">
        <v>131</v>
      </c>
      <c r="C14" s="26" t="s">
        <v>132</v>
      </c>
      <c r="D14" s="13"/>
      <c r="E14" s="13"/>
      <c r="F14" s="13"/>
      <c r="G14" s="27"/>
    </row>
    <row r="15" spans="1:8" ht="40.200000000000003" hidden="1" x14ac:dyDescent="0.3">
      <c r="A15" s="14" t="s">
        <v>50</v>
      </c>
      <c r="B15" s="37" t="s">
        <v>133</v>
      </c>
      <c r="C15" s="26" t="s">
        <v>74</v>
      </c>
      <c r="D15" s="13"/>
      <c r="E15" s="13"/>
      <c r="F15" s="13"/>
      <c r="G15" s="27"/>
    </row>
    <row r="16" spans="1:8" ht="40.200000000000003" hidden="1" x14ac:dyDescent="0.3">
      <c r="A16" s="14" t="s">
        <v>51</v>
      </c>
      <c r="B16" s="37" t="s">
        <v>134</v>
      </c>
      <c r="C16" s="26" t="s">
        <v>74</v>
      </c>
      <c r="D16" s="13"/>
      <c r="E16" s="13"/>
      <c r="F16" s="13"/>
      <c r="G16" s="27"/>
    </row>
    <row r="17" spans="1:7" ht="39.6" hidden="1" x14ac:dyDescent="0.3">
      <c r="A17" s="14" t="s">
        <v>52</v>
      </c>
      <c r="B17" s="38" t="s">
        <v>127</v>
      </c>
      <c r="C17" s="26" t="s">
        <v>74</v>
      </c>
      <c r="D17" s="13"/>
      <c r="E17" s="13"/>
      <c r="F17" s="13"/>
      <c r="G17" s="27"/>
    </row>
    <row r="18" spans="1:7" hidden="1" x14ac:dyDescent="0.3">
      <c r="A18" s="14"/>
      <c r="B18" s="33" t="s">
        <v>141</v>
      </c>
      <c r="C18" s="26"/>
      <c r="D18" s="13"/>
      <c r="E18" s="13"/>
      <c r="F18" s="13"/>
      <c r="G18" s="27"/>
    </row>
    <row r="19" spans="1:7" ht="39.6" x14ac:dyDescent="0.3">
      <c r="A19" s="9" t="s">
        <v>142</v>
      </c>
      <c r="B19" s="27" t="s">
        <v>101</v>
      </c>
      <c r="C19" s="26"/>
      <c r="D19" s="13"/>
      <c r="E19" s="13"/>
      <c r="F19" s="13"/>
      <c r="G19" s="27"/>
    </row>
    <row r="20" spans="1:7" x14ac:dyDescent="0.3">
      <c r="A20" s="14" t="s">
        <v>56</v>
      </c>
      <c r="B20" s="27" t="s">
        <v>46</v>
      </c>
      <c r="C20" s="26" t="s">
        <v>74</v>
      </c>
      <c r="D20" s="42">
        <v>5</v>
      </c>
      <c r="E20" s="13">
        <f t="shared" ref="E20:E32" si="0">2.05*1.05</f>
        <v>2.1524999999999999</v>
      </c>
      <c r="F20" s="46">
        <f>E20*60</f>
        <v>129.14999999999998</v>
      </c>
      <c r="G20" s="27" t="s">
        <v>171</v>
      </c>
    </row>
    <row r="21" spans="1:7" x14ac:dyDescent="0.3">
      <c r="A21" s="14" t="s">
        <v>57</v>
      </c>
      <c r="B21" s="27" t="s">
        <v>0</v>
      </c>
      <c r="C21" s="26" t="s">
        <v>74</v>
      </c>
      <c r="D21" s="13">
        <v>5</v>
      </c>
      <c r="E21" s="13">
        <f t="shared" si="0"/>
        <v>2.1524999999999999</v>
      </c>
      <c r="F21" s="46">
        <f>E21*60</f>
        <v>129.14999999999998</v>
      </c>
      <c r="G21" s="27" t="s">
        <v>171</v>
      </c>
    </row>
    <row r="22" spans="1:7" x14ac:dyDescent="0.3">
      <c r="A22" s="14" t="s">
        <v>58</v>
      </c>
      <c r="B22" s="27" t="s">
        <v>47</v>
      </c>
      <c r="C22" s="26" t="s">
        <v>44</v>
      </c>
      <c r="D22" s="13">
        <v>5</v>
      </c>
      <c r="E22" s="13">
        <f t="shared" si="0"/>
        <v>2.1524999999999999</v>
      </c>
      <c r="F22" s="46">
        <f>E22*60</f>
        <v>129.14999999999998</v>
      </c>
      <c r="G22" s="27" t="s">
        <v>171</v>
      </c>
    </row>
    <row r="23" spans="1:7" x14ac:dyDescent="0.3">
      <c r="A23" s="14" t="s">
        <v>59</v>
      </c>
      <c r="B23" s="27" t="s">
        <v>1</v>
      </c>
      <c r="C23" s="26" t="s">
        <v>44</v>
      </c>
      <c r="D23" s="13">
        <v>5</v>
      </c>
      <c r="E23" s="13">
        <f t="shared" si="0"/>
        <v>2.1524999999999999</v>
      </c>
      <c r="F23" s="46">
        <f>E23*60</f>
        <v>129.14999999999998</v>
      </c>
      <c r="G23" s="27" t="s">
        <v>171</v>
      </c>
    </row>
    <row r="24" spans="1:7" x14ac:dyDescent="0.3">
      <c r="A24" s="14" t="s">
        <v>60</v>
      </c>
      <c r="B24" s="27" t="s">
        <v>38</v>
      </c>
      <c r="C24" s="26" t="s">
        <v>34</v>
      </c>
      <c r="D24" s="13">
        <v>5</v>
      </c>
      <c r="E24" s="13">
        <f t="shared" si="0"/>
        <v>2.1524999999999999</v>
      </c>
      <c r="F24" s="46">
        <f>E24*120</f>
        <v>258.29999999999995</v>
      </c>
      <c r="G24" s="27" t="s">
        <v>171</v>
      </c>
    </row>
    <row r="25" spans="1:7" x14ac:dyDescent="0.3">
      <c r="A25" s="14" t="s">
        <v>61</v>
      </c>
      <c r="B25" s="27" t="s">
        <v>86</v>
      </c>
      <c r="C25" s="26" t="s">
        <v>34</v>
      </c>
      <c r="D25" s="13">
        <v>5</v>
      </c>
      <c r="E25" s="13">
        <f t="shared" si="0"/>
        <v>2.1524999999999999</v>
      </c>
      <c r="F25" s="46">
        <f>E25*120</f>
        <v>258.29999999999995</v>
      </c>
      <c r="G25" s="27" t="s">
        <v>171</v>
      </c>
    </row>
    <row r="26" spans="1:7" x14ac:dyDescent="0.3">
      <c r="A26" s="14" t="s">
        <v>62</v>
      </c>
      <c r="B26" s="27" t="s">
        <v>48</v>
      </c>
      <c r="C26" s="26" t="s">
        <v>129</v>
      </c>
      <c r="D26" s="13">
        <v>5</v>
      </c>
      <c r="E26" s="13">
        <f t="shared" si="0"/>
        <v>2.1524999999999999</v>
      </c>
      <c r="F26" s="46">
        <f>E26*1300</f>
        <v>2798.25</v>
      </c>
      <c r="G26" s="27" t="s">
        <v>171</v>
      </c>
    </row>
    <row r="27" spans="1:7" x14ac:dyDescent="0.3">
      <c r="A27" s="14" t="s">
        <v>63</v>
      </c>
      <c r="B27" s="27" t="s">
        <v>87</v>
      </c>
      <c r="C27" s="26" t="s">
        <v>53</v>
      </c>
      <c r="D27" s="13">
        <v>5</v>
      </c>
      <c r="E27" s="13">
        <f t="shared" si="0"/>
        <v>2.1524999999999999</v>
      </c>
      <c r="F27" s="46">
        <f>E27*3000</f>
        <v>6457.5</v>
      </c>
      <c r="G27" s="27" t="s">
        <v>171</v>
      </c>
    </row>
    <row r="28" spans="1:7" x14ac:dyDescent="0.3">
      <c r="A28" s="14" t="s">
        <v>64</v>
      </c>
      <c r="B28" s="27" t="s">
        <v>39</v>
      </c>
      <c r="C28" s="26" t="s">
        <v>2</v>
      </c>
      <c r="D28" s="13">
        <v>5</v>
      </c>
      <c r="E28" s="13">
        <f t="shared" si="0"/>
        <v>2.1524999999999999</v>
      </c>
      <c r="F28" s="46">
        <f>E28*1600</f>
        <v>3444</v>
      </c>
      <c r="G28" s="27" t="s">
        <v>171</v>
      </c>
    </row>
    <row r="29" spans="1:7" x14ac:dyDescent="0.3">
      <c r="A29" s="14" t="s">
        <v>126</v>
      </c>
      <c r="B29" s="27" t="s">
        <v>88</v>
      </c>
      <c r="C29" s="26" t="s">
        <v>3</v>
      </c>
      <c r="D29" s="13">
        <v>5</v>
      </c>
      <c r="E29" s="13">
        <f t="shared" si="0"/>
        <v>2.1524999999999999</v>
      </c>
      <c r="F29" s="46">
        <f>E29*400</f>
        <v>861</v>
      </c>
      <c r="G29" s="27" t="s">
        <v>171</v>
      </c>
    </row>
    <row r="30" spans="1:7" x14ac:dyDescent="0.3">
      <c r="A30" s="14" t="s">
        <v>65</v>
      </c>
      <c r="B30" s="27" t="s">
        <v>89</v>
      </c>
      <c r="C30" s="26" t="s">
        <v>76</v>
      </c>
      <c r="D30" s="13">
        <v>5</v>
      </c>
      <c r="E30" s="13">
        <f t="shared" si="0"/>
        <v>2.1524999999999999</v>
      </c>
      <c r="F30" s="46">
        <f>E30*100</f>
        <v>215.25</v>
      </c>
      <c r="G30" s="27" t="s">
        <v>171</v>
      </c>
    </row>
    <row r="31" spans="1:7" x14ac:dyDescent="0.3">
      <c r="A31" s="14" t="s">
        <v>83</v>
      </c>
      <c r="B31" s="27" t="s">
        <v>4</v>
      </c>
      <c r="C31" s="26" t="s">
        <v>54</v>
      </c>
      <c r="D31" s="13">
        <v>5</v>
      </c>
      <c r="E31" s="13">
        <f t="shared" si="0"/>
        <v>2.1524999999999999</v>
      </c>
      <c r="F31" s="46">
        <f>E31*10</f>
        <v>21.524999999999999</v>
      </c>
      <c r="G31" s="27" t="s">
        <v>171</v>
      </c>
    </row>
    <row r="32" spans="1:7" x14ac:dyDescent="0.3">
      <c r="A32" s="14" t="s">
        <v>84</v>
      </c>
      <c r="B32" s="27" t="s">
        <v>40</v>
      </c>
      <c r="C32" s="26" t="s">
        <v>54</v>
      </c>
      <c r="D32" s="42">
        <v>5</v>
      </c>
      <c r="E32" s="13">
        <f t="shared" si="0"/>
        <v>2.1524999999999999</v>
      </c>
      <c r="F32" s="46">
        <f>E32*10</f>
        <v>21.524999999999999</v>
      </c>
      <c r="G32" s="27" t="s">
        <v>171</v>
      </c>
    </row>
    <row r="33" spans="1:7" x14ac:dyDescent="0.3">
      <c r="A33" s="14"/>
      <c r="B33" s="33" t="s">
        <v>143</v>
      </c>
      <c r="C33" s="26"/>
      <c r="D33" s="13"/>
      <c r="E33" s="13"/>
      <c r="F33" s="47">
        <f>SUM(F20:F32)</f>
        <v>14852.25</v>
      </c>
      <c r="G33" s="27"/>
    </row>
    <row r="34" spans="1:7" hidden="1" x14ac:dyDescent="0.3">
      <c r="A34" s="20" t="s">
        <v>144</v>
      </c>
      <c r="B34" s="27" t="s">
        <v>5</v>
      </c>
      <c r="C34" s="16"/>
      <c r="D34" s="13"/>
      <c r="E34" s="13"/>
      <c r="F34" s="46"/>
      <c r="G34" s="27"/>
    </row>
    <row r="35" spans="1:7" hidden="1" x14ac:dyDescent="0.3">
      <c r="A35" s="19"/>
      <c r="B35" s="30" t="s">
        <v>6</v>
      </c>
      <c r="C35" s="16"/>
      <c r="D35" s="13"/>
      <c r="E35" s="13"/>
      <c r="F35" s="46"/>
      <c r="G35" s="27"/>
    </row>
    <row r="36" spans="1:7" hidden="1" x14ac:dyDescent="0.3">
      <c r="A36" s="19"/>
      <c r="B36" s="30" t="s">
        <v>7</v>
      </c>
      <c r="C36" s="16"/>
      <c r="D36" s="13"/>
      <c r="E36" s="13"/>
      <c r="F36" s="46"/>
      <c r="G36" s="27"/>
    </row>
    <row r="37" spans="1:7" hidden="1" x14ac:dyDescent="0.3">
      <c r="A37" s="19"/>
      <c r="B37" s="30" t="s">
        <v>8</v>
      </c>
      <c r="C37" s="16"/>
      <c r="D37" s="13"/>
      <c r="E37" s="13"/>
      <c r="F37" s="46"/>
      <c r="G37" s="27"/>
    </row>
    <row r="38" spans="1:7" hidden="1" x14ac:dyDescent="0.3">
      <c r="A38" s="19"/>
      <c r="B38" s="24" t="s">
        <v>9</v>
      </c>
      <c r="C38" s="16"/>
      <c r="D38" s="13"/>
      <c r="E38" s="13"/>
      <c r="F38" s="46"/>
      <c r="G38" s="27"/>
    </row>
    <row r="39" spans="1:7" hidden="1" x14ac:dyDescent="0.3">
      <c r="A39" s="19" t="s">
        <v>85</v>
      </c>
      <c r="B39" s="27" t="s">
        <v>46</v>
      </c>
      <c r="C39" s="26" t="s">
        <v>10</v>
      </c>
      <c r="D39" s="13"/>
      <c r="E39" s="13"/>
      <c r="F39" s="46"/>
      <c r="G39" s="27"/>
    </row>
    <row r="40" spans="1:7" hidden="1" x14ac:dyDescent="0.3">
      <c r="A40" s="19" t="s">
        <v>90</v>
      </c>
      <c r="B40" s="27" t="s">
        <v>47</v>
      </c>
      <c r="C40" s="26" t="s">
        <v>10</v>
      </c>
      <c r="D40" s="13"/>
      <c r="E40" s="13"/>
      <c r="F40" s="46"/>
      <c r="G40" s="27"/>
    </row>
    <row r="41" spans="1:7" hidden="1" x14ac:dyDescent="0.3">
      <c r="A41" s="19" t="s">
        <v>91</v>
      </c>
      <c r="B41" s="27" t="s">
        <v>38</v>
      </c>
      <c r="C41" s="26" t="s">
        <v>54</v>
      </c>
      <c r="D41" s="13"/>
      <c r="E41" s="13"/>
      <c r="F41" s="46"/>
      <c r="G41" s="27"/>
    </row>
    <row r="42" spans="1:7" hidden="1" x14ac:dyDescent="0.3">
      <c r="A42" s="19" t="s">
        <v>145</v>
      </c>
      <c r="B42" s="27" t="s">
        <v>86</v>
      </c>
      <c r="C42" s="26" t="s">
        <v>54</v>
      </c>
      <c r="D42" s="13"/>
      <c r="E42" s="13"/>
      <c r="F42" s="46"/>
      <c r="G42" s="27"/>
    </row>
    <row r="43" spans="1:7" hidden="1" x14ac:dyDescent="0.3">
      <c r="A43" s="19" t="s">
        <v>66</v>
      </c>
      <c r="B43" s="27" t="s">
        <v>48</v>
      </c>
      <c r="C43" s="16" t="s">
        <v>11</v>
      </c>
      <c r="D43" s="13"/>
      <c r="E43" s="13"/>
      <c r="F43" s="46"/>
      <c r="G43" s="27"/>
    </row>
    <row r="44" spans="1:7" hidden="1" x14ac:dyDescent="0.3">
      <c r="A44" s="19" t="s">
        <v>146</v>
      </c>
      <c r="B44" s="27" t="s">
        <v>87</v>
      </c>
      <c r="C44" s="16" t="s">
        <v>34</v>
      </c>
      <c r="D44" s="13"/>
      <c r="E44" s="13"/>
      <c r="F44" s="46"/>
      <c r="G44" s="27"/>
    </row>
    <row r="45" spans="1:7" hidden="1" x14ac:dyDescent="0.3">
      <c r="A45" s="19" t="s">
        <v>147</v>
      </c>
      <c r="B45" s="27" t="s">
        <v>39</v>
      </c>
      <c r="C45" s="16" t="s">
        <v>45</v>
      </c>
      <c r="D45" s="13"/>
      <c r="E45" s="13"/>
      <c r="F45" s="46"/>
      <c r="G45" s="27"/>
    </row>
    <row r="46" spans="1:7" hidden="1" x14ac:dyDescent="0.3">
      <c r="A46" s="19" t="s">
        <v>148</v>
      </c>
      <c r="B46" s="27" t="s">
        <v>88</v>
      </c>
      <c r="C46" s="16" t="s">
        <v>74</v>
      </c>
      <c r="D46" s="13"/>
      <c r="E46" s="13"/>
      <c r="F46" s="46"/>
      <c r="G46" s="27"/>
    </row>
    <row r="47" spans="1:7" hidden="1" x14ac:dyDescent="0.3">
      <c r="A47" s="19" t="s">
        <v>149</v>
      </c>
      <c r="B47" s="27" t="s">
        <v>89</v>
      </c>
      <c r="C47" s="26" t="s">
        <v>54</v>
      </c>
      <c r="D47" s="13"/>
      <c r="E47" s="13"/>
      <c r="F47" s="46"/>
      <c r="G47" s="27"/>
    </row>
    <row r="48" spans="1:7" hidden="1" x14ac:dyDescent="0.3">
      <c r="A48" s="19" t="s">
        <v>150</v>
      </c>
      <c r="B48" s="27" t="s">
        <v>4</v>
      </c>
      <c r="C48" s="26" t="s">
        <v>54</v>
      </c>
      <c r="D48" s="13"/>
      <c r="E48" s="13"/>
      <c r="F48" s="46"/>
      <c r="G48" s="27"/>
    </row>
    <row r="49" spans="1:7" hidden="1" x14ac:dyDescent="0.3">
      <c r="A49" s="19" t="s">
        <v>151</v>
      </c>
      <c r="B49" s="27" t="s">
        <v>40</v>
      </c>
      <c r="C49" s="26" t="s">
        <v>54</v>
      </c>
      <c r="D49" s="13"/>
      <c r="E49" s="13"/>
      <c r="F49" s="46"/>
      <c r="G49" s="27"/>
    </row>
    <row r="50" spans="1:7" hidden="1" x14ac:dyDescent="0.3">
      <c r="A50" s="19"/>
      <c r="B50" s="33" t="s">
        <v>152</v>
      </c>
      <c r="C50" s="26"/>
      <c r="D50" s="13"/>
      <c r="E50" s="13"/>
      <c r="F50" s="46"/>
      <c r="G50" s="27"/>
    </row>
    <row r="51" spans="1:7" ht="39.6" hidden="1" x14ac:dyDescent="0.3">
      <c r="A51" s="18" t="s">
        <v>153</v>
      </c>
      <c r="B51" s="27" t="s">
        <v>12</v>
      </c>
      <c r="C51" s="26"/>
      <c r="D51" s="13"/>
      <c r="E51" s="13"/>
      <c r="F51" s="46"/>
      <c r="G51" s="27"/>
    </row>
    <row r="52" spans="1:7" hidden="1" x14ac:dyDescent="0.3">
      <c r="A52" s="19" t="s">
        <v>92</v>
      </c>
      <c r="B52" s="29" t="s">
        <v>108</v>
      </c>
      <c r="C52" s="26" t="s">
        <v>31</v>
      </c>
      <c r="D52" s="13"/>
      <c r="E52" s="13"/>
      <c r="F52" s="46"/>
      <c r="G52" s="27"/>
    </row>
    <row r="53" spans="1:7" hidden="1" x14ac:dyDescent="0.3">
      <c r="A53" s="19" t="s">
        <v>93</v>
      </c>
      <c r="B53" s="29" t="s">
        <v>109</v>
      </c>
      <c r="C53" s="26" t="s">
        <v>31</v>
      </c>
      <c r="D53" s="13"/>
      <c r="E53" s="13"/>
      <c r="F53" s="46"/>
      <c r="G53" s="27"/>
    </row>
    <row r="54" spans="1:7" hidden="1" x14ac:dyDescent="0.3">
      <c r="A54" s="19" t="s">
        <v>94</v>
      </c>
      <c r="B54" s="29" t="s">
        <v>110</v>
      </c>
      <c r="C54" s="26" t="s">
        <v>55</v>
      </c>
      <c r="D54" s="13"/>
      <c r="E54" s="13"/>
      <c r="F54" s="46"/>
      <c r="G54" s="27"/>
    </row>
    <row r="55" spans="1:7" hidden="1" x14ac:dyDescent="0.3">
      <c r="A55" s="19" t="s">
        <v>95</v>
      </c>
      <c r="B55" s="29" t="s">
        <v>111</v>
      </c>
      <c r="C55" s="26" t="s">
        <v>31</v>
      </c>
      <c r="D55" s="13"/>
      <c r="E55" s="13"/>
      <c r="F55" s="46"/>
      <c r="G55" s="27"/>
    </row>
    <row r="56" spans="1:7" hidden="1" x14ac:dyDescent="0.3">
      <c r="A56" s="19" t="s">
        <v>96</v>
      </c>
      <c r="B56" s="29" t="s">
        <v>112</v>
      </c>
      <c r="C56" s="26" t="s">
        <v>31</v>
      </c>
      <c r="D56" s="13"/>
      <c r="E56" s="13"/>
      <c r="F56" s="46"/>
      <c r="G56" s="27"/>
    </row>
    <row r="57" spans="1:7" hidden="1" x14ac:dyDescent="0.3">
      <c r="A57" s="19" t="s">
        <v>97</v>
      </c>
      <c r="B57" s="29" t="s">
        <v>113</v>
      </c>
      <c r="C57" s="26" t="s">
        <v>31</v>
      </c>
      <c r="D57" s="13"/>
      <c r="E57" s="13"/>
      <c r="F57" s="46"/>
      <c r="G57" s="27"/>
    </row>
    <row r="58" spans="1:7" hidden="1" x14ac:dyDescent="0.3">
      <c r="A58" s="19"/>
      <c r="B58" s="33" t="s">
        <v>154</v>
      </c>
      <c r="C58" s="26"/>
      <c r="D58" s="13"/>
      <c r="E58" s="13"/>
      <c r="F58" s="46"/>
      <c r="G58" s="27"/>
    </row>
    <row r="59" spans="1:7" ht="26.4" hidden="1" x14ac:dyDescent="0.3">
      <c r="A59" s="15" t="s">
        <v>155</v>
      </c>
      <c r="B59" s="28" t="s">
        <v>13</v>
      </c>
      <c r="C59" s="26" t="s">
        <v>55</v>
      </c>
      <c r="D59" s="13"/>
      <c r="E59" s="13"/>
      <c r="F59" s="46"/>
      <c r="G59" s="27"/>
    </row>
    <row r="60" spans="1:7" ht="52.8" x14ac:dyDescent="0.3">
      <c r="A60" s="9" t="s">
        <v>67</v>
      </c>
      <c r="B60" s="28" t="s">
        <v>114</v>
      </c>
      <c r="C60" s="26"/>
      <c r="D60" s="13"/>
      <c r="E60" s="13"/>
      <c r="F60" s="46"/>
      <c r="G60" s="27"/>
    </row>
    <row r="61" spans="1:7" x14ac:dyDescent="0.3">
      <c r="A61" s="14"/>
      <c r="B61" s="28" t="s">
        <v>14</v>
      </c>
      <c r="C61" s="26"/>
      <c r="D61" s="13"/>
      <c r="E61" s="13"/>
      <c r="F61" s="46"/>
      <c r="G61" s="27"/>
    </row>
    <row r="62" spans="1:7" x14ac:dyDescent="0.3">
      <c r="A62" s="14" t="s">
        <v>68</v>
      </c>
      <c r="B62" s="31" t="s">
        <v>15</v>
      </c>
      <c r="C62" s="26" t="s">
        <v>35</v>
      </c>
      <c r="D62" s="42">
        <v>5</v>
      </c>
      <c r="E62" s="13">
        <f>35.15*1.05</f>
        <v>36.907499999999999</v>
      </c>
      <c r="F62" s="46">
        <f>E62*12</f>
        <v>442.89</v>
      </c>
      <c r="G62" s="27" t="s">
        <v>171</v>
      </c>
    </row>
    <row r="63" spans="1:7" x14ac:dyDescent="0.3">
      <c r="A63" s="14" t="s">
        <v>124</v>
      </c>
      <c r="B63" s="31" t="s">
        <v>16</v>
      </c>
      <c r="C63" s="26" t="s">
        <v>76</v>
      </c>
      <c r="D63" s="13">
        <v>5</v>
      </c>
      <c r="E63" s="13">
        <f>35.15*1.05</f>
        <v>36.907499999999999</v>
      </c>
      <c r="F63" s="46">
        <f>E63*100</f>
        <v>3690.75</v>
      </c>
      <c r="G63" s="27" t="s">
        <v>171</v>
      </c>
    </row>
    <row r="64" spans="1:7" x14ac:dyDescent="0.3">
      <c r="A64" s="14" t="s">
        <v>125</v>
      </c>
      <c r="B64" s="31" t="s">
        <v>17</v>
      </c>
      <c r="C64" s="26" t="s">
        <v>76</v>
      </c>
      <c r="D64" s="13">
        <v>5</v>
      </c>
      <c r="E64" s="13">
        <f>35.15*1.05</f>
        <v>36.907499999999999</v>
      </c>
      <c r="F64" s="46">
        <f>E64*100</f>
        <v>3690.75</v>
      </c>
      <c r="G64" s="27" t="s">
        <v>171</v>
      </c>
    </row>
    <row r="65" spans="1:7" x14ac:dyDescent="0.3">
      <c r="A65" s="14" t="s">
        <v>69</v>
      </c>
      <c r="B65" s="31" t="s">
        <v>18</v>
      </c>
      <c r="C65" s="26" t="s">
        <v>35</v>
      </c>
      <c r="D65" s="13">
        <v>5</v>
      </c>
      <c r="E65" s="13">
        <f>35.15*1.05</f>
        <v>36.907499999999999</v>
      </c>
      <c r="F65" s="46">
        <f>E65*12</f>
        <v>442.89</v>
      </c>
      <c r="G65" s="27" t="s">
        <v>171</v>
      </c>
    </row>
    <row r="66" spans="1:7" x14ac:dyDescent="0.3">
      <c r="A66" s="14"/>
      <c r="B66" s="28" t="s">
        <v>19</v>
      </c>
      <c r="C66" s="26"/>
      <c r="D66" s="13">
        <v>5</v>
      </c>
      <c r="E66" s="13"/>
      <c r="F66" s="46"/>
      <c r="G66" s="27"/>
    </row>
    <row r="67" spans="1:7" x14ac:dyDescent="0.3">
      <c r="A67" s="14" t="s">
        <v>70</v>
      </c>
      <c r="B67" s="31" t="s">
        <v>15</v>
      </c>
      <c r="C67" s="26" t="s">
        <v>35</v>
      </c>
      <c r="D67" s="13">
        <v>5</v>
      </c>
      <c r="E67" s="13">
        <f>35.15*1.05</f>
        <v>36.907499999999999</v>
      </c>
      <c r="F67" s="46">
        <f>E67*12</f>
        <v>442.89</v>
      </c>
      <c r="G67" s="27" t="s">
        <v>171</v>
      </c>
    </row>
    <row r="68" spans="1:7" x14ac:dyDescent="0.3">
      <c r="A68" s="14" t="s">
        <v>71</v>
      </c>
      <c r="B68" s="31" t="s">
        <v>16</v>
      </c>
      <c r="C68" s="26" t="s">
        <v>76</v>
      </c>
      <c r="D68" s="13">
        <v>5</v>
      </c>
      <c r="E68" s="13">
        <f>35.15*1.05</f>
        <v>36.907499999999999</v>
      </c>
      <c r="F68" s="46">
        <f>E68*100</f>
        <v>3690.75</v>
      </c>
      <c r="G68" s="27" t="s">
        <v>171</v>
      </c>
    </row>
    <row r="69" spans="1:7" x14ac:dyDescent="0.3">
      <c r="A69" s="14" t="s">
        <v>72</v>
      </c>
      <c r="B69" s="31" t="s">
        <v>17</v>
      </c>
      <c r="C69" s="26" t="s">
        <v>76</v>
      </c>
      <c r="D69" s="13">
        <v>5</v>
      </c>
      <c r="E69" s="13">
        <f>35.15*1.05</f>
        <v>36.907499999999999</v>
      </c>
      <c r="F69" s="46">
        <f>E69*100</f>
        <v>3690.75</v>
      </c>
      <c r="G69" s="27" t="s">
        <v>171</v>
      </c>
    </row>
    <row r="70" spans="1:7" x14ac:dyDescent="0.3">
      <c r="A70" s="14" t="s">
        <v>73</v>
      </c>
      <c r="B70" s="31" t="s">
        <v>18</v>
      </c>
      <c r="C70" s="26" t="s">
        <v>35</v>
      </c>
      <c r="D70" s="13">
        <v>5</v>
      </c>
      <c r="E70" s="13">
        <f>35.15*1.05</f>
        <v>36.907499999999999</v>
      </c>
      <c r="F70" s="46">
        <f>E70*12</f>
        <v>442.89</v>
      </c>
      <c r="G70" s="27" t="s">
        <v>171</v>
      </c>
    </row>
    <row r="71" spans="1:7" x14ac:dyDescent="0.3">
      <c r="A71" s="14"/>
      <c r="B71" s="33" t="s">
        <v>156</v>
      </c>
      <c r="C71" s="26"/>
      <c r="D71" s="13"/>
      <c r="E71" s="13"/>
      <c r="F71" s="47">
        <f>SUM(F62:F70)</f>
        <v>16534.560000000001</v>
      </c>
      <c r="G71" s="27"/>
    </row>
    <row r="72" spans="1:7" ht="66.599999999999994" x14ac:dyDescent="0.3">
      <c r="A72" s="15" t="s">
        <v>157</v>
      </c>
      <c r="B72" s="35" t="s">
        <v>128</v>
      </c>
      <c r="C72" s="26"/>
      <c r="D72" s="13"/>
      <c r="E72" s="13"/>
      <c r="F72" s="46"/>
      <c r="G72" s="27"/>
    </row>
    <row r="73" spans="1:7" x14ac:dyDescent="0.3">
      <c r="A73" s="14" t="s">
        <v>77</v>
      </c>
      <c r="B73" s="28" t="s">
        <v>20</v>
      </c>
      <c r="C73" s="26" t="s">
        <v>54</v>
      </c>
      <c r="D73" s="13">
        <v>5</v>
      </c>
      <c r="E73" s="13">
        <f>1.6*1.05</f>
        <v>1.6800000000000002</v>
      </c>
      <c r="F73" s="46">
        <f>E73*10</f>
        <v>16.8</v>
      </c>
      <c r="G73" s="27" t="s">
        <v>171</v>
      </c>
    </row>
    <row r="74" spans="1:7" x14ac:dyDescent="0.3">
      <c r="A74" s="14" t="s">
        <v>120</v>
      </c>
      <c r="B74" s="28" t="s">
        <v>21</v>
      </c>
      <c r="C74" s="26" t="s">
        <v>54</v>
      </c>
      <c r="D74" s="13">
        <v>5</v>
      </c>
      <c r="E74" s="13">
        <f>1.6*1.05</f>
        <v>1.6800000000000002</v>
      </c>
      <c r="F74" s="46">
        <f>E74*10</f>
        <v>16.8</v>
      </c>
      <c r="G74" s="27" t="s">
        <v>171</v>
      </c>
    </row>
    <row r="75" spans="1:7" x14ac:dyDescent="0.3">
      <c r="A75" s="14" t="s">
        <v>121</v>
      </c>
      <c r="B75" s="31" t="s">
        <v>22</v>
      </c>
      <c r="C75" s="26" t="s">
        <v>31</v>
      </c>
      <c r="D75" s="13">
        <v>5</v>
      </c>
      <c r="E75" s="13">
        <f>0.95*1.05</f>
        <v>0.99749999999999994</v>
      </c>
      <c r="F75" s="46">
        <f>E75*10</f>
        <v>9.9749999999999996</v>
      </c>
      <c r="G75" s="27" t="s">
        <v>171</v>
      </c>
    </row>
    <row r="76" spans="1:7" x14ac:dyDescent="0.3">
      <c r="A76" s="14" t="s">
        <v>122</v>
      </c>
      <c r="B76" s="31">
        <v>1</v>
      </c>
      <c r="C76" s="26" t="s">
        <v>31</v>
      </c>
      <c r="D76" s="13">
        <v>5</v>
      </c>
      <c r="E76" s="13">
        <f>0.95*1.05</f>
        <v>0.99749999999999994</v>
      </c>
      <c r="F76" s="46">
        <f>E76*10</f>
        <v>9.9749999999999996</v>
      </c>
      <c r="G76" s="27" t="s">
        <v>171</v>
      </c>
    </row>
    <row r="77" spans="1:7" x14ac:dyDescent="0.3">
      <c r="A77" s="14" t="s">
        <v>123</v>
      </c>
      <c r="B77" s="31">
        <v>2</v>
      </c>
      <c r="C77" s="26" t="s">
        <v>31</v>
      </c>
      <c r="D77" s="13">
        <v>5</v>
      </c>
      <c r="E77" s="13">
        <f>0.95*1.05</f>
        <v>0.99749999999999994</v>
      </c>
      <c r="F77" s="46">
        <f>E77*10</f>
        <v>9.9749999999999996</v>
      </c>
      <c r="G77" s="27" t="s">
        <v>171</v>
      </c>
    </row>
    <row r="78" spans="1:7" x14ac:dyDescent="0.3">
      <c r="A78" s="14" t="s">
        <v>158</v>
      </c>
      <c r="B78" s="31">
        <v>3</v>
      </c>
      <c r="C78" s="26" t="s">
        <v>76</v>
      </c>
      <c r="D78" s="13">
        <v>5</v>
      </c>
      <c r="E78" s="13">
        <f>0.65*1.05</f>
        <v>0.68250000000000011</v>
      </c>
      <c r="F78" s="46">
        <f>E78*100</f>
        <v>68.250000000000014</v>
      </c>
      <c r="G78" s="27" t="s">
        <v>171</v>
      </c>
    </row>
    <row r="79" spans="1:7" x14ac:dyDescent="0.3">
      <c r="A79" s="14" t="s">
        <v>159</v>
      </c>
      <c r="B79" s="31">
        <v>4</v>
      </c>
      <c r="C79" s="26" t="s">
        <v>76</v>
      </c>
      <c r="D79" s="13">
        <v>5</v>
      </c>
      <c r="E79" s="13">
        <f>0.75*1.05</f>
        <v>0.78750000000000009</v>
      </c>
      <c r="F79" s="46">
        <f>E79*100</f>
        <v>78.750000000000014</v>
      </c>
      <c r="G79" s="27" t="s">
        <v>171</v>
      </c>
    </row>
    <row r="80" spans="1:7" x14ac:dyDescent="0.3">
      <c r="A80" s="14" t="s">
        <v>160</v>
      </c>
      <c r="B80" s="31">
        <v>5</v>
      </c>
      <c r="C80" s="26" t="s">
        <v>76</v>
      </c>
      <c r="D80" s="13">
        <v>5</v>
      </c>
      <c r="E80" s="13">
        <f>0.9*1.05</f>
        <v>0.94500000000000006</v>
      </c>
      <c r="F80" s="46">
        <f>E80*100</f>
        <v>94.5</v>
      </c>
      <c r="G80" s="27" t="s">
        <v>171</v>
      </c>
    </row>
    <row r="81" spans="1:7" x14ac:dyDescent="0.3">
      <c r="A81" s="14"/>
      <c r="B81" s="33" t="s">
        <v>161</v>
      </c>
      <c r="C81" s="26"/>
      <c r="D81" s="13"/>
      <c r="E81" s="13"/>
      <c r="F81" s="47">
        <f>SUM(F73:F80)</f>
        <v>305.02500000000003</v>
      </c>
      <c r="G81" s="27"/>
    </row>
    <row r="82" spans="1:7" ht="39.6" x14ac:dyDescent="0.3">
      <c r="A82" s="15" t="s">
        <v>99</v>
      </c>
      <c r="B82" s="28" t="s">
        <v>23</v>
      </c>
      <c r="C82" s="26"/>
      <c r="D82" s="13"/>
      <c r="E82" s="13"/>
      <c r="F82" s="46"/>
      <c r="G82" s="27"/>
    </row>
    <row r="83" spans="1:7" x14ac:dyDescent="0.3">
      <c r="A83" s="14" t="s">
        <v>162</v>
      </c>
      <c r="B83" s="28" t="s">
        <v>47</v>
      </c>
      <c r="C83" s="26" t="s">
        <v>24</v>
      </c>
      <c r="D83" s="13">
        <v>5</v>
      </c>
      <c r="E83" s="13">
        <f t="shared" ref="E83:E89" si="1">9.45*1.05</f>
        <v>9.9224999999999994</v>
      </c>
      <c r="F83" s="46">
        <f t="shared" ref="F83:F89" si="2">E83*2</f>
        <v>19.844999999999999</v>
      </c>
      <c r="G83" s="27" t="s">
        <v>171</v>
      </c>
    </row>
    <row r="84" spans="1:7" x14ac:dyDescent="0.3">
      <c r="A84" s="14" t="s">
        <v>163</v>
      </c>
      <c r="B84" s="28" t="s">
        <v>25</v>
      </c>
      <c r="C84" s="26" t="s">
        <v>24</v>
      </c>
      <c r="D84" s="13">
        <v>5</v>
      </c>
      <c r="E84" s="13">
        <f t="shared" si="1"/>
        <v>9.9224999999999994</v>
      </c>
      <c r="F84" s="46">
        <f t="shared" si="2"/>
        <v>19.844999999999999</v>
      </c>
      <c r="G84" s="27" t="s">
        <v>171</v>
      </c>
    </row>
    <row r="85" spans="1:7" x14ac:dyDescent="0.3">
      <c r="A85" s="14" t="s">
        <v>164</v>
      </c>
      <c r="B85" s="28" t="s">
        <v>38</v>
      </c>
      <c r="C85" s="26" t="s">
        <v>24</v>
      </c>
      <c r="D85" s="13">
        <v>5</v>
      </c>
      <c r="E85" s="13">
        <f t="shared" si="1"/>
        <v>9.9224999999999994</v>
      </c>
      <c r="F85" s="46">
        <f t="shared" si="2"/>
        <v>19.844999999999999</v>
      </c>
      <c r="G85" s="27" t="s">
        <v>171</v>
      </c>
    </row>
    <row r="86" spans="1:7" x14ac:dyDescent="0.3">
      <c r="A86" s="14" t="s">
        <v>165</v>
      </c>
      <c r="B86" s="28" t="s">
        <v>26</v>
      </c>
      <c r="C86" s="26" t="s">
        <v>24</v>
      </c>
      <c r="D86" s="13">
        <v>5</v>
      </c>
      <c r="E86" s="13">
        <f t="shared" si="1"/>
        <v>9.9224999999999994</v>
      </c>
      <c r="F86" s="46">
        <f t="shared" si="2"/>
        <v>19.844999999999999</v>
      </c>
      <c r="G86" s="27" t="s">
        <v>171</v>
      </c>
    </row>
    <row r="87" spans="1:7" x14ac:dyDescent="0.3">
      <c r="A87" s="14" t="s">
        <v>166</v>
      </c>
      <c r="B87" s="28" t="s">
        <v>48</v>
      </c>
      <c r="C87" s="26" t="s">
        <v>24</v>
      </c>
      <c r="D87" s="13">
        <v>5</v>
      </c>
      <c r="E87" s="13">
        <f t="shared" si="1"/>
        <v>9.9224999999999994</v>
      </c>
      <c r="F87" s="46">
        <f t="shared" si="2"/>
        <v>19.844999999999999</v>
      </c>
      <c r="G87" s="27" t="s">
        <v>171</v>
      </c>
    </row>
    <row r="88" spans="1:7" x14ac:dyDescent="0.3">
      <c r="A88" s="14" t="s">
        <v>167</v>
      </c>
      <c r="B88" s="28" t="s">
        <v>27</v>
      </c>
      <c r="C88" s="26" t="s">
        <v>24</v>
      </c>
      <c r="D88" s="13">
        <v>5</v>
      </c>
      <c r="E88" s="13">
        <f t="shared" si="1"/>
        <v>9.9224999999999994</v>
      </c>
      <c r="F88" s="46">
        <f t="shared" si="2"/>
        <v>19.844999999999999</v>
      </c>
      <c r="G88" s="27" t="s">
        <v>171</v>
      </c>
    </row>
    <row r="89" spans="1:7" x14ac:dyDescent="0.3">
      <c r="A89" s="14" t="s">
        <v>168</v>
      </c>
      <c r="B89" s="28" t="s">
        <v>39</v>
      </c>
      <c r="C89" s="26" t="s">
        <v>24</v>
      </c>
      <c r="D89" s="13">
        <v>5</v>
      </c>
      <c r="E89" s="13">
        <f t="shared" si="1"/>
        <v>9.9224999999999994</v>
      </c>
      <c r="F89" s="46">
        <f t="shared" si="2"/>
        <v>19.844999999999999</v>
      </c>
      <c r="G89" s="27" t="s">
        <v>171</v>
      </c>
    </row>
    <row r="90" spans="1:7" ht="15" customHeight="1" x14ac:dyDescent="0.3">
      <c r="A90" s="14"/>
      <c r="B90" s="33" t="s">
        <v>169</v>
      </c>
      <c r="C90" s="26"/>
      <c r="D90" s="13"/>
      <c r="E90" s="13"/>
      <c r="F90" s="47">
        <f>SUM(F83:F89)</f>
        <v>138.91499999999999</v>
      </c>
      <c r="G90" s="27"/>
    </row>
    <row r="91" spans="1:7" ht="92.4" x14ac:dyDescent="0.3">
      <c r="A91" s="9" t="s">
        <v>172</v>
      </c>
      <c r="B91" s="27" t="s">
        <v>173</v>
      </c>
      <c r="C91" s="26" t="s">
        <v>76</v>
      </c>
      <c r="D91" s="13">
        <v>5</v>
      </c>
      <c r="E91" s="13">
        <f>22.35*1.05</f>
        <v>23.467500000000001</v>
      </c>
      <c r="F91" s="50">
        <f>E91*100</f>
        <v>2346.75</v>
      </c>
      <c r="G91" s="45" t="s">
        <v>171</v>
      </c>
    </row>
    <row r="92" spans="1:7" ht="250.8" x14ac:dyDescent="0.3">
      <c r="A92" s="9" t="s">
        <v>28</v>
      </c>
      <c r="B92" s="27" t="s">
        <v>116</v>
      </c>
      <c r="C92" s="26"/>
      <c r="D92" s="13"/>
      <c r="E92" s="13"/>
      <c r="F92" s="46"/>
      <c r="G92" s="27"/>
    </row>
    <row r="93" spans="1:7" x14ac:dyDescent="0.3">
      <c r="A93" s="14" t="s">
        <v>29</v>
      </c>
      <c r="B93" s="29" t="s">
        <v>41</v>
      </c>
      <c r="C93" s="21" t="s">
        <v>76</v>
      </c>
      <c r="D93" s="22">
        <v>5</v>
      </c>
      <c r="E93" s="22">
        <f>15.2*1.05</f>
        <v>15.959999999999999</v>
      </c>
      <c r="F93" s="48">
        <f>E93*100</f>
        <v>1596</v>
      </c>
      <c r="G93" s="45" t="s">
        <v>171</v>
      </c>
    </row>
    <row r="94" spans="1:7" x14ac:dyDescent="0.3">
      <c r="A94" s="14" t="s">
        <v>30</v>
      </c>
      <c r="B94" s="29" t="s">
        <v>42</v>
      </c>
      <c r="C94" s="21" t="s">
        <v>76</v>
      </c>
      <c r="D94" s="22">
        <v>5</v>
      </c>
      <c r="E94" s="22">
        <f>15.2*1.05</f>
        <v>15.959999999999999</v>
      </c>
      <c r="F94" s="48">
        <f>E94*100</f>
        <v>1596</v>
      </c>
      <c r="G94" s="45" t="s">
        <v>171</v>
      </c>
    </row>
    <row r="95" spans="1:7" x14ac:dyDescent="0.3">
      <c r="A95" s="14" t="s">
        <v>32</v>
      </c>
      <c r="B95" s="29" t="s">
        <v>43</v>
      </c>
      <c r="C95" s="21" t="s">
        <v>76</v>
      </c>
      <c r="D95" s="22">
        <v>5</v>
      </c>
      <c r="E95" s="22">
        <f>15.2*1.05</f>
        <v>15.959999999999999</v>
      </c>
      <c r="F95" s="48">
        <f>E95*100</f>
        <v>1596</v>
      </c>
      <c r="G95" s="45" t="s">
        <v>171</v>
      </c>
    </row>
    <row r="96" spans="1:7" x14ac:dyDescent="0.3">
      <c r="A96" s="9"/>
      <c r="B96" s="33" t="s">
        <v>115</v>
      </c>
      <c r="C96" s="21"/>
      <c r="D96" s="22"/>
      <c r="E96" s="22"/>
      <c r="F96" s="49">
        <f>SUM(F93:F95)</f>
        <v>4788</v>
      </c>
      <c r="G96" s="45"/>
    </row>
    <row r="97" spans="1:12" s="59" customFormat="1" ht="66" x14ac:dyDescent="0.3">
      <c r="A97" s="53" t="s">
        <v>174</v>
      </c>
      <c r="B97" s="54" t="s">
        <v>175</v>
      </c>
      <c r="C97" s="55" t="s">
        <v>176</v>
      </c>
      <c r="D97" s="56">
        <v>0.05</v>
      </c>
      <c r="E97" s="57">
        <v>15.75</v>
      </c>
      <c r="F97" s="57">
        <v>787.5</v>
      </c>
      <c r="G97" s="58" t="s">
        <v>177</v>
      </c>
    </row>
    <row r="98" spans="1:12" s="59" customFormat="1" ht="26.4" x14ac:dyDescent="0.3">
      <c r="A98" s="53" t="s">
        <v>178</v>
      </c>
      <c r="B98" s="54" t="s">
        <v>179</v>
      </c>
      <c r="C98" s="55" t="s">
        <v>180</v>
      </c>
      <c r="D98" s="56">
        <v>0.05</v>
      </c>
      <c r="E98" s="57">
        <v>15.75</v>
      </c>
      <c r="F98" s="57">
        <v>630</v>
      </c>
      <c r="G98" s="58" t="s">
        <v>181</v>
      </c>
    </row>
    <row r="99" spans="1:12" s="59" customFormat="1" ht="15.6" x14ac:dyDescent="0.3">
      <c r="A99" s="53"/>
      <c r="B99" s="54" t="s">
        <v>182</v>
      </c>
      <c r="C99" s="55"/>
      <c r="D99" s="60"/>
      <c r="E99" s="60"/>
      <c r="F99" s="60"/>
      <c r="G99" s="61"/>
    </row>
    <row r="100" spans="1:12" s="59" customFormat="1" x14ac:dyDescent="0.3">
      <c r="A100" s="53"/>
      <c r="B100" s="54" t="s">
        <v>183</v>
      </c>
      <c r="C100" s="62"/>
      <c r="D100" s="63"/>
      <c r="E100" s="63"/>
      <c r="F100" s="63"/>
      <c r="G100" s="54"/>
    </row>
    <row r="101" spans="1:12" s="59" customFormat="1" x14ac:dyDescent="0.3">
      <c r="A101" s="53"/>
      <c r="B101" s="54" t="s">
        <v>184</v>
      </c>
      <c r="C101" s="62"/>
      <c r="D101" s="63"/>
      <c r="E101" s="63"/>
      <c r="F101" s="63"/>
      <c r="G101" s="54"/>
    </row>
    <row r="102" spans="1:12" s="59" customFormat="1" x14ac:dyDescent="0.3">
      <c r="A102" s="53"/>
      <c r="B102" s="54" t="s">
        <v>185</v>
      </c>
      <c r="C102" s="62"/>
      <c r="D102" s="63"/>
      <c r="E102" s="63"/>
      <c r="F102" s="63"/>
      <c r="G102" s="54"/>
    </row>
    <row r="103" spans="1:12" s="59" customFormat="1" ht="92.4" x14ac:dyDescent="0.3">
      <c r="A103" s="53" t="s">
        <v>186</v>
      </c>
      <c r="B103" s="54" t="s">
        <v>187</v>
      </c>
      <c r="C103" s="62" t="s">
        <v>24</v>
      </c>
      <c r="D103" s="64">
        <v>0.05</v>
      </c>
      <c r="E103" s="65">
        <v>73.5</v>
      </c>
      <c r="F103" s="65">
        <v>147</v>
      </c>
      <c r="G103" s="66" t="s">
        <v>188</v>
      </c>
    </row>
    <row r="104" spans="1:12" s="59" customFormat="1" x14ac:dyDescent="0.3">
      <c r="A104" s="67"/>
      <c r="B104" s="68"/>
      <c r="C104" s="69"/>
      <c r="D104" s="70"/>
      <c r="E104" s="71"/>
      <c r="F104" s="71"/>
      <c r="G104" s="72"/>
    </row>
    <row r="105" spans="1:12" customFormat="1" ht="42.75" customHeight="1" x14ac:dyDescent="0.3">
      <c r="B105" s="51" t="s">
        <v>82</v>
      </c>
      <c r="C105" s="51"/>
      <c r="D105" s="51"/>
      <c r="E105" s="51"/>
      <c r="F105" s="51"/>
      <c r="G105" s="51"/>
      <c r="H105" s="2"/>
      <c r="I105" s="2"/>
      <c r="J105" s="2"/>
    </row>
    <row r="106" spans="1:12" customFormat="1" ht="77.400000000000006" customHeight="1" x14ac:dyDescent="0.3">
      <c r="B106" s="52" t="s">
        <v>170</v>
      </c>
      <c r="C106" s="52"/>
      <c r="D106" s="52"/>
      <c r="E106" s="52"/>
      <c r="F106" s="52"/>
      <c r="G106" s="52"/>
      <c r="H106" s="41"/>
      <c r="I106" s="41"/>
      <c r="K106" s="40"/>
      <c r="L106" s="17"/>
    </row>
  </sheetData>
  <mergeCells count="2">
    <mergeCell ref="B105:G105"/>
    <mergeCell ref="B106:G106"/>
  </mergeCells>
  <phoneticPr fontId="0" type="noConversion"/>
  <pageMargins left="0.51181102362204722" right="0.51181102362204722" top="0.55118110236220474" bottom="0.35433070866141736"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pr.intens.ter.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 Grafikai</dc:creator>
  <cp:lastModifiedBy>Vartotojas</cp:lastModifiedBy>
  <cp:lastPrinted>2019-04-12T08:24:13Z</cp:lastPrinted>
  <dcterms:created xsi:type="dcterms:W3CDTF">2014-09-12T11:27:58Z</dcterms:created>
  <dcterms:modified xsi:type="dcterms:W3CDTF">2019-05-22T12:08:50Z</dcterms:modified>
</cp:coreProperties>
</file>