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KONKURSAI\Santariškių klinikos\2020-01-06, CVP Nr. 460103\Pasiūlymas\"/>
    </mc:Choice>
  </mc:AlternateContent>
  <bookViews>
    <workbookView xWindow="0" yWindow="0" windowWidth="28800" windowHeight="13930"/>
  </bookViews>
  <sheets>
    <sheet name="Sheet1" sheetId="1"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N110" i="1" l="1"/>
  <c r="M104" i="1"/>
  <c r="N104" i="1"/>
  <c r="J102" i="1" l="1"/>
  <c r="I102" i="1"/>
  <c r="H102" i="1"/>
  <c r="J32" i="1"/>
  <c r="I32" i="1"/>
  <c r="H32" i="1"/>
  <c r="J88" i="1"/>
  <c r="I88" i="1"/>
  <c r="H87" i="1"/>
  <c r="J87" i="1" s="1"/>
  <c r="G87" i="1"/>
  <c r="H86" i="1"/>
  <c r="G86" i="1"/>
  <c r="I86" i="1" s="1"/>
  <c r="H85" i="1"/>
  <c r="J85" i="1" s="1"/>
  <c r="G85" i="1"/>
  <c r="H84" i="1"/>
  <c r="G84" i="1"/>
  <c r="H83" i="1"/>
  <c r="G83" i="1"/>
  <c r="I82" i="1"/>
  <c r="J82" i="1"/>
  <c r="I83" i="1"/>
  <c r="J83" i="1"/>
  <c r="I84" i="1"/>
  <c r="J84" i="1"/>
  <c r="I85" i="1"/>
  <c r="J86" i="1"/>
  <c r="I87" i="1"/>
  <c r="H82" i="1"/>
  <c r="G82" i="1"/>
  <c r="J81" i="1"/>
  <c r="I81" i="1"/>
  <c r="H81" i="1"/>
  <c r="G81" i="1"/>
  <c r="J80" i="1"/>
  <c r="I80" i="1"/>
  <c r="H80" i="1"/>
  <c r="G80" i="1"/>
  <c r="I104" i="1"/>
  <c r="J104" i="1"/>
  <c r="G104" i="1"/>
  <c r="H104" i="1"/>
</calcChain>
</file>

<file path=xl/sharedStrings.xml><?xml version="1.0" encoding="utf-8"?>
<sst xmlns="http://schemas.openxmlformats.org/spreadsheetml/2006/main" count="327" uniqueCount="260">
  <si>
    <t>Eil. Nr.</t>
  </si>
  <si>
    <t>Prekės pavadinimas</t>
  </si>
  <si>
    <t>Specialieji reikalavimai, metodas</t>
  </si>
  <si>
    <t>Restrikcijos endonukleazės</t>
  </si>
  <si>
    <t>HhaI</t>
  </si>
  <si>
    <t>Restriktazė su buferiu, rinkinyje 200 reakcijų</t>
  </si>
  <si>
    <t>rinkinys</t>
  </si>
  <si>
    <t>Eco130I (StyI)</t>
  </si>
  <si>
    <t>Restriktazė su buferiu, fast Digest, rinkinyje 200 reakcijų</t>
  </si>
  <si>
    <t>DraI</t>
  </si>
  <si>
    <t>Restriktazė su buferiu, Fast Digest, rinkinyje 200 reakcijų</t>
  </si>
  <si>
    <t>Eco47I (AvaII)</t>
  </si>
  <si>
    <t>PstI</t>
  </si>
  <si>
    <t>Restriktazė su buferiu, Fast Digest, rinkinyje 800 reakcijų</t>
  </si>
  <si>
    <t>MspI</t>
  </si>
  <si>
    <t>Restriktazė su buferiu, Fast Digest, rinkinyje 400 reakcijų</t>
  </si>
  <si>
    <t>MnlI</t>
  </si>
  <si>
    <t>Restriktazė FastDigest, su buferiu; rinkinyje 50 reakcijų</t>
  </si>
  <si>
    <t>HinfI</t>
  </si>
  <si>
    <t>Restriktazė FastDigest, su buferiu; rinkinyje 400 reakcijų</t>
  </si>
  <si>
    <t>Egzonukleazė 1 (Exonuclease I)</t>
  </si>
  <si>
    <t>Tinkama naudoti kartu su krevečių šarmine fosfataze (SAP) oligonukleotidų ir dNTP pašalinimui iš PGR produktų prieš sekvenavino reakciją, pakuotė 20000U</t>
  </si>
  <si>
    <t>pakuotė</t>
  </si>
  <si>
    <t>Krevečių šarminė fosfatazė (FastAP)</t>
  </si>
  <si>
    <t>Tinkama naudoti kartu su egzonukleaze I oligonukleotidų ir dNTP pašalinimui iš PGR produktų prieš sekvenavino reakciją, pakuotė 1000U</t>
  </si>
  <si>
    <t>In vitro nukleorūgščių amplifikavimo rinkinys, skirtas analitiniam geno C9orf72 pasikartojančio regione G4C2 įvertinimui. Nustato alelius ne mažiau kaip 145 pakartojimuose, tikslus dydis iki ne mažiau 145 pakartojimų, Nereikalingas PGR produkto išvalymas prieš injekciją į kapiliarą. Į rinkinio sudėtį turi įeiti genui ir CGG sekai specifiniai pradmenys, amplifikacijos mišinys, GC praturtintos polimerazės mišinys, 1000 bp ROX molekulinio ilgio standartas, skiediklis. Rinkinys turi būti suderintas darbui su ABI PRISM 3130xl ir GeneMapper programine įranga. Pageidaujama pakuotė – 50 reakcijų.</t>
  </si>
  <si>
    <t>Automatinės pipetės. Pasiūlymą teikti tik visai pirkimo daliai ir vieno gamintojo.</t>
  </si>
  <si>
    <t>3.1</t>
  </si>
  <si>
    <t>Keičiamo tūrio vienkanalė pipetė. Tūrių ribos nuo 20 iki 200 µL.</t>
  </si>
  <si>
    <t>vnt</t>
  </si>
  <si>
    <t>3.2</t>
  </si>
  <si>
    <t>Keičiamo tūrio vienkanalė pipetė. Tūrių ribos nuo 100 iki 1000 µL.</t>
  </si>
  <si>
    <t>3.3</t>
  </si>
  <si>
    <t>Keičiamo tūrio vienkanalė pipetė. Tūrių ribos nuo 500 iki 5000 µL.</t>
  </si>
  <si>
    <t>3.4</t>
  </si>
  <si>
    <t>Keičiamo tūrio 8-kanalė pipetė. Tūrių ribos nuo 30 iki 300μL</t>
  </si>
  <si>
    <t>vnt.</t>
  </si>
  <si>
    <t>pak.</t>
  </si>
  <si>
    <t>Laikmatis</t>
  </si>
  <si>
    <t>Elektroninis, rodomos valandos, minutės ir sekundės, skaitmenys ne &lt;1cm aukščio, mygtukai laiko paleidimui, sustabdymui, laiko nustatymui</t>
  </si>
  <si>
    <t>Svareliai</t>
  </si>
  <si>
    <t>Svarelių rinkinys elektroninių svarstyklių kalibravimui, nerūdijančio plieno ir aliuminio, 1mg - 500g: rinkinyje : 1mg, 2mg, 2mg, 5mg, 10mg, 20mg, 50mg, 100mg, 200mg, 500mg, 2mg, 20mg, 200mg, 1mg, 2mg, 5mg, 10mg, 20mg, 50mg, 100mg, 200mg, 500mg, 2g, 20g, 200g, plastikinėje dėžutėje. Atitinka ISO17025:2005, ISO9001, ISO14001</t>
  </si>
  <si>
    <t>Objektiniai stikleliai</t>
  </si>
  <si>
    <t xml:space="preserve">Švarūs, nuriebalinti, šlifuotais kraštais, šlifuotu laukeliu iš abiejų pusių, su užrašui skirta vieta, vakuuminiame įpakavime </t>
  </si>
  <si>
    <t xml:space="preserve"> vnt.</t>
  </si>
  <si>
    <t>Dėžutė mikroskopinių stiklelių saugojimui statomų statmenai</t>
  </si>
  <si>
    <t>100 vietų (dviejų eilių), su dangčiu, su stiklelių numeracija ant dangčio ir dėkle, su dviem dangčio fiksatoriais, juodos.</t>
  </si>
  <si>
    <t xml:space="preserve">Dengiamieji stikleliai apvalūs </t>
  </si>
  <si>
    <t>12 mm skersmens</t>
  </si>
  <si>
    <t>Dėžutė mikroskopinių stiklelių archyvavimui</t>
  </si>
  <si>
    <t xml:space="preserve"> Dėžutė mikroskopinių stiklelių saugojimui – pagamintas iš polistireno, 100 vietų (dviejų eilių), su atverčiamu dangčiu, su stiklelių numeracija ant dangčio ir dėkle, su dangčio fiksatoriumi, tamsi</t>
  </si>
  <si>
    <t>Padėklai mikroskopiniams stikleliams</t>
  </si>
  <si>
    <t>Plastikiniai, ne &lt;20 vietų, su skaidriu plastikiniu atverčiamu dangčiu</t>
  </si>
  <si>
    <t>Suspaustas oras</t>
  </si>
  <si>
    <t>Suspaustas oras, flakonėlyje, tūris ne daugiau nei 500ml, paruoštas naudoti</t>
  </si>
  <si>
    <t>Lektinas</t>
  </si>
  <si>
    <t>PHA-E, sterilus, liofilizuotas, paruoštas naudojimui, išskirtas iš Phaseolus vulgaris, supakuotas ne &gt;2,5mg</t>
  </si>
  <si>
    <t>mg</t>
  </si>
  <si>
    <t>Kolagenazė III</t>
  </si>
  <si>
    <t>Liofilizuota, išskirta iš kepenų izoliato, III tipo, aktyvumas ne &lt;250 vv/mg, tinkama darbui su ląstelių kultūromis. Pakuotės dydis ne &gt;1,5K vv.</t>
  </si>
  <si>
    <t>Chromosomų raiškos priedas</t>
  </si>
  <si>
    <t>Sterilus, ištirpintas fosfatiniame druskos tirpale, sudėtyje nėra etidžio bromido, skirtas chromosomų rezoliucijai pagerinti, pakuotės dydis ne &gt;1ml.</t>
  </si>
  <si>
    <t>ml</t>
  </si>
  <si>
    <t>Rnazė A</t>
  </si>
  <si>
    <t>Išskirta iš jaučio kasos, neturinti Dnazės aktyvumo, koncentracija ne &lt;10mg/ml, aktyvumas ne &lt;5000 vv/mg, tinkama darbui su ląstelių kultūromis. Pakuotės dydis ne &gt;5 ml</t>
  </si>
  <si>
    <t>g</t>
  </si>
  <si>
    <t>Sidabro nitratas</t>
  </si>
  <si>
    <t>Liofilizuotas, švarumas &gt;99%, CAS nr.: 7761-88-8, supakuota po 50g, nuo šviesos apsaugančioje pakuotėje</t>
  </si>
  <si>
    <t>Rinkinys NucleoSEQ tipo kolonėlių sekvenavimo PGR produkto valymui</t>
  </si>
  <si>
    <t>Chelex joninė derva</t>
  </si>
  <si>
    <t>Chelex joninė derva 6%, skysta, išpilstyta po ne daugiau nei 20 ml, tūris pakankamas 100 reakcijų, skirta DNR išskyrimui (iš amniocitų, choriono gaurelių, periferinio kraujo leukocitų, sauso kraujo kortelių), paruošta naudoti.</t>
  </si>
  <si>
    <t>MgCl2x6H2O</t>
  </si>
  <si>
    <t>M=203,30g/Mol, tinkamas DNR išskyrimui, pH - 5,0-6,5</t>
  </si>
  <si>
    <t>Buteliniai dozatoriai</t>
  </si>
  <si>
    <t xml:space="preserve">Elektroninis dozatorius </t>
  </si>
  <si>
    <t>Dozatorius, 1-10 mL</t>
  </si>
  <si>
    <t>Butelinis dozatorius, paskirstomas tūris nuo  1-10 mL, su gradacija ne rečiau kaip 0,2 mL, su recirkuliaciniu vožtuvu,  atsparus rūgštims.</t>
  </si>
  <si>
    <t>Dozatorius, 10-100 mL</t>
  </si>
  <si>
    <t>Butelinis dozatorius,paskirstomas tūris nuo 10-100 mL, su gradacija ne rečiau kaip 1 mL, su recirkuliaciniu vožtuvu,  atsparus rūgštims.</t>
  </si>
  <si>
    <t>Butelinis dozatorius 5-50 ml</t>
  </si>
  <si>
    <t>Paskirstomas tūris nuo 5 iki 50 mL, su gradacija ne rečiau kaip 1 mL, su "fortron" tipo (arba analogišku) stūmokliu, su recirkuliaciniu vožtuvu, atsparus rūgštims. Komplektuojamas su &gt;3 butelių adapteriais.</t>
  </si>
  <si>
    <t>Petri lėkštelės</t>
  </si>
  <si>
    <t>55 mm diametro, sterilios, su dangteliu, iš plastiko</t>
  </si>
  <si>
    <t>1.1</t>
  </si>
  <si>
    <t>1.2</t>
  </si>
  <si>
    <t>1.3</t>
  </si>
  <si>
    <t>1.4</t>
  </si>
  <si>
    <t>1.5</t>
  </si>
  <si>
    <t>1.6</t>
  </si>
  <si>
    <t>1.7</t>
  </si>
  <si>
    <t>1.8</t>
  </si>
  <si>
    <t>1.9</t>
  </si>
  <si>
    <t>1.10</t>
  </si>
  <si>
    <t>6.1</t>
  </si>
  <si>
    <t>6.2</t>
  </si>
  <si>
    <t>6.3</t>
  </si>
  <si>
    <t>6.4</t>
  </si>
  <si>
    <t>6.5</t>
  </si>
  <si>
    <t>17.1</t>
  </si>
  <si>
    <t>17.2</t>
  </si>
  <si>
    <t>17.3</t>
  </si>
  <si>
    <t>17.4</t>
  </si>
  <si>
    <t>Reagentų rinkinys C9orf72 genomo srities pasikartojimų tyrimui</t>
  </si>
  <si>
    <t>Reagentai ir pagalbinės priemonės genetiniams analizatoriams. Pasiūlymą teikti tik visai pirkimo daliai.</t>
  </si>
  <si>
    <t>Darbui su ABI PRISM 3130xl genetiniu analizatoriumi nukleotidų sekvenavimui Sanger metodu, kai naudojamas ABI Prism Big Dye Terminator Cycle Sequencing Kit versija v.3.1; pakuotė - ne mažiau 25 ml</t>
  </si>
  <si>
    <t>5x sekoskaitos buferis</t>
  </si>
  <si>
    <t>Buferis ABI PRISM 3130xl genetiniam analizatoriui</t>
  </si>
  <si>
    <t>Darbui su ABI PRISM 3130xl genetiniu analizatoriumi, 10x, pakuotė - ne mažiau 25 ml</t>
  </si>
  <si>
    <t>19.1</t>
  </si>
  <si>
    <t>19.2</t>
  </si>
  <si>
    <t>Etilo alkoholis 100%</t>
  </si>
  <si>
    <t>Tirpalas; be DNRazių, RNRazių ir proteazių; vandens ne daugiau 0,2%; grynumas ne mažiau 99,8%. Pakuotė ne didesnė nei 100 ml</t>
  </si>
  <si>
    <t>Filtravimo centrifuginiai mėgintuvėliai</t>
  </si>
  <si>
    <t>Antgaliai Eppendorf“,  „Brand“, „Thermo Finnpipett" pipetėms</t>
  </si>
  <si>
    <t>Tūris 500-5000 µl, ilgis 14.74cm, nesterilūs, autoklavuojami, skaidrūs, be RNazių, DNazių ir pirogenų. Pipetės gamintojo sertifikatas, kad siūlomi antgaliai tinka minėtoms pipetėms;  Įpakavimas: maišeliuose po 250 vnt. Būtina nurodyti gamintojo katalogo pavadinimą ir katalogo numerį.</t>
  </si>
  <si>
    <t xml:space="preserve">pak </t>
  </si>
  <si>
    <t>Vienkartiniai antgaliai tinkantys „Eppendorf“,  „Brand“, „Thermo Finpette“ iki 200 µl tūrio automatinėms pipetėms</t>
  </si>
  <si>
    <t>Tūris 1-200 µl, ilgis 5,00cm, plonasieniai, skaidrūs, mikrotaško galas, nesterilūs, autoklavuojami, be RNazių, DNazių ir pirogenų. Pipetės gamintojo sertifikatas, kad siūlomi antgaliai tinka minėtoms pipetėms. Įpakavimas: maišeliuose 1000vnt/pakuotėje. Būtina nurodyti gamintojo katalogo pavadinimą ir katalogo numerį.</t>
  </si>
  <si>
    <t>pak</t>
  </si>
  <si>
    <t>Tūris 1-200 µl, ilgis 5,00cm, plonasieniai, skaidrūs, mikrotaško galas, nesterilūs, autoklavuojami, be RNazių, DNazių ir pirogenų. Pipetės gamintojo sertifikatas, kad siūlomi antgaliai tinka minėtoms pipetėms. Įpakavimas: dėžutėmis, 96x10vnt/pakuotėje. Padėkliukai flush fit tipo su lot numeriu, visi dėžutės komponentai tinkami perdirbimui, dėžutė atidaroma viena ranka, uždaryta nukritusi neatsidaro, atidarytas dangtelis netrukdo naudotis daugiakanalėmis pipetėmis, padėkliukai lengvai užsideda ir fiksuojasi, nepasikelia pipetuojant. Viena ant kitos sukrautos dėžutės neturi slidinėti. Būtina nurodyti gamintojo katalogo pavadinimą ir katalogo numerį.</t>
  </si>
  <si>
    <t>Tūris 1-200 µl, ilgis 5,04cm, skaidrūs, graduoti ties 10, 50, 100 µl, nesterilūs, autoklavuojami, be RNazių, DNazių ir pirogenų. Pipetės gamintojo sertifikatas, kad siūlomi antgaliai tinka minėtoms pipetėms.  Įpakavimas: antgaliai papildymo padėkliukuose 96x10 vnt/pakuotėje. Padėkliukai flush fit tipo su ant šono užrašytu lot numeriu,antgalio tūriu ir kataloginiu numeriu. Padėkliukai lengvai užsideda ir fiksuojasi, nepasikelia pipetuojant. Pakavimo atvartas apsaugo nuo dulkių, produkto informacija ant dėžės, pakavimo dėžė turi iškirpimus šonuose ir vidinėje pakuotės dalyje lengvam produkto išėmimui. Būtina nurodyti gamintojo katalogo pavadinimą ir katalogo numerį.</t>
  </si>
  <si>
    <t>Vienkartiniai antgaliai tinkantys daugiakanalėms iki 300 µl tūrio „Eppendorf“,  „Brand“, „Termo Finpette“ automatinėms pipetėms</t>
  </si>
  <si>
    <t>Tūris 5 -300 µl, ilgis 5.84cm, mikrotaško galas, graduoti ties 10, 50, 100, 200 µl, nesterilūs, autoklavuojami, be RNazių, DNazių ir pirogenų. Pipetės gamintojo sertifikatas, kad siūlomi antgaliai tinka minėtoms pipetėms;  Įpakavimas: maišeliuose 1000vnt/pakuotėje. Būtina nurodyti gamintojo katalogo pavadinimą ir katalogo numerį.</t>
  </si>
  <si>
    <t xml:space="preserve">pak. </t>
  </si>
  <si>
    <t>Tūris 5 -300 µl, ilgis 5.84cm, mikrotaško galas, graduoti ties 10, 50, 100, 200 µl, nesterilūs, autoklavuojami, be RNazių, DNazių ir pirogenų. Pipetės gamintojo sertifikatas, kad siūlomi antgaliai tinka minėtoms pipetėms. Įpakavimas: antgaliai papildymo padėkliukuose 96x10 vnt/pakuotėje. Padėkliukai flush fit tipo su ant šono užrašytu lot numeriu,antgalio tūriu ir kataloginiu numeriu. Padėkliukai lengvai užsideda ir fiksuojasi, nepasikelia pipetuojant. Pakavimo atvartas apsaugo nuo dulkių, produkto informacija ant dėžės, pakavimo dėžė turi iškirpimus šonuose ir vidinėje pakuotės dalyje lengvam produkto išėmimui. Būtina nurodyti gamintojo katalogo pavadinimą ir katalogo numerį.</t>
  </si>
  <si>
    <t>pak..</t>
  </si>
  <si>
    <t>Tūris 5 -300 µl, ilgis 5.84cm, mikrotaško galas, graduoti ties 10, 50, 100, 200 µl, nesterilūs, autoklavuojami, be RNazių, DNazių ir pirogenų. Pipetės gamintojo sertifikatas, kad siūlomi antgaliai tinka minėtoms pipetėms. Įpakavimas: dėžutėmis, 96x10vnt/pakuotėje. Padėkliukai flush fit tipo su lot numeriu, visi dėžutės komponentai tinkami perdirbimui, dėžutė atidaroma viena ranka, uždaryta nukritusi neatsidaro, atidarytas dangtelis netrukdo naudotis daugiakanalėmis pipetėmis, padėkliukai lengvai užsideda ir fiksuojasi, nepasikelia pipetuojant. Viena ant kitos sukrautos dėžutės neturi slidinėti.  Būtina nurodyti gamintojo katalogo pavadinimą ir katalogo numerį.</t>
  </si>
  <si>
    <t>Vienkartiniai antgaliai tinkantys „Eppendorf“,  „Brand“, „Termo Finpette“ iki 1000 µl tūrio automatinėms pipetėms</t>
  </si>
  <si>
    <t>Tūris 100 - 1250 µl, ilgis 8.89 cm, mikrotaško galas, graduoti ties 100, 250, 500, 1000 µl, skaidrūs, nesterilūs, autoklavuojami, be RNazių, DNazių ir pirogenų. Pipetės gamintojo sertifikatas, kad siūlomi antgaliai tinka minėtoms pipetėms;  Įpakavimas: maišeliuose 1000vnt/pakuotėje. Būtina nurodyti gamintojo katalogo pavadinimą ir katalogo numerį.</t>
  </si>
  <si>
    <t>Tūris 100 - 1250 µl, ilgis 8.89 cm, mikrotaško galas, graduoti ties 100, 250, 500, 1000 µl, skaidrūs, nesterilūs, autoklavuojami, be RNazių, DNazių ir pirogenų. Pipetės gamintojo sertifikatas, kad siūlomi antgaliai tinka minėtoms pipetėms;   Įpakavimas: dėžutėmis, 96x10vnt/pakuotėje. Padėkliukai flush fit tipo su lot numeriu, visi dėžutės komponentai tinkami perdirbimui, dėžutė atidaroma viena ranka, uždaryta nukritusi neatsidaro, atidarytas dangtelis netrukdo naudotis daugiakanalėmis pipetėmis, padėkliukai lengvai užsideda ir fiksuojasi, nepasikelia pipetuojant. Viena ant kitos sukrautos dėžutės neturi slidinėti. Būtina nurodyti gamintojo katalogo pavadinimą ir katalogo numerį.</t>
  </si>
  <si>
    <t>IEF elektrodinės juostelės</t>
  </si>
  <si>
    <t>Amfolino PAG plokštelė</t>
  </si>
  <si>
    <t>pH ribos 4-6; PAG sluoksnio storis 300µm, plokštelių dydis 125x125mm, Įpakavimas: 5vnt/pak; galiojimas min 2 metai</t>
  </si>
  <si>
    <t>Acetatceliuliozinės plokštelės</t>
  </si>
  <si>
    <t>Guanidino-(13C2) acetic acid</t>
  </si>
  <si>
    <t>CB1200186;  sertifikuota standartinė medžiaga, grynumas min. 95 %;  galiojimas min. 2 metai</t>
  </si>
  <si>
    <t>UV lempa su apsauga</t>
  </si>
  <si>
    <t>Plonasluoksnės chromatografijos plokštelių skaitytuvas susidedantis iš apsauginės dėžės ir dviejų skirtingų bangos ilgių UV lempų. Apsauginė dėžė, turi  maksimaliai apsaugoti nuo regimosios šviesos spektro, o anga pro kurią bus stebimi mėginiai turi būti atskirta akis apsaugančiu stiklu su UV filtru. 2 UV lempos po 8W, viena 254 nm, o kita 366 nm bangos ilgio. Jungiklis leidžiantis įjungti skirtingus bangos ilgius. Įpakavimas 1 vnt. Garantinis  laikas 3 metai. Būtina nurodyti gamintojo katalogo pavadinimą ir katalogo numerį.</t>
  </si>
  <si>
    <t xml:space="preserve">Mikroplokštelės </t>
  </si>
  <si>
    <t>96 šulinėlių mikroplokštelės,skaidrios , U formos dugnu, 400 mikrol talpos šulinėlis, plokštelės aukštis- ne daugiau 14 mm; pagrindo ilgis &lt;127 mm, plotis &lt;85 mm</t>
  </si>
  <si>
    <t>Cukrų ir poliolių standartai</t>
  </si>
  <si>
    <t>D (+) galaktozė</t>
  </si>
  <si>
    <t>CAS Nr. 59-23-4;grynumas min 99 %, Įpakavimas: 10g; galiojimas min. 2 metai</t>
  </si>
  <si>
    <t>D (+) ksilozė</t>
  </si>
  <si>
    <t>CAS Nr.  58-86-6;grynumas min 99 %, Įpakavimas: 1000g; galiojimas min. 2 metai</t>
  </si>
  <si>
    <t>Gliukozė</t>
  </si>
  <si>
    <t>CAS Nr. 50-99-7; grynumas min 99,5 %, Įpakavimas: 100 g; galiojimas min. 2 metai</t>
  </si>
  <si>
    <t>D-pinitolis</t>
  </si>
  <si>
    <t>CAS Nr.  10284-63-6; sertifikuota standartinė medžiaga, grynumas min. 98 %;  Įpakavimas: 25 mg; galiojimas min. 2 metai</t>
  </si>
  <si>
    <t xml:space="preserve">D-galaktitolis </t>
  </si>
  <si>
    <t>CAS Nr.  608-66-2; sertifikuota standartinė medžiaga, Įpakavimas: 50 mg; galiojimas min. 2 metai</t>
  </si>
  <si>
    <t>D-laktozės monohidratas</t>
  </si>
  <si>
    <t>CAS Nr. 64044-51-5;grynumas min 99.5 %, Įpakavimas: 25g; galiojimas min. 2 metai</t>
  </si>
  <si>
    <t>Fruktozė</t>
  </si>
  <si>
    <t>CAS Nr. 57-48-7;grynumas min 99.5 %, Įpakavimas: 100g; galiojimas min. 2 metai</t>
  </si>
  <si>
    <t>D-Galaktitolis</t>
  </si>
  <si>
    <t>CAS Nr. 608-66-2;  sertifikuota standartinė medžiaga, grynumas min. 95 %;  Įpakavimas: 10 mg; galiojimas min. 2 metai</t>
  </si>
  <si>
    <t>Kiti standartai</t>
  </si>
  <si>
    <t>Kreatinas</t>
  </si>
  <si>
    <t>CAS Nr.    6020-87-7; standartinė medžiaga, grynumas min. 98 %;  Įpakavimas: 100 g; galiojimas min. 2 metai</t>
  </si>
  <si>
    <t>Guanidino acetatas</t>
  </si>
  <si>
    <t>CAS Nr.    352-97-6; standartinė medžiaga, grynumas min. 98 %;  Įpakavimas: 25 g; galiojimas min. 2 metai</t>
  </si>
  <si>
    <t>3-fenilsviesto rūgštis</t>
  </si>
  <si>
    <t>CAS Nr. 4593-90-2; grynumas min 98 %, Įpakavimas: 5g; galiojimas min. 2 metai</t>
  </si>
  <si>
    <t>Homovanilinė rūgštis</t>
  </si>
  <si>
    <t>CAS Nr.   306-08-1; sertifikuota standartinė medžiaga, grynumas min. 97 %;  Įpakavimas: 25 mg; galiojimas min. 2 metai</t>
  </si>
  <si>
    <t>Vanilmandelinė rūgštis</t>
  </si>
  <si>
    <t>CAS Nr.    55-10-7; sertifikuota standartinė medžiaga, grynumas min. 98 %;  Įpakavimas: 25 mg; galiojimas min. 2 metai</t>
  </si>
  <si>
    <t>DL-vanilmandelinė rūgštis - d3</t>
  </si>
  <si>
    <t>referencinis standartas</t>
  </si>
  <si>
    <t>Homovanilinė rūgštis-d5</t>
  </si>
  <si>
    <t xml:space="preserve">referencinis standartas </t>
  </si>
  <si>
    <t xml:space="preserve">Keratansulfatas </t>
  </si>
  <si>
    <t>CAS Nr. 9056-36-4, 1 mg</t>
  </si>
  <si>
    <t>Heparansulfatas</t>
  </si>
  <si>
    <t>CAS Nr.  57459-72-0;  Įpakavimas: 1 mg; galiojimas min. 2 metai</t>
  </si>
  <si>
    <t>Dermatansulfatas</t>
  </si>
  <si>
    <t>CAS Nr.  54328-33-5;  Įpakavimas: 25 mg; galiojimas min. 2 metai</t>
  </si>
  <si>
    <t xml:space="preserve">Plokštelės izoelektriniam fokusavimui </t>
  </si>
  <si>
    <t>&lt;0.5 ml tūrio mėginiams, polipropileniniai, su PVDF filtru, filtro porų skersmuo 0.22 μm, centrifugavimo jėga 12,000xG, nesterilūs, filtravimo paviršiaus plotas 0,2 cm2, mėginio užlaikymo tūris ne &gt;10 µl,  Milipor ultra free arba atitinkatys milipor ultra free kokybę analogai, ne mažiau  100 vnt. pakuotėje</t>
  </si>
  <si>
    <t>20.1</t>
  </si>
  <si>
    <t>20.2</t>
  </si>
  <si>
    <t>20.3</t>
  </si>
  <si>
    <t>20.4</t>
  </si>
  <si>
    <t>20.5</t>
  </si>
  <si>
    <t>20.6</t>
  </si>
  <si>
    <t>20.7</t>
  </si>
  <si>
    <t>20.8</t>
  </si>
  <si>
    <t>20.9</t>
  </si>
  <si>
    <t>20.10</t>
  </si>
  <si>
    <t>21.1</t>
  </si>
  <si>
    <t>21.2</t>
  </si>
  <si>
    <t>21.3</t>
  </si>
  <si>
    <t>22.1</t>
  </si>
  <si>
    <t>22.2</t>
  </si>
  <si>
    <t>22.3</t>
  </si>
  <si>
    <t>22.4</t>
  </si>
  <si>
    <t>22.5</t>
  </si>
  <si>
    <t>22.6</t>
  </si>
  <si>
    <t>22.7</t>
  </si>
  <si>
    <t>22.8</t>
  </si>
  <si>
    <t>23.1</t>
  </si>
  <si>
    <t>23.2</t>
  </si>
  <si>
    <t>23.3</t>
  </si>
  <si>
    <t>23.4</t>
  </si>
  <si>
    <t>23.5</t>
  </si>
  <si>
    <t>23.6</t>
  </si>
  <si>
    <t>23.7</t>
  </si>
  <si>
    <t>23.8</t>
  </si>
  <si>
    <t>23.9</t>
  </si>
  <si>
    <t>23.10</t>
  </si>
  <si>
    <t>23.11</t>
  </si>
  <si>
    <t>Tūris 500-5000 µl, ilgis 14.7cm, nesterilūs, žali, pagaminti pagal ISO 9001, ISO 14001 ir ISO 13485. Pipetės gamintojo sertifikatas, kad siūlomi antgaliai tinka minėtoms pipetėms;  Įpakavimas: dėžutėse po 75 vnt. Būtina nurodyti gamintojo katalogo pavadinimą ir katalogo numerį.</t>
  </si>
  <si>
    <t>Keičiamo tūrio vienkanalė pipetė. Tūrių ribos nuo 100 iki 1000 µL. Padalos vertė ne didesnė nei 1 µL. Gamyklinis tikslumas ties 100 µL ne daugiau kaip ±1,0 µL ir ties 1000 µL ne daugiau kaip  ±6,0 µL. Pipetė privalo turėti: nustatyto tūrio fiksavimo mechanizmą, apsaugantį nuo tūrio nusireguliavimo pipetuojant; B215120° besisukančią pirštų atramą, pritaikytą kairiarankiams ir dešniarankiams B216operatoriams, antgalių nustūmėją valdomą nykščiu identifikacinei kortelei skirtą vietą, nuimamą ir autoklavuojamą pipetės galą. Pipetė privalo būti ergonimiška: turėti lengvą rankeną, tylų ir lengvą tūrio reguliavimą, nedideles pasipriešinimo jėgas stūmokliui, antgalio uždėjimui ir nustūmimui, kad sumažinti pasikartojančio spaudimo sukeliamą pažeidimų riziką. Pipetės tūrio reguliuotojas privalo būti tekstūruotas, o pipetės kūnas – turėti galimybę priklijuoti to paties gamintojo juostelėms geresniam suėmimui. Gamintojas privalo atitikti ISO 9001, ISO 14001, ISO 13485. Garantija - 3 metai. Privalomas gamintojo patikros sertifikatas.</t>
  </si>
  <si>
    <t>Keičiamo tūrio vienkanalė pipetė. Tūrių ribos nuo 500 iki 5000 µL. Padalos vertė ne mažiau nei 0.01 mL. Gamyklinis tikslumas ties 500 µL ne daugiau kaip ±10,0 µL ir ties 5000 µL ne daugiau kaip  ±25,0 µL. Pipetė privalo turėti: nustatyto tūrio fiksavimo mechanizmą, apsaugantį nuo tūrio nusireguliavimo pipetuojant; 120° besisukančią pirštų atramą, pritaikytą kairiarankiams ir dešniarankiams operatoriams, antgalių nustūmėją valdomą nykščiu, identifikacinei kortelei skirtą vietą, nuimamą pipetės galą. Pipetė privalo būti ergonimiška: turėti lengvą rankeną, tylų ir lengvą tūrio reguliavimą, nedideles pasipriešinimo jėgas stūmokliui, antgalio uždėjimui ir nustūmimui, kad sumažinti pasikartojančio spaudimo sukeliamą pažeidimų riziką. Pipetės tūrio reguliuotojas privalo būti tekstūruotas, o pipetės kūnas – turėti galimybę priklijuoti to paties gamintojo juostelėms geresniam suėmimui. Gamintojas privalo atitikti ISO 9001, ISO 14001, ISO 13485. Garantija - 3 metai. Privalomas gamintojo patikros sertifikatas.</t>
  </si>
  <si>
    <t>Keičiamo tūrio 8-kanalė pipetė. Tūrių ribos nuo 30 iki 300 µL. Padalos vertė ne daugiau nei 1.0 µL. Gamyklinis tikslumas ties 30 µL ne daugiau kaip ±1,5 µL ir ties 300 µL ne daugiau kaip  ±3,0 µL. Pipetė privalo turėti: nustatyto tūrio fiksavimo mechanizmą, apsaugantį nuo tūrio nusireguliavimo pipetuojant; 120° besisukančią pirštų atramą, pritaikytą kairiarankiams ir dešniarankiams operatoriams, antgalių nustūmėją valdomą nykščiu, identifikacinei kortelei skirtą vietą, nuimamą ir autoklavuojamą pipetės galą. Pipetė privalo būti ergonimiška: turėti lengvą rankeną, tylų ir lengvą tūrio reguliavimą, nedideles pasipriešinimo jėgas stūmokliui, antgalio uždėjimui ir nustūmimui, kad sumažinti pasikartojančio spaudimo sukeliamą pažeidimų riziką. Pipetės tūrio reguliuotojas privalo būti tekstūruotas, o pipetės kūnas – turėti galimybę priklijuoti to paties gamintojo juostelėms geresniam suėmimui. Gamintojas privalo atitikti ISO 9001, ISO 14001, ISO 13485. Garantija - 3 metai. Privalomas gamintojo patikros sertifikatas.</t>
  </si>
  <si>
    <t xml:space="preserve">Rankinis pilnai elektroninis dozatorius. Antgalių tūrių ribos nuo 0.1 ml iki 50 ml.  Dozuojamo tūrio ribos nuo 1 µl iki 50 ml. Galimybė nustatyti, bet kokį dozuojamą tūrį, dozuojamo tūrio ribose. Į dozatoriaus komplektacija įeina pakrovėjas ir pakraunama baterija. Reguliuojamas skysčio pritraukimo ir išpilstymo greitis. Gamintojas privalo atitikti ISO 9001, ISO 14001, ISO 13485. Garantija -3 metai. Privalomas gamintojo patikros sertifikatas. 1vnt./ pak. </t>
  </si>
  <si>
    <t>Visoms nurodytoms konkrečioms medžiagoms ir/ar konkretiems prekių pavadinimams taikoma „arba lygiavertis“. Tiekėjas, siūlantis lygiavertę prekę, privalo patikimomis priemonėmis įrodyti, kad siūloma prekė yra lygiavertė ir visiškai atitinka techninėje specifikacijoje keliamus reikalavimus.</t>
  </si>
  <si>
    <t>Tiekėjas turi pateikti dokumentą, patvirtinantį, kad tiekėjas yra oficialus siūlomų prekių gamintojo atstovas arba turi rašytinį susitarimą su tokiu atstovu dėl prekybos siūlomomis prekėmis, t. y. turi prekių gamintojo suteiktas teises arba lygiavertį dokumentą (pateikiama skaitmeninė dokumento kopija).</t>
  </si>
  <si>
    <t>Tiekėjas turi pateikti dokumentus, įrodančius parduodamos prekės atitikimą kokybės ir techniniams reikalavimams, nurodytiems pirkimo dokumentų techninėje specifikacijoje: gamintojo parengtus katalogus ar siūlomų prekių techninių charakteristikų aprašymus, jei gamintojo kataloge neišsamiai atsispindi siūlomos prekės atitikimas techninės specifikacijos reikalavimams (pdf formatu) su vertimu į lietuvių kalbą. Šiuose dokumentuose tiekėjas turi grafiškai nurodyti (t. y. pastebimai spalvotai pažymėti ir/ar nurodyti rodyklėmis, ir/ar pabraukti) konkrečias teikiamų dokumentų vietas, kur nurodoma atitiktis reikalaujamų techninėms charakteristikoms bei įrašyti, kurį techninių reikalavimų punktą jos atitinka. Kiti dokumentai, nenurodyti šiame punkte, nebus laikomi pakankama ir patikima informacija vertinimui atlikti. Perkančioji organizacija turi teisę reikalauti pateikti katalogų ir techninių aprašų originalus.</t>
  </si>
  <si>
    <t>Tiekėjas turi tiekti prekes, atitinkančias Europos direktyvų nuostatas. Reagentai ir papildomos priemonės turi būti paženklinti CE pagal IVD direktyvą 98/79/EC arba lygiaverčiu ženklu. Siūlantiems reagentus ir pagalbines priemones pateikti atitikties dokumentą pagal Europos direktyvų nuostatas, kuris atitinka Tarybos direktyvos 98/79/EC sąlygas in vitro diagnostikos medicinos prietaisams. Visos siūlomos prekės turi būti skirtos in vitro diagnostikai.</t>
  </si>
  <si>
    <t>Reagentų ir pagalbinių priemonių tiekėjas turi pateikti tyrimų protokolus, aprašymus, naudojimo instrukcijas, saugos duomenų lapus ir kitą su tyrimo procesu susijusią svarbią informaciją. Bet kokius gamintojo atliekamus pakeitimus nedelsiant pranešti vartotojui.</t>
  </si>
  <si>
    <t>Prekių, kurių kaina iki 3 Eur, vieneto įkainis pateikiamame pasiūlyme turi būti pateikiamas suapvalintas pagal aritmetikos taisykles iki dešimt tūkstantųjų (keturi skaičiai po kablelio) skaičiaus dalių. Prekių, kurių kaina virš 3 Eur, vieneto įkainis pateikiamame pasiūlyme turi būti pateikiamas suapvalintas pagal aritmetikos taisykles iki šimtųjų (du skaičiai po kablelio) skaičiaus dalių. Kiekvienos pozicijos suma ir pirkimo dalies suma turi būti išreikšta cento tikslumu (du skaičiai po kablelio).</t>
  </si>
  <si>
    <t>Mato vienetai</t>
  </si>
  <si>
    <t>Maksimalus kiekis</t>
  </si>
  <si>
    <t>Gamintojas, tikslus komercinis prekės pavadinimas, katalogo Nr.</t>
  </si>
  <si>
    <t xml:space="preserve">TECHNINĖ SPECIFIKACIJA </t>
  </si>
  <si>
    <t>SPS 1 priedas</t>
  </si>
  <si>
    <t xml:space="preserve"> PVM tarifas %</t>
  </si>
  <si>
    <t>Vnt įkainis Eur be PVM</t>
  </si>
  <si>
    <t>Vnt įkainis Eur su PVM</t>
  </si>
  <si>
    <t>Viso  suma Eur su PVM</t>
  </si>
  <si>
    <r>
      <t xml:space="preserve">Keičiamo tūrio vienkanalė pipetė. Tūrių ribos nuo 20 iki 200 µL. Padalos vertė ne </t>
    </r>
    <r>
      <rPr>
        <sz val="11"/>
        <color rgb="FF000000"/>
        <rFont val="Cambria"/>
        <family val="1"/>
        <charset val="186"/>
      </rPr>
      <t>didesnė</t>
    </r>
    <r>
      <rPr>
        <sz val="11"/>
        <color theme="1"/>
        <rFont val="Cambria"/>
        <family val="1"/>
        <charset val="186"/>
      </rPr>
      <t xml:space="preserve"> nei 0.2 µL. Gamyklinis tikslumas ties 20 µL ne daugiau kaip ±0,36 µL ir ties 200 µL ne daugiau kaip  ±1,2 µL. Pipetė privalo turėti: nustatyto tūrio fiksavimo mechanizmą, apsaugantį nuo tūrio nusireguliavimo pipetuojant; 120° besisukančią pirštų atramą, pritaikytą kairiarankiams ir dešniarankiams operatoriams, antgalių nustūmėją valdomą nykščiu, identifikacinei kortelei skirtą vietą, nuimamą ir autoklavuojamą pipetės galą. Pipetė privalo būti ergonimiška: turėti lengvą rankeną, tylų ir lengvą tūrio reguliavimą, nedideles pasipriešinimo jėgas stūmokliui, antgalio uždėjimui ir nustūmimui, kad sumažinti pasikartojančio spaudimo sukeliamą pažeidimų riziką. Pipetės tūrio reguliuotojas privalo būti tekstūruotas, o pipetės kūnas – turėti galimybę priklijuoti to paties gamintojo juostelėms geresniam suėmimui. Gamintojas privalo atitikti ISO 9001, ISO 14001, ISO 13485. Garantija - 3 metai.</t>
    </r>
    <r>
      <rPr>
        <sz val="11"/>
        <color rgb="FF000000"/>
        <rFont val="Cambria"/>
        <family val="1"/>
        <charset val="186"/>
      </rPr>
      <t xml:space="preserve"> Privalomas gamintojo patikros sertifikatas.</t>
    </r>
  </si>
  <si>
    <r>
      <t xml:space="preserve">Vienkartiniai antgaliai </t>
    </r>
    <r>
      <rPr>
        <b/>
        <sz val="11"/>
        <color rgb="FF000000"/>
        <rFont val="Cambria"/>
        <family val="1"/>
        <charset val="186"/>
      </rPr>
      <t>„</t>
    </r>
    <r>
      <rPr>
        <sz val="11"/>
        <color rgb="FF000000"/>
        <rFont val="Cambria"/>
        <family val="1"/>
        <charset val="186"/>
      </rPr>
      <t>Finnpipette“ iki 5000 µl tūrio automatinėms pipetėms</t>
    </r>
  </si>
  <si>
    <r>
      <t xml:space="preserve">Vienkartiniai antgaliai tinkantys </t>
    </r>
    <r>
      <rPr>
        <b/>
        <sz val="11"/>
        <color rgb="FF000000"/>
        <rFont val="Cambria"/>
        <family val="1"/>
        <charset val="186"/>
      </rPr>
      <t>„</t>
    </r>
    <r>
      <rPr>
        <sz val="11"/>
        <color rgb="FF000000"/>
        <rFont val="Cambria"/>
        <family val="1"/>
        <charset val="186"/>
      </rPr>
      <t>Finnpipette“ iki 5000 µl tūrio automatinėms pipetėms</t>
    </r>
  </si>
  <si>
    <t>Viso 6 pirkimo daliai</t>
  </si>
  <si>
    <t>Viso 19 pirkimo daliai</t>
  </si>
  <si>
    <t>Viso 20 pirkimo daliai</t>
  </si>
  <si>
    <t>Viso 21 pirkimo daliai</t>
  </si>
  <si>
    <t>Viso 22 pirkimo daliai</t>
  </si>
  <si>
    <t>Viso 23 pirkimo daliai</t>
  </si>
  <si>
    <t>Viso 1 pirkimo daliai</t>
  </si>
  <si>
    <t>Viso17 pirkimo daliai</t>
  </si>
  <si>
    <t>Viso 3 pirkimo daliai</t>
  </si>
  <si>
    <r>
      <t xml:space="preserve">Skirtas pašalinti fluorescuojančiomis žymėmis žymėtus sekvenavimo PGR reakcijos produktus geline filtravimo technologija. Valymo procesas turi būti be precipitacijos etanoliu etapo. Pritaikytos centrifuguoti 1,5/2 ml mėgintuvėlių centrifuga. Kolonėlių matrica - sausa. Rinkinyje turi būti NucleoSEQ tipo kolonėlės ir 2 ml surinkimo mėgintuvėliai, papildomos būtinos valymui medžiagos ir priemonės. </t>
    </r>
    <r>
      <rPr>
        <u/>
        <sz val="11"/>
        <rFont val="Cambria"/>
        <family val="1"/>
        <charset val="186"/>
      </rPr>
      <t xml:space="preserve">1 (viename) rinkinyje turi būti priemonių (kolonėlės, mėgintuvėliai, papildomos priemonės), reikalingų  50 (penkiasdešimčiai) reakcijų. </t>
    </r>
    <r>
      <rPr>
        <sz val="11"/>
        <rFont val="Cambria"/>
        <family val="1"/>
        <charset val="186"/>
      </rPr>
      <t>Turi būti tinkamas valyti sekvenavimo reakcijos, naudojant ABI Prism Big Dye Terminator Cycle Sequencing Kit produktą.</t>
    </r>
  </si>
  <si>
    <r>
      <t xml:space="preserve">Tinkamos Multiphor II IEF aparatui. </t>
    </r>
    <r>
      <rPr>
        <u/>
        <sz val="11"/>
        <rFont val="Cambria"/>
        <family val="1"/>
        <charset val="186"/>
      </rPr>
      <t>Juostelių išmatavimai – (240x6x1 mm)  ±0,5 mm</t>
    </r>
    <r>
      <rPr>
        <sz val="11"/>
        <rFont val="Cambria"/>
        <family val="1"/>
        <charset val="186"/>
      </rPr>
      <t>.(100 vnt/pakuotėje)</t>
    </r>
  </si>
  <si>
    <r>
      <t xml:space="preserve">Ne mažesnės nei 5.7 cm × 14.0 cm  dydžio. </t>
    </r>
    <r>
      <rPr>
        <u/>
        <sz val="11"/>
        <color theme="1"/>
        <rFont val="Cambria"/>
        <family val="1"/>
        <charset val="186"/>
      </rPr>
      <t>Sauso arba šlapio tipo. 
Plokštelių storis: nuo 190 iki 250µm</t>
    </r>
    <r>
      <rPr>
        <sz val="11"/>
        <color theme="1"/>
        <rFont val="Cambria"/>
        <family val="1"/>
        <charset val="186"/>
      </rPr>
      <t xml:space="preserve">
</t>
    </r>
  </si>
  <si>
    <t>Viso suma Eur be PVM</t>
  </si>
  <si>
    <r>
      <t xml:space="preserve">Restriktazė su buferiu, Fast Digest, rinkinyje 800 akt.vnt. </t>
    </r>
    <r>
      <rPr>
        <b/>
        <sz val="11"/>
        <rFont val="Cambria"/>
        <family val="1"/>
        <charset val="186"/>
      </rPr>
      <t>arba 200 reakcijų</t>
    </r>
  </si>
  <si>
    <t>Merck, UFC30GV00</t>
  </si>
  <si>
    <t>G0750-10G</t>
  </si>
  <si>
    <t>W360600-1KG</t>
  </si>
  <si>
    <t>G8270-100G</t>
  </si>
  <si>
    <t>74948-25MG</t>
  </si>
  <si>
    <t>G0049000</t>
  </si>
  <si>
    <t>61339-25G</t>
  </si>
  <si>
    <t>F9048-100G</t>
  </si>
  <si>
    <t>D0256-10MG</t>
  </si>
  <si>
    <t xml:space="preserve">VWR, 609-0210 </t>
  </si>
  <si>
    <t xml:space="preserve">Camag, CAMA040.2000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</si>
</sst>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21" x14ac:knownFonts="1">
    <font>
      <sz val="11"/>
      <color theme="1"/>
      <name val="Calibri"/>
      <family val="2"/>
      <charset val="186"/>
      <scheme val="minor"/>
    </font>
    <font>
      <b/>
      <sz val="10"/>
      <color theme="1"/>
      <name val="Cambria"/>
      <family val="1"/>
      <charset val="186"/>
    </font>
    <font>
      <sz val="10"/>
      <color theme="1"/>
      <name val="Cambria"/>
      <family val="1"/>
      <charset val="186"/>
    </font>
    <font>
      <sz val="10"/>
      <name val="Cambria"/>
      <family val="1"/>
      <charset val="186"/>
    </font>
    <font>
      <sz val="10"/>
      <color rgb="FF000000"/>
      <name val="Cambria"/>
      <family val="1"/>
      <charset val="186"/>
    </font>
    <font>
      <sz val="11"/>
      <color indexed="8"/>
      <name val="Calibri"/>
      <family val="2"/>
    </font>
    <font>
      <sz val="10"/>
      <color rgb="FF000000"/>
      <name val="Times New Roman"/>
      <family val="1"/>
      <charset val="186"/>
    </font>
    <font>
      <sz val="11"/>
      <name val="Times New Roman"/>
      <family val="1"/>
      <charset val="186"/>
    </font>
    <font>
      <b/>
      <sz val="11"/>
      <name val="Times New Roman"/>
      <family val="1"/>
      <charset val="186"/>
    </font>
    <font>
      <sz val="11"/>
      <name val="Arial"/>
      <family val="2"/>
      <charset val="186"/>
    </font>
    <font>
      <sz val="11"/>
      <color theme="1"/>
      <name val="Cambria"/>
      <family val="1"/>
      <charset val="186"/>
    </font>
    <font>
      <b/>
      <sz val="11"/>
      <color theme="1"/>
      <name val="Cambria"/>
      <family val="1"/>
      <charset val="186"/>
    </font>
    <font>
      <b/>
      <sz val="11"/>
      <name val="Cambria"/>
      <family val="1"/>
      <charset val="186"/>
    </font>
    <font>
      <i/>
      <sz val="11"/>
      <name val="Cambria"/>
      <family val="1"/>
      <charset val="186"/>
    </font>
    <font>
      <sz val="11"/>
      <name val="Cambria"/>
      <family val="1"/>
      <charset val="186"/>
    </font>
    <font>
      <sz val="11"/>
      <color rgb="FF000000"/>
      <name val="Cambria"/>
      <family val="1"/>
      <charset val="186"/>
    </font>
    <font>
      <b/>
      <sz val="11"/>
      <color rgb="FF000000"/>
      <name val="Cambria"/>
      <family val="1"/>
      <charset val="186"/>
    </font>
    <font>
      <u/>
      <sz val="11"/>
      <name val="Cambria"/>
      <family val="1"/>
      <charset val="186"/>
    </font>
    <font>
      <u/>
      <sz val="11"/>
      <color theme="1"/>
      <name val="Cambria"/>
      <family val="1"/>
      <charset val="186"/>
    </font>
    <font>
      <sz val="11"/>
      <color theme="0"/>
      <name val="Cambria"/>
      <family val="1"/>
      <charset val="186"/>
    </font>
    <font>
      <sz val="10"/>
      <color theme="0"/>
      <name val="Cambria"/>
      <family val="1"/>
      <charset val="186"/>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s>
  <cellStyleXfs count="2">
    <xf numFmtId="0" fontId="0" fillId="0" borderId="0"/>
    <xf numFmtId="0" fontId="5" fillId="0" borderId="0"/>
  </cellStyleXfs>
  <cellXfs count="115">
    <xf numFmtId="0" fontId="0" fillId="0" borderId="0" xfId="0"/>
    <xf numFmtId="0" fontId="1" fillId="0" borderId="0" xfId="0" applyFont="1" applyFill="1"/>
    <xf numFmtId="0" fontId="2" fillId="0" borderId="0" xfId="0" applyFont="1" applyFill="1"/>
    <xf numFmtId="0" fontId="2" fillId="0" borderId="0" xfId="0" applyFont="1" applyFill="1" applyBorder="1"/>
    <xf numFmtId="0" fontId="3" fillId="0" borderId="0" xfId="0" applyFont="1" applyFill="1"/>
    <xf numFmtId="0" fontId="1" fillId="0" borderId="0" xfId="0" applyFont="1" applyFill="1" applyAlignment="1">
      <alignment wrapText="1"/>
    </xf>
    <xf numFmtId="0" fontId="2" fillId="0" borderId="0" xfId="0" applyFont="1" applyFill="1" applyAlignment="1">
      <alignment wrapText="1"/>
    </xf>
    <xf numFmtId="0" fontId="6" fillId="0" borderId="0" xfId="0" applyFont="1" applyBorder="1" applyAlignment="1">
      <alignment vertical="center" wrapText="1"/>
    </xf>
    <xf numFmtId="0" fontId="6" fillId="0" borderId="0" xfId="0" applyFont="1" applyBorder="1" applyAlignment="1">
      <alignment horizontal="center" vertical="center" wrapText="1"/>
    </xf>
    <xf numFmtId="0" fontId="1" fillId="0" borderId="0" xfId="0" applyFont="1" applyFill="1" applyBorder="1"/>
    <xf numFmtId="0" fontId="4" fillId="0" borderId="0" xfId="0" applyFont="1" applyBorder="1" applyAlignment="1">
      <alignment vertical="center" wrapText="1"/>
    </xf>
    <xf numFmtId="0" fontId="4" fillId="0" borderId="0" xfId="0" applyFont="1" applyBorder="1" applyAlignment="1">
      <alignment horizontal="center" vertical="center" wrapText="1"/>
    </xf>
    <xf numFmtId="1" fontId="1" fillId="0" borderId="0" xfId="0" applyNumberFormat="1" applyFont="1" applyFill="1" applyBorder="1"/>
    <xf numFmtId="0" fontId="1" fillId="2" borderId="0" xfId="0" applyFont="1" applyFill="1"/>
    <xf numFmtId="0" fontId="1" fillId="0" borderId="0" xfId="0" applyFont="1" applyFill="1" applyBorder="1" applyAlignment="1">
      <alignment horizontal="center" vertical="center"/>
    </xf>
    <xf numFmtId="0" fontId="1" fillId="0" borderId="0" xfId="0" applyFont="1" applyFill="1" applyAlignment="1">
      <alignment horizontal="center" vertical="center"/>
    </xf>
    <xf numFmtId="0" fontId="8" fillId="0" borderId="0" xfId="0" applyFont="1" applyFill="1" applyAlignment="1">
      <alignment horizontal="center" vertical="top"/>
    </xf>
    <xf numFmtId="0" fontId="7" fillId="0" borderId="0" xfId="0" applyFont="1" applyFill="1" applyAlignment="1">
      <alignment horizontal="right" vertical="top" wrapText="1"/>
    </xf>
    <xf numFmtId="0" fontId="8" fillId="0" borderId="1" xfId="0" applyFont="1" applyFill="1" applyBorder="1" applyAlignment="1">
      <alignment horizontal="center" vertical="top" wrapText="1"/>
    </xf>
    <xf numFmtId="0" fontId="10" fillId="0" borderId="0" xfId="0" applyFont="1" applyFill="1"/>
    <xf numFmtId="0" fontId="10" fillId="0" borderId="1" xfId="0" applyFont="1" applyFill="1" applyBorder="1" applyAlignment="1">
      <alignment horizontal="center" vertical="top"/>
    </xf>
    <xf numFmtId="0" fontId="11" fillId="0" borderId="0" xfId="0" applyFont="1" applyFill="1" applyAlignment="1">
      <alignment horizontal="center" vertical="center"/>
    </xf>
    <xf numFmtId="0" fontId="11" fillId="0" borderId="0" xfId="0" applyFont="1" applyFill="1"/>
    <xf numFmtId="49" fontId="1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2" fillId="0" borderId="1" xfId="0" applyFont="1" applyFill="1" applyBorder="1" applyAlignment="1">
      <alignment vertical="center" wrapText="1"/>
    </xf>
    <xf numFmtId="0" fontId="11" fillId="0" borderId="1" xfId="0" applyFont="1" applyFill="1" applyBorder="1"/>
    <xf numFmtId="0" fontId="10" fillId="0" borderId="1" xfId="0" applyFont="1" applyFill="1" applyBorder="1"/>
    <xf numFmtId="0" fontId="10" fillId="0" borderId="1" xfId="0" applyFont="1" applyFill="1" applyBorder="1" applyAlignment="1">
      <alignment horizontal="center" vertical="center"/>
    </xf>
    <xf numFmtId="0" fontId="13" fillId="0" borderId="1" xfId="0" applyFont="1" applyFill="1" applyBorder="1" applyAlignment="1">
      <alignment vertical="center" wrapText="1"/>
    </xf>
    <xf numFmtId="0" fontId="14" fillId="0" borderId="1" xfId="0" applyFont="1" applyFill="1" applyBorder="1" applyAlignment="1">
      <alignment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vertical="center"/>
    </xf>
    <xf numFmtId="0" fontId="15" fillId="0" borderId="1" xfId="0" applyFont="1" applyFill="1" applyBorder="1" applyAlignment="1">
      <alignment vertical="center" wrapText="1"/>
    </xf>
    <xf numFmtId="0" fontId="15" fillId="0" borderId="1" xfId="0" applyFont="1" applyFill="1" applyBorder="1" applyAlignment="1">
      <alignment horizontal="center" vertical="center"/>
    </xf>
    <xf numFmtId="0" fontId="12" fillId="0" borderId="1" xfId="0" applyFont="1" applyFill="1" applyBorder="1" applyAlignment="1">
      <alignment horizontal="left" vertical="center"/>
    </xf>
    <xf numFmtId="0" fontId="10" fillId="0" borderId="1" xfId="0" applyFont="1" applyFill="1" applyBorder="1" applyAlignment="1">
      <alignment vertical="center" wrapText="1"/>
    </xf>
    <xf numFmtId="0" fontId="10" fillId="0" borderId="1" xfId="0" applyFont="1" applyFill="1" applyBorder="1" applyAlignment="1">
      <alignment vertical="center"/>
    </xf>
    <xf numFmtId="0" fontId="14" fillId="0" borderId="1" xfId="0" applyFont="1" applyFill="1" applyBorder="1" applyAlignment="1">
      <alignment horizontal="center" vertical="center"/>
    </xf>
    <xf numFmtId="0" fontId="11" fillId="0" borderId="1" xfId="0" applyFont="1" applyFill="1" applyBorder="1" applyAlignment="1">
      <alignment vertical="center" wrapText="1"/>
    </xf>
    <xf numFmtId="0" fontId="16" fillId="0" borderId="1" xfId="0" applyFont="1" applyFill="1" applyBorder="1" applyAlignment="1">
      <alignment horizontal="center" vertical="center"/>
    </xf>
    <xf numFmtId="0" fontId="12" fillId="0" borderId="1" xfId="0" applyFont="1" applyFill="1" applyBorder="1" applyAlignment="1">
      <alignment horizontal="center" vertical="center"/>
    </xf>
    <xf numFmtId="0" fontId="10" fillId="0" borderId="0" xfId="0" applyFont="1" applyFill="1" applyBorder="1"/>
    <xf numFmtId="0" fontId="16" fillId="0" borderId="1" xfId="0" applyFont="1" applyFill="1" applyBorder="1" applyAlignment="1">
      <alignment vertical="center"/>
    </xf>
    <xf numFmtId="0" fontId="11" fillId="0" borderId="1" xfId="0" applyFont="1" applyFill="1" applyBorder="1" applyAlignment="1">
      <alignment vertical="center"/>
    </xf>
    <xf numFmtId="0" fontId="10" fillId="0" borderId="1" xfId="0" applyFont="1" applyFill="1" applyBorder="1" applyAlignment="1">
      <alignment horizontal="left" vertical="center"/>
    </xf>
    <xf numFmtId="0" fontId="10" fillId="0" borderId="1" xfId="0" applyFont="1" applyFill="1" applyBorder="1" applyAlignment="1">
      <alignment horizontal="left" vertical="center" wrapText="1"/>
    </xf>
    <xf numFmtId="0" fontId="14" fillId="0" borderId="1" xfId="0" applyFont="1" applyFill="1" applyBorder="1" applyAlignment="1">
      <alignment horizontal="left" vertical="center"/>
    </xf>
    <xf numFmtId="0" fontId="12" fillId="0" borderId="1" xfId="0" applyFont="1" applyFill="1" applyBorder="1"/>
    <xf numFmtId="0" fontId="14" fillId="0" borderId="1" xfId="0" applyFont="1" applyFill="1" applyBorder="1"/>
    <xf numFmtId="0" fontId="14" fillId="0" borderId="0" xfId="0" applyFont="1" applyFill="1"/>
    <xf numFmtId="0" fontId="12" fillId="2" borderId="1" xfId="0" applyFont="1" applyFill="1" applyBorder="1" applyAlignment="1">
      <alignment horizontal="center" vertical="center" wrapText="1"/>
    </xf>
    <xf numFmtId="1" fontId="12" fillId="2" borderId="1" xfId="0" applyNumberFormat="1" applyFont="1" applyFill="1" applyBorder="1" applyAlignment="1">
      <alignment horizontal="center" vertical="center" wrapText="1"/>
    </xf>
    <xf numFmtId="0" fontId="11" fillId="2" borderId="1" xfId="0" applyFont="1" applyFill="1" applyBorder="1" applyAlignment="1">
      <alignment vertical="center"/>
    </xf>
    <xf numFmtId="0" fontId="11" fillId="2" borderId="0" xfId="0" applyFont="1" applyFill="1"/>
    <xf numFmtId="0" fontId="15"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1" fontId="14"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Border="1" applyAlignment="1">
      <alignment horizontal="center" wrapText="1"/>
    </xf>
    <xf numFmtId="0" fontId="11" fillId="0" borderId="1" xfId="0" applyFont="1" applyBorder="1" applyAlignment="1">
      <alignment wrapText="1"/>
    </xf>
    <xf numFmtId="0" fontId="11" fillId="0" borderId="1" xfId="0" applyFont="1" applyBorder="1" applyAlignment="1">
      <alignment horizontal="center" vertical="center" wrapText="1"/>
    </xf>
    <xf numFmtId="1" fontId="11"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4" fillId="2" borderId="1" xfId="1" applyFont="1" applyFill="1" applyBorder="1" applyAlignment="1">
      <alignment vertical="center" wrapText="1"/>
    </xf>
    <xf numFmtId="0" fontId="14" fillId="2" borderId="1" xfId="1" applyFont="1" applyFill="1" applyBorder="1" applyAlignment="1">
      <alignment horizontal="center" vertical="center" wrapText="1"/>
    </xf>
    <xf numFmtId="1" fontId="10" fillId="0" borderId="1" xfId="0" applyNumberFormat="1" applyFont="1" applyFill="1" applyBorder="1" applyAlignment="1">
      <alignment horizontal="center" vertical="center" wrapText="1"/>
    </xf>
    <xf numFmtId="0" fontId="10" fillId="0" borderId="1" xfId="0" applyFont="1" applyBorder="1" applyAlignment="1">
      <alignment vertical="center" wrapText="1"/>
    </xf>
    <xf numFmtId="1" fontId="11" fillId="0" borderId="1" xfId="0" applyNumberFormat="1" applyFont="1" applyFill="1" applyBorder="1" applyAlignment="1">
      <alignment horizontal="center" vertical="center" wrapText="1"/>
    </xf>
    <xf numFmtId="1" fontId="11" fillId="0" borderId="1" xfId="0" applyNumberFormat="1" applyFont="1" applyFill="1" applyBorder="1" applyAlignment="1">
      <alignment horizontal="center" vertical="center"/>
    </xf>
    <xf numFmtId="0" fontId="11" fillId="0" borderId="1" xfId="0" applyFont="1" applyFill="1" applyBorder="1" applyAlignment="1">
      <alignment wrapText="1"/>
    </xf>
    <xf numFmtId="0" fontId="11" fillId="0" borderId="0" xfId="0" applyFont="1" applyFill="1" applyAlignment="1">
      <alignment wrapText="1"/>
    </xf>
    <xf numFmtId="0" fontId="10" fillId="0" borderId="1" xfId="0" applyFont="1" applyFill="1" applyBorder="1" applyAlignment="1">
      <alignment wrapText="1"/>
    </xf>
    <xf numFmtId="0" fontId="10" fillId="0" borderId="0" xfId="0" applyFont="1" applyFill="1" applyAlignment="1">
      <alignment wrapText="1"/>
    </xf>
    <xf numFmtId="0" fontId="12" fillId="2" borderId="1" xfId="0" applyFont="1" applyFill="1" applyBorder="1" applyAlignment="1">
      <alignment vertical="center" wrapText="1"/>
    </xf>
    <xf numFmtId="0" fontId="14" fillId="2" borderId="1" xfId="0" applyFont="1" applyFill="1" applyBorder="1" applyAlignment="1">
      <alignment vertical="center" wrapText="1"/>
    </xf>
    <xf numFmtId="0" fontId="11" fillId="0" borderId="1" xfId="0" applyFont="1" applyFill="1" applyBorder="1" applyAlignment="1">
      <alignment horizontal="center" vertical="center"/>
    </xf>
    <xf numFmtId="0" fontId="12" fillId="0" borderId="1" xfId="0" applyFont="1" applyFill="1" applyBorder="1" applyAlignment="1">
      <alignment vertical="center" wrapText="1"/>
    </xf>
    <xf numFmtId="0" fontId="11" fillId="0" borderId="1" xfId="0" applyFont="1" applyFill="1" applyBorder="1" applyAlignment="1">
      <alignment horizontal="center" vertical="center"/>
    </xf>
    <xf numFmtId="0" fontId="2" fillId="0" borderId="5" xfId="0" applyFont="1" applyFill="1" applyBorder="1" applyAlignment="1">
      <alignment horizontal="left" vertical="center" wrapText="1"/>
    </xf>
    <xf numFmtId="164" fontId="10" fillId="0" borderId="1" xfId="0" applyNumberFormat="1" applyFont="1" applyFill="1" applyBorder="1" applyAlignment="1">
      <alignment horizontal="center" vertical="center" wrapText="1"/>
    </xf>
    <xf numFmtId="2" fontId="11"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xf>
    <xf numFmtId="2" fontId="11" fillId="0" borderId="1" xfId="0" applyNumberFormat="1" applyFont="1" applyFill="1" applyBorder="1" applyAlignment="1">
      <alignment horizontal="center" vertical="center"/>
    </xf>
    <xf numFmtId="2" fontId="10" fillId="0" borderId="1" xfId="0" applyNumberFormat="1" applyFont="1" applyFill="1" applyBorder="1" applyAlignment="1">
      <alignment horizontal="center" vertical="center"/>
    </xf>
    <xf numFmtId="2" fontId="14" fillId="0" borderId="1" xfId="0" applyNumberFormat="1" applyFont="1" applyFill="1" applyBorder="1" applyAlignment="1">
      <alignment horizontal="center" vertical="center"/>
    </xf>
    <xf numFmtId="2" fontId="10" fillId="0" borderId="1" xfId="0" applyNumberFormat="1" applyFont="1" applyFill="1" applyBorder="1" applyAlignment="1">
      <alignment horizontal="center" vertical="center" wrapText="1"/>
    </xf>
    <xf numFmtId="2" fontId="12" fillId="0" borderId="1" xfId="0" applyNumberFormat="1" applyFont="1" applyFill="1" applyBorder="1" applyAlignment="1">
      <alignment horizontal="center" vertical="center" wrapText="1"/>
    </xf>
    <xf numFmtId="0" fontId="11" fillId="0" borderId="2" xfId="0" applyFont="1" applyFill="1" applyBorder="1" applyAlignment="1">
      <alignment horizontal="right" vertical="center"/>
    </xf>
    <xf numFmtId="0" fontId="11" fillId="0" borderId="3" xfId="0" applyFont="1" applyFill="1" applyBorder="1" applyAlignment="1">
      <alignment horizontal="right" vertical="center"/>
    </xf>
    <xf numFmtId="0" fontId="11" fillId="0" borderId="4" xfId="0" applyFont="1" applyFill="1" applyBorder="1" applyAlignment="1">
      <alignment horizontal="right" vertical="center"/>
    </xf>
    <xf numFmtId="0" fontId="11" fillId="0" borderId="2" xfId="0" applyFont="1" applyBorder="1" applyAlignment="1">
      <alignment horizontal="right" vertical="center" wrapText="1"/>
    </xf>
    <xf numFmtId="0" fontId="11" fillId="0" borderId="3" xfId="0" applyFont="1" applyBorder="1" applyAlignment="1">
      <alignment horizontal="right" vertical="center" wrapText="1"/>
    </xf>
    <xf numFmtId="0" fontId="11" fillId="0" borderId="4" xfId="0" applyFont="1" applyBorder="1" applyAlignment="1">
      <alignment horizontal="right" vertical="center" wrapText="1"/>
    </xf>
    <xf numFmtId="0" fontId="12" fillId="0" borderId="2" xfId="0" applyFont="1" applyFill="1" applyBorder="1" applyAlignment="1">
      <alignment horizontal="right" vertical="center" wrapText="1"/>
    </xf>
    <xf numFmtId="0" fontId="14" fillId="0" borderId="3" xfId="0" applyFont="1" applyFill="1" applyBorder="1" applyAlignment="1">
      <alignment horizontal="right" vertical="center" wrapText="1"/>
    </xf>
    <xf numFmtId="0" fontId="14" fillId="0" borderId="4" xfId="0" applyFont="1" applyFill="1" applyBorder="1" applyAlignment="1">
      <alignment horizontal="right" vertical="center" wrapText="1"/>
    </xf>
    <xf numFmtId="0" fontId="12" fillId="0" borderId="3" xfId="0" applyFont="1" applyFill="1" applyBorder="1" applyAlignment="1">
      <alignment horizontal="right" vertical="center" wrapText="1"/>
    </xf>
    <xf numFmtId="0" fontId="12" fillId="0" borderId="4" xfId="0" applyFont="1" applyFill="1" applyBorder="1" applyAlignment="1">
      <alignment horizontal="right" vertical="center" wrapText="1"/>
    </xf>
    <xf numFmtId="0" fontId="8" fillId="0" borderId="0" xfId="0" applyFont="1" applyFill="1" applyAlignment="1">
      <alignment horizontal="center" vertical="top"/>
    </xf>
    <xf numFmtId="0" fontId="12"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2" fillId="0" borderId="1" xfId="0" applyFont="1" applyFill="1" applyBorder="1" applyAlignment="1">
      <alignment vertical="center" wrapText="1"/>
    </xf>
    <xf numFmtId="0" fontId="11" fillId="0" borderId="1" xfId="0" applyFont="1" applyFill="1" applyBorder="1" applyAlignment="1">
      <alignment horizontal="center" vertical="center"/>
    </xf>
    <xf numFmtId="0" fontId="12" fillId="2" borderId="1" xfId="0" applyFont="1" applyFill="1" applyBorder="1" applyAlignment="1">
      <alignment horizontal="left" vertical="center" wrapText="1"/>
    </xf>
    <xf numFmtId="0" fontId="11" fillId="0" borderId="1" xfId="0" applyFont="1" applyBorder="1" applyAlignment="1">
      <alignment horizontal="left" wrapText="1"/>
    </xf>
    <xf numFmtId="0" fontId="7" fillId="0" borderId="1" xfId="0" applyFont="1" applyFill="1" applyBorder="1" applyAlignment="1">
      <alignment horizontal="left" vertical="top" wrapText="1"/>
    </xf>
    <xf numFmtId="0" fontId="9" fillId="0" borderId="1" xfId="0" applyFont="1" applyFill="1" applyBorder="1" applyAlignment="1">
      <alignment horizontal="left" vertical="top" wrapText="1"/>
    </xf>
    <xf numFmtId="0" fontId="10" fillId="0" borderId="3" xfId="0" applyFont="1" applyFill="1" applyBorder="1" applyAlignment="1">
      <alignment horizontal="right" vertical="center"/>
    </xf>
    <xf numFmtId="0" fontId="10" fillId="0" borderId="4" xfId="0" applyFont="1" applyFill="1" applyBorder="1" applyAlignment="1">
      <alignment horizontal="right" vertical="center"/>
    </xf>
    <xf numFmtId="2" fontId="19" fillId="0" borderId="0" xfId="0" applyNumberFormat="1" applyFont="1" applyFill="1"/>
    <xf numFmtId="2" fontId="20" fillId="0" borderId="0" xfId="0" applyNumberFormat="1" applyFont="1" applyFill="1"/>
    <xf numFmtId="0" fontId="20" fillId="0" borderId="0" xfId="0" applyFont="1" applyFill="1" applyBorder="1"/>
    <xf numFmtId="2" fontId="20" fillId="0" borderId="0" xfId="0" applyNumberFormat="1" applyFont="1" applyFill="1" applyBorder="1"/>
  </cellXfs>
  <cellStyles count="2">
    <cellStyle name="Normal" xfId="0" builtinId="0"/>
    <cellStyle name="Normal_Sheet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12"/>
  <sheetViews>
    <sheetView tabSelected="1" zoomScale="85" zoomScaleNormal="85" workbookViewId="0">
      <pane ySplit="12" topLeftCell="A98" activePane="bottomLeft" state="frozen"/>
      <selection pane="bottomLeft" activeCell="N99" sqref="N99"/>
    </sheetView>
  </sheetViews>
  <sheetFormatPr defaultColWidth="9.1796875" defaultRowHeight="12.5" x14ac:dyDescent="0.25"/>
  <cols>
    <col min="1" max="1" width="10.7265625" style="2" customWidth="1"/>
    <col min="2" max="2" width="56.7265625" style="2" customWidth="1"/>
    <col min="3" max="3" width="68.453125" style="2" customWidth="1"/>
    <col min="4" max="4" width="9.26953125" style="2" customWidth="1"/>
    <col min="5" max="5" width="13.54296875" style="2" customWidth="1"/>
    <col min="6" max="6" width="6.7265625" style="2" customWidth="1"/>
    <col min="7" max="8" width="11.453125" style="2" customWidth="1"/>
    <col min="9" max="9" width="10.81640625" style="15" customWidth="1"/>
    <col min="10" max="10" width="14.1796875" style="1" customWidth="1"/>
    <col min="11" max="11" width="19.26953125" style="2" customWidth="1"/>
    <col min="12" max="12" width="3.1796875" style="2" hidden="1" customWidth="1"/>
    <col min="13" max="16384" width="9.1796875" style="2"/>
  </cols>
  <sheetData>
    <row r="1" spans="1:13" ht="14" x14ac:dyDescent="0.25">
      <c r="C1" s="17"/>
      <c r="J1" s="2" t="s">
        <v>227</v>
      </c>
    </row>
    <row r="2" spans="1:13" x14ac:dyDescent="0.25">
      <c r="I2" s="2"/>
      <c r="J2" s="2"/>
    </row>
    <row r="3" spans="1:13" ht="14" x14ac:dyDescent="0.3">
      <c r="A3" s="19"/>
      <c r="B3" s="100" t="s">
        <v>226</v>
      </c>
      <c r="C3" s="100"/>
      <c r="D3" s="100"/>
      <c r="E3" s="100"/>
      <c r="F3" s="100"/>
      <c r="G3" s="100"/>
      <c r="H3" s="100"/>
      <c r="I3" s="100"/>
      <c r="J3" s="100"/>
      <c r="K3" s="100"/>
      <c r="L3" s="100"/>
      <c r="M3" s="100"/>
    </row>
    <row r="4" spans="1:13" ht="14" x14ac:dyDescent="0.3">
      <c r="A4" s="19"/>
      <c r="B4" s="16"/>
      <c r="C4" s="16"/>
      <c r="D4" s="16"/>
      <c r="E4" s="16"/>
      <c r="F4" s="16"/>
      <c r="G4" s="16"/>
      <c r="H4" s="16"/>
      <c r="I4" s="16"/>
      <c r="J4" s="16"/>
      <c r="K4" s="16"/>
      <c r="L4" s="16"/>
      <c r="M4" s="16"/>
    </row>
    <row r="5" spans="1:13" ht="34.5" customHeight="1" x14ac:dyDescent="0.25">
      <c r="A5" s="20">
        <v>1</v>
      </c>
      <c r="B5" s="107" t="s">
        <v>217</v>
      </c>
      <c r="C5" s="108"/>
      <c r="D5" s="108"/>
      <c r="E5" s="108"/>
      <c r="F5" s="108"/>
      <c r="G5" s="108"/>
      <c r="H5" s="108"/>
      <c r="I5" s="108"/>
      <c r="J5" s="108"/>
      <c r="K5" s="108"/>
      <c r="L5" s="108"/>
      <c r="M5" s="16"/>
    </row>
    <row r="6" spans="1:13" ht="30.75" customHeight="1" x14ac:dyDescent="0.25">
      <c r="A6" s="20">
        <v>2</v>
      </c>
      <c r="B6" s="107" t="s">
        <v>218</v>
      </c>
      <c r="C6" s="107"/>
      <c r="D6" s="107"/>
      <c r="E6" s="107"/>
      <c r="F6" s="107"/>
      <c r="G6" s="107"/>
      <c r="H6" s="107"/>
      <c r="I6" s="107"/>
      <c r="J6" s="107"/>
      <c r="K6" s="107"/>
      <c r="L6" s="107"/>
      <c r="M6" s="16"/>
    </row>
    <row r="7" spans="1:13" ht="61.5" customHeight="1" x14ac:dyDescent="0.25">
      <c r="A7" s="20">
        <v>3</v>
      </c>
      <c r="B7" s="107" t="s">
        <v>219</v>
      </c>
      <c r="C7" s="108"/>
      <c r="D7" s="108"/>
      <c r="E7" s="108"/>
      <c r="F7" s="108"/>
      <c r="G7" s="108"/>
      <c r="H7" s="108"/>
      <c r="I7" s="108"/>
      <c r="J7" s="108"/>
      <c r="K7" s="108"/>
      <c r="L7" s="108"/>
      <c r="M7" s="16"/>
    </row>
    <row r="8" spans="1:13" ht="38.25" customHeight="1" x14ac:dyDescent="0.25">
      <c r="A8" s="20">
        <v>4</v>
      </c>
      <c r="B8" s="107" t="s">
        <v>220</v>
      </c>
      <c r="C8" s="108"/>
      <c r="D8" s="108"/>
      <c r="E8" s="108"/>
      <c r="F8" s="108"/>
      <c r="G8" s="108"/>
      <c r="H8" s="108"/>
      <c r="I8" s="108"/>
      <c r="J8" s="108"/>
      <c r="K8" s="108"/>
      <c r="L8" s="108"/>
      <c r="M8" s="16"/>
    </row>
    <row r="9" spans="1:13" ht="23.25" customHeight="1" x14ac:dyDescent="0.3">
      <c r="A9" s="20">
        <v>5</v>
      </c>
      <c r="B9" s="107" t="s">
        <v>221</v>
      </c>
      <c r="C9" s="108"/>
      <c r="D9" s="108"/>
      <c r="E9" s="108"/>
      <c r="F9" s="108"/>
      <c r="G9" s="108"/>
      <c r="H9" s="108"/>
      <c r="I9" s="108"/>
      <c r="J9" s="108"/>
      <c r="K9" s="108"/>
      <c r="L9" s="108"/>
      <c r="M9" s="19"/>
    </row>
    <row r="10" spans="1:13" ht="30.75" customHeight="1" x14ac:dyDescent="0.3">
      <c r="A10" s="20">
        <v>6</v>
      </c>
      <c r="B10" s="107" t="s">
        <v>222</v>
      </c>
      <c r="C10" s="107"/>
      <c r="D10" s="107"/>
      <c r="E10" s="107"/>
      <c r="F10" s="107"/>
      <c r="G10" s="107"/>
      <c r="H10" s="107"/>
      <c r="I10" s="107"/>
      <c r="J10" s="107"/>
      <c r="K10" s="107"/>
      <c r="L10" s="107"/>
      <c r="M10" s="19"/>
    </row>
    <row r="11" spans="1:13" ht="14" x14ac:dyDescent="0.3">
      <c r="A11" s="19"/>
      <c r="B11" s="19"/>
      <c r="C11" s="19"/>
      <c r="D11" s="19"/>
      <c r="E11" s="19"/>
      <c r="F11" s="19"/>
      <c r="G11" s="19"/>
      <c r="H11" s="19"/>
      <c r="I11" s="21"/>
      <c r="J11" s="22"/>
      <c r="K11" s="19"/>
      <c r="L11" s="19"/>
      <c r="M11" s="19"/>
    </row>
    <row r="12" spans="1:13" ht="61.5" customHeight="1" x14ac:dyDescent="0.3">
      <c r="A12" s="23" t="s">
        <v>0</v>
      </c>
      <c r="B12" s="24" t="s">
        <v>1</v>
      </c>
      <c r="C12" s="24" t="s">
        <v>2</v>
      </c>
      <c r="D12" s="24" t="s">
        <v>223</v>
      </c>
      <c r="E12" s="24" t="s">
        <v>224</v>
      </c>
      <c r="F12" s="24" t="s">
        <v>228</v>
      </c>
      <c r="G12" s="24" t="s">
        <v>229</v>
      </c>
      <c r="H12" s="24" t="s">
        <v>230</v>
      </c>
      <c r="I12" s="24" t="s">
        <v>247</v>
      </c>
      <c r="J12" s="24" t="s">
        <v>231</v>
      </c>
      <c r="K12" s="18" t="s">
        <v>225</v>
      </c>
      <c r="L12" s="19"/>
      <c r="M12" s="19"/>
    </row>
    <row r="13" spans="1:13" ht="14.25" customHeight="1" x14ac:dyDescent="0.3">
      <c r="A13" s="25">
        <v>1</v>
      </c>
      <c r="B13" s="26" t="s">
        <v>3</v>
      </c>
      <c r="C13" s="27"/>
      <c r="D13" s="27"/>
      <c r="E13" s="27"/>
      <c r="F13" s="27"/>
      <c r="G13" s="27"/>
      <c r="H13" s="27"/>
      <c r="I13" s="25"/>
      <c r="J13" s="25"/>
      <c r="K13" s="28"/>
      <c r="L13" s="19"/>
      <c r="M13" s="19"/>
    </row>
    <row r="14" spans="1:13" ht="15" customHeight="1" x14ac:dyDescent="0.3">
      <c r="A14" s="29" t="s">
        <v>83</v>
      </c>
      <c r="B14" s="30" t="s">
        <v>4</v>
      </c>
      <c r="C14" s="31" t="s">
        <v>5</v>
      </c>
      <c r="D14" s="32" t="s">
        <v>6</v>
      </c>
      <c r="E14" s="32">
        <v>3</v>
      </c>
      <c r="F14" s="29"/>
      <c r="G14" s="29"/>
      <c r="H14" s="29"/>
      <c r="I14" s="25"/>
      <c r="J14" s="25"/>
      <c r="K14" s="28"/>
      <c r="L14" s="19"/>
      <c r="M14" s="19"/>
    </row>
    <row r="15" spans="1:13" ht="14" x14ac:dyDescent="0.3">
      <c r="A15" s="29" t="s">
        <v>84</v>
      </c>
      <c r="B15" s="30" t="s">
        <v>7</v>
      </c>
      <c r="C15" s="31" t="s">
        <v>8</v>
      </c>
      <c r="D15" s="32" t="s">
        <v>6</v>
      </c>
      <c r="E15" s="32">
        <v>4</v>
      </c>
      <c r="F15" s="29"/>
      <c r="G15" s="29"/>
      <c r="H15" s="29"/>
      <c r="I15" s="25"/>
      <c r="J15" s="25"/>
      <c r="K15" s="28"/>
      <c r="L15" s="19"/>
      <c r="M15" s="19"/>
    </row>
    <row r="16" spans="1:13" ht="14" x14ac:dyDescent="0.3">
      <c r="A16" s="29" t="s">
        <v>85</v>
      </c>
      <c r="B16" s="30" t="s">
        <v>9</v>
      </c>
      <c r="C16" s="31" t="s">
        <v>10</v>
      </c>
      <c r="D16" s="32" t="s">
        <v>6</v>
      </c>
      <c r="E16" s="32">
        <v>4</v>
      </c>
      <c r="F16" s="29"/>
      <c r="G16" s="29"/>
      <c r="H16" s="29"/>
      <c r="I16" s="25"/>
      <c r="J16" s="25"/>
      <c r="K16" s="28"/>
      <c r="L16" s="19"/>
      <c r="M16" s="19"/>
    </row>
    <row r="17" spans="1:13" ht="14" x14ac:dyDescent="0.3">
      <c r="A17" s="29" t="s">
        <v>86</v>
      </c>
      <c r="B17" s="30" t="s">
        <v>11</v>
      </c>
      <c r="C17" s="31" t="s">
        <v>248</v>
      </c>
      <c r="D17" s="32" t="s">
        <v>6</v>
      </c>
      <c r="E17" s="32">
        <v>3</v>
      </c>
      <c r="F17" s="29"/>
      <c r="G17" s="29"/>
      <c r="H17" s="29"/>
      <c r="I17" s="25"/>
      <c r="J17" s="25"/>
      <c r="K17" s="28"/>
      <c r="L17" s="19"/>
      <c r="M17" s="19"/>
    </row>
    <row r="18" spans="1:13" ht="14" x14ac:dyDescent="0.3">
      <c r="A18" s="29" t="s">
        <v>87</v>
      </c>
      <c r="B18" s="30" t="s">
        <v>12</v>
      </c>
      <c r="C18" s="31" t="s">
        <v>13</v>
      </c>
      <c r="D18" s="32" t="s">
        <v>6</v>
      </c>
      <c r="E18" s="32">
        <v>3</v>
      </c>
      <c r="F18" s="29"/>
      <c r="G18" s="29"/>
      <c r="H18" s="29"/>
      <c r="I18" s="25"/>
      <c r="J18" s="25"/>
      <c r="K18" s="28"/>
      <c r="L18" s="19"/>
      <c r="M18" s="19"/>
    </row>
    <row r="19" spans="1:13" ht="14" x14ac:dyDescent="0.3">
      <c r="A19" s="29" t="s">
        <v>88</v>
      </c>
      <c r="B19" s="30" t="s">
        <v>14</v>
      </c>
      <c r="C19" s="31" t="s">
        <v>15</v>
      </c>
      <c r="D19" s="32" t="s">
        <v>6</v>
      </c>
      <c r="E19" s="32">
        <v>3</v>
      </c>
      <c r="F19" s="29"/>
      <c r="G19" s="29"/>
      <c r="H19" s="29"/>
      <c r="I19" s="25"/>
      <c r="J19" s="25"/>
      <c r="K19" s="28"/>
      <c r="L19" s="19"/>
      <c r="M19" s="19"/>
    </row>
    <row r="20" spans="1:13" ht="14" x14ac:dyDescent="0.3">
      <c r="A20" s="29" t="s">
        <v>89</v>
      </c>
      <c r="B20" s="33" t="s">
        <v>16</v>
      </c>
      <c r="C20" s="34" t="s">
        <v>17</v>
      </c>
      <c r="D20" s="35" t="s">
        <v>6</v>
      </c>
      <c r="E20" s="35">
        <v>3</v>
      </c>
      <c r="F20" s="29"/>
      <c r="G20" s="29"/>
      <c r="H20" s="29"/>
      <c r="I20" s="25"/>
      <c r="J20" s="25"/>
      <c r="K20" s="28"/>
      <c r="L20" s="19"/>
      <c r="M20" s="19"/>
    </row>
    <row r="21" spans="1:13" ht="14" x14ac:dyDescent="0.3">
      <c r="A21" s="29" t="s">
        <v>90</v>
      </c>
      <c r="B21" s="34" t="s">
        <v>18</v>
      </c>
      <c r="C21" s="34" t="s">
        <v>19</v>
      </c>
      <c r="D21" s="35" t="s">
        <v>6</v>
      </c>
      <c r="E21" s="35">
        <v>3</v>
      </c>
      <c r="F21" s="29"/>
      <c r="G21" s="29"/>
      <c r="H21" s="29"/>
      <c r="I21" s="25"/>
      <c r="J21" s="25"/>
      <c r="K21" s="28"/>
      <c r="L21" s="19"/>
      <c r="M21" s="19"/>
    </row>
    <row r="22" spans="1:13" ht="42" x14ac:dyDescent="0.3">
      <c r="A22" s="29" t="s">
        <v>91</v>
      </c>
      <c r="B22" s="31" t="s">
        <v>20</v>
      </c>
      <c r="C22" s="31" t="s">
        <v>21</v>
      </c>
      <c r="D22" s="32" t="s">
        <v>22</v>
      </c>
      <c r="E22" s="32">
        <v>4</v>
      </c>
      <c r="F22" s="29"/>
      <c r="G22" s="29"/>
      <c r="H22" s="29"/>
      <c r="I22" s="25"/>
      <c r="J22" s="25"/>
      <c r="K22" s="28"/>
      <c r="L22" s="19"/>
      <c r="M22" s="19"/>
    </row>
    <row r="23" spans="1:13" ht="28" x14ac:dyDescent="0.3">
      <c r="A23" s="29" t="s">
        <v>92</v>
      </c>
      <c r="B23" s="31" t="s">
        <v>23</v>
      </c>
      <c r="C23" s="31" t="s">
        <v>24</v>
      </c>
      <c r="D23" s="32" t="s">
        <v>22</v>
      </c>
      <c r="E23" s="32">
        <v>4</v>
      </c>
      <c r="F23" s="29"/>
      <c r="G23" s="29"/>
      <c r="H23" s="29"/>
      <c r="I23" s="25"/>
      <c r="J23" s="25"/>
      <c r="K23" s="28"/>
      <c r="L23" s="19"/>
      <c r="M23" s="19"/>
    </row>
    <row r="24" spans="1:13" ht="14" x14ac:dyDescent="0.3">
      <c r="A24" s="89" t="s">
        <v>241</v>
      </c>
      <c r="B24" s="109"/>
      <c r="C24" s="109"/>
      <c r="D24" s="109"/>
      <c r="E24" s="109"/>
      <c r="F24" s="109"/>
      <c r="G24" s="109"/>
      <c r="H24" s="110"/>
      <c r="I24" s="77"/>
      <c r="J24" s="77"/>
      <c r="K24" s="28"/>
      <c r="L24" s="19"/>
      <c r="M24" s="19"/>
    </row>
    <row r="25" spans="1:13" ht="126" x14ac:dyDescent="0.3">
      <c r="A25" s="29">
        <v>2</v>
      </c>
      <c r="B25" s="36" t="s">
        <v>102</v>
      </c>
      <c r="C25" s="37" t="s">
        <v>25</v>
      </c>
      <c r="D25" s="29" t="s">
        <v>6</v>
      </c>
      <c r="E25" s="29">
        <v>2</v>
      </c>
      <c r="F25" s="29"/>
      <c r="G25" s="29"/>
      <c r="H25" s="29"/>
      <c r="I25" s="25"/>
      <c r="J25" s="25"/>
      <c r="K25" s="28"/>
      <c r="L25" s="19"/>
      <c r="M25" s="19"/>
    </row>
    <row r="26" spans="1:13" ht="14" x14ac:dyDescent="0.3">
      <c r="A26" s="25">
        <v>3</v>
      </c>
      <c r="B26" s="103" t="s">
        <v>26</v>
      </c>
      <c r="C26" s="103"/>
      <c r="D26" s="29"/>
      <c r="E26" s="29"/>
      <c r="F26" s="29"/>
      <c r="G26" s="29"/>
      <c r="H26" s="29"/>
      <c r="I26" s="25"/>
      <c r="J26" s="25"/>
      <c r="K26" s="28"/>
      <c r="L26" s="19"/>
      <c r="M26" s="19"/>
    </row>
    <row r="27" spans="1:13" ht="196" x14ac:dyDescent="0.3">
      <c r="A27" s="29" t="s">
        <v>27</v>
      </c>
      <c r="B27" s="38" t="s">
        <v>28</v>
      </c>
      <c r="C27" s="37" t="s">
        <v>232</v>
      </c>
      <c r="D27" s="29" t="s">
        <v>29</v>
      </c>
      <c r="E27" s="29">
        <v>6</v>
      </c>
      <c r="F27" s="29"/>
      <c r="G27" s="29"/>
      <c r="H27" s="29"/>
      <c r="I27" s="25"/>
      <c r="J27" s="25"/>
      <c r="K27" s="28"/>
      <c r="L27" s="19"/>
      <c r="M27" s="19"/>
    </row>
    <row r="28" spans="1:13" ht="196" x14ac:dyDescent="0.3">
      <c r="A28" s="29" t="s">
        <v>30</v>
      </c>
      <c r="B28" s="38" t="s">
        <v>31</v>
      </c>
      <c r="C28" s="37" t="s">
        <v>213</v>
      </c>
      <c r="D28" s="29" t="s">
        <v>29</v>
      </c>
      <c r="E28" s="29">
        <v>6</v>
      </c>
      <c r="F28" s="29"/>
      <c r="G28" s="29"/>
      <c r="H28" s="29"/>
      <c r="I28" s="25"/>
      <c r="J28" s="25"/>
      <c r="K28" s="28"/>
      <c r="L28" s="19"/>
      <c r="M28" s="19"/>
    </row>
    <row r="29" spans="1:13" ht="196" x14ac:dyDescent="0.3">
      <c r="A29" s="29" t="s">
        <v>32</v>
      </c>
      <c r="B29" s="38" t="s">
        <v>33</v>
      </c>
      <c r="C29" s="37" t="s">
        <v>214</v>
      </c>
      <c r="D29" s="29" t="s">
        <v>29</v>
      </c>
      <c r="E29" s="29">
        <v>6</v>
      </c>
      <c r="F29" s="29"/>
      <c r="G29" s="29"/>
      <c r="H29" s="29"/>
      <c r="I29" s="25"/>
      <c r="J29" s="25"/>
      <c r="K29" s="28"/>
      <c r="L29" s="19"/>
      <c r="M29" s="19"/>
    </row>
    <row r="30" spans="1:13" ht="196" x14ac:dyDescent="0.3">
      <c r="A30" s="29" t="s">
        <v>34</v>
      </c>
      <c r="B30" s="38" t="s">
        <v>35</v>
      </c>
      <c r="C30" s="37" t="s">
        <v>215</v>
      </c>
      <c r="D30" s="29" t="s">
        <v>29</v>
      </c>
      <c r="E30" s="29">
        <v>6</v>
      </c>
      <c r="F30" s="29"/>
      <c r="G30" s="29"/>
      <c r="H30" s="29"/>
      <c r="I30" s="25"/>
      <c r="J30" s="25"/>
      <c r="K30" s="28"/>
      <c r="L30" s="19"/>
      <c r="M30" s="19"/>
    </row>
    <row r="31" spans="1:13" ht="14" x14ac:dyDescent="0.3">
      <c r="A31" s="89" t="s">
        <v>243</v>
      </c>
      <c r="B31" s="90"/>
      <c r="C31" s="90"/>
      <c r="D31" s="90"/>
      <c r="E31" s="90"/>
      <c r="F31" s="90"/>
      <c r="G31" s="90"/>
      <c r="H31" s="91"/>
      <c r="I31" s="77"/>
      <c r="J31" s="77"/>
      <c r="K31" s="28"/>
      <c r="L31" s="19"/>
      <c r="M31" s="19"/>
    </row>
    <row r="32" spans="1:13" ht="28" x14ac:dyDescent="0.3">
      <c r="A32" s="25">
        <v>4</v>
      </c>
      <c r="B32" s="26" t="s">
        <v>38</v>
      </c>
      <c r="C32" s="31" t="s">
        <v>39</v>
      </c>
      <c r="D32" s="32" t="s">
        <v>36</v>
      </c>
      <c r="E32" s="32">
        <v>4</v>
      </c>
      <c r="F32" s="39">
        <v>21</v>
      </c>
      <c r="G32" s="86">
        <v>18.2</v>
      </c>
      <c r="H32" s="86">
        <f>G32*1.21</f>
        <v>22.021999999999998</v>
      </c>
      <c r="I32" s="84">
        <f>G32*E32</f>
        <v>72.8</v>
      </c>
      <c r="J32" s="84">
        <f>H32*E32</f>
        <v>88.087999999999994</v>
      </c>
      <c r="K32" s="28" t="s">
        <v>258</v>
      </c>
      <c r="L32" s="19"/>
      <c r="M32" s="19"/>
    </row>
    <row r="33" spans="1:13" ht="70" x14ac:dyDescent="0.3">
      <c r="A33" s="25">
        <v>5</v>
      </c>
      <c r="B33" s="40" t="s">
        <v>40</v>
      </c>
      <c r="C33" s="31" t="s">
        <v>41</v>
      </c>
      <c r="D33" s="39" t="s">
        <v>6</v>
      </c>
      <c r="E33" s="39">
        <v>1</v>
      </c>
      <c r="F33" s="39"/>
      <c r="G33" s="39"/>
      <c r="H33" s="39"/>
      <c r="I33" s="25"/>
      <c r="J33" s="25"/>
      <c r="K33" s="28"/>
      <c r="L33" s="19"/>
      <c r="M33" s="19"/>
    </row>
    <row r="34" spans="1:13" s="1" customFormat="1" ht="14" x14ac:dyDescent="0.3">
      <c r="A34" s="25">
        <v>6</v>
      </c>
      <c r="B34" s="26" t="s">
        <v>42</v>
      </c>
      <c r="C34" s="26"/>
      <c r="D34" s="24"/>
      <c r="E34" s="24"/>
      <c r="F34" s="25"/>
      <c r="G34" s="25"/>
      <c r="H34" s="25"/>
      <c r="I34" s="25"/>
      <c r="J34" s="25"/>
      <c r="K34" s="27"/>
      <c r="L34" s="22"/>
      <c r="M34" s="22"/>
    </row>
    <row r="35" spans="1:13" ht="28" x14ac:dyDescent="0.3">
      <c r="A35" s="29" t="s">
        <v>93</v>
      </c>
      <c r="B35" s="31" t="s">
        <v>42</v>
      </c>
      <c r="C35" s="31" t="s">
        <v>43</v>
      </c>
      <c r="D35" s="32" t="s">
        <v>44</v>
      </c>
      <c r="E35" s="39">
        <v>12000</v>
      </c>
      <c r="F35" s="29"/>
      <c r="G35" s="29"/>
      <c r="H35" s="29"/>
      <c r="I35" s="25"/>
      <c r="J35" s="25"/>
      <c r="K35" s="28"/>
      <c r="L35" s="19"/>
      <c r="M35" s="19"/>
    </row>
    <row r="36" spans="1:13" ht="28" x14ac:dyDescent="0.3">
      <c r="A36" s="29" t="s">
        <v>94</v>
      </c>
      <c r="B36" s="31" t="s">
        <v>45</v>
      </c>
      <c r="C36" s="31" t="s">
        <v>46</v>
      </c>
      <c r="D36" s="32" t="s">
        <v>44</v>
      </c>
      <c r="E36" s="39">
        <v>50</v>
      </c>
      <c r="F36" s="29"/>
      <c r="G36" s="29"/>
      <c r="H36" s="29"/>
      <c r="I36" s="25"/>
      <c r="J36" s="25"/>
      <c r="K36" s="28"/>
      <c r="L36" s="19"/>
      <c r="M36" s="19"/>
    </row>
    <row r="37" spans="1:13" ht="14" x14ac:dyDescent="0.3">
      <c r="A37" s="29" t="s">
        <v>95</v>
      </c>
      <c r="B37" s="31" t="s">
        <v>47</v>
      </c>
      <c r="C37" s="31" t="s">
        <v>48</v>
      </c>
      <c r="D37" s="32" t="s">
        <v>44</v>
      </c>
      <c r="E37" s="39">
        <v>5000</v>
      </c>
      <c r="F37" s="29"/>
      <c r="G37" s="29"/>
      <c r="H37" s="29"/>
      <c r="I37" s="25"/>
      <c r="J37" s="25"/>
      <c r="K37" s="28"/>
      <c r="L37" s="19"/>
      <c r="M37" s="19"/>
    </row>
    <row r="38" spans="1:13" ht="42" x14ac:dyDescent="0.3">
      <c r="A38" s="29" t="s">
        <v>96</v>
      </c>
      <c r="B38" s="31" t="s">
        <v>49</v>
      </c>
      <c r="C38" s="31" t="s">
        <v>50</v>
      </c>
      <c r="D38" s="32" t="s">
        <v>36</v>
      </c>
      <c r="E38" s="39">
        <v>20</v>
      </c>
      <c r="F38" s="29"/>
      <c r="G38" s="29"/>
      <c r="H38" s="29"/>
      <c r="I38" s="25"/>
      <c r="J38" s="25"/>
      <c r="K38" s="28"/>
      <c r="L38" s="19"/>
      <c r="M38" s="19"/>
    </row>
    <row r="39" spans="1:13" ht="14" x14ac:dyDescent="0.3">
      <c r="A39" s="29" t="s">
        <v>97</v>
      </c>
      <c r="B39" s="31" t="s">
        <v>51</v>
      </c>
      <c r="C39" s="31" t="s">
        <v>52</v>
      </c>
      <c r="D39" s="32" t="s">
        <v>36</v>
      </c>
      <c r="E39" s="32">
        <v>40</v>
      </c>
      <c r="F39" s="29"/>
      <c r="G39" s="29"/>
      <c r="H39" s="29"/>
      <c r="I39" s="25"/>
      <c r="J39" s="25"/>
      <c r="K39" s="28"/>
      <c r="L39" s="19"/>
      <c r="M39" s="19"/>
    </row>
    <row r="40" spans="1:13" ht="15" customHeight="1" x14ac:dyDescent="0.3">
      <c r="A40" s="95" t="s">
        <v>235</v>
      </c>
      <c r="B40" s="98"/>
      <c r="C40" s="98"/>
      <c r="D40" s="98"/>
      <c r="E40" s="98"/>
      <c r="F40" s="98"/>
      <c r="G40" s="98"/>
      <c r="H40" s="99"/>
      <c r="I40" s="77"/>
      <c r="J40" s="77"/>
      <c r="K40" s="28"/>
      <c r="L40" s="19"/>
      <c r="M40" s="19"/>
    </row>
    <row r="41" spans="1:13" ht="14" x14ac:dyDescent="0.3">
      <c r="A41" s="79">
        <v>7</v>
      </c>
      <c r="B41" s="78" t="s">
        <v>53</v>
      </c>
      <c r="C41" s="31" t="s">
        <v>54</v>
      </c>
      <c r="D41" s="32" t="s">
        <v>37</v>
      </c>
      <c r="E41" s="32">
        <v>30</v>
      </c>
      <c r="F41" s="39"/>
      <c r="G41" s="39"/>
      <c r="H41" s="39"/>
      <c r="I41" s="25"/>
      <c r="J41" s="25"/>
      <c r="K41" s="28"/>
      <c r="L41" s="19"/>
      <c r="M41" s="19"/>
    </row>
    <row r="42" spans="1:13" s="3" customFormat="1" ht="28" x14ac:dyDescent="0.3">
      <c r="A42" s="29">
        <v>8</v>
      </c>
      <c r="B42" s="26" t="s">
        <v>55</v>
      </c>
      <c r="C42" s="31" t="s">
        <v>56</v>
      </c>
      <c r="D42" s="32" t="s">
        <v>57</v>
      </c>
      <c r="E42" s="39">
        <v>500</v>
      </c>
      <c r="F42" s="25"/>
      <c r="G42" s="84"/>
      <c r="H42" s="84"/>
      <c r="I42" s="41"/>
      <c r="J42" s="42"/>
      <c r="K42" s="73"/>
      <c r="L42" s="43"/>
      <c r="M42" s="43"/>
    </row>
    <row r="43" spans="1:13" s="3" customFormat="1" ht="28" x14ac:dyDescent="0.3">
      <c r="A43" s="29">
        <v>9</v>
      </c>
      <c r="B43" s="26" t="s">
        <v>58</v>
      </c>
      <c r="C43" s="31" t="s">
        <v>59</v>
      </c>
      <c r="D43" s="32" t="s">
        <v>57</v>
      </c>
      <c r="E43" s="32">
        <v>5</v>
      </c>
      <c r="F43" s="25"/>
      <c r="G43" s="25"/>
      <c r="H43" s="25"/>
      <c r="I43" s="25"/>
      <c r="J43" s="25"/>
      <c r="K43" s="28"/>
      <c r="L43" s="43"/>
      <c r="M43" s="43"/>
    </row>
    <row r="44" spans="1:13" s="3" customFormat="1" ht="28" x14ac:dyDescent="0.3">
      <c r="A44" s="29">
        <v>10</v>
      </c>
      <c r="B44" s="26" t="s">
        <v>60</v>
      </c>
      <c r="C44" s="31" t="s">
        <v>61</v>
      </c>
      <c r="D44" s="32" t="s">
        <v>62</v>
      </c>
      <c r="E44" s="32">
        <v>2</v>
      </c>
      <c r="F44" s="25"/>
      <c r="G44" s="25"/>
      <c r="H44" s="25"/>
      <c r="I44" s="25"/>
      <c r="J44" s="25"/>
      <c r="K44" s="28"/>
      <c r="L44" s="43"/>
      <c r="M44" s="43"/>
    </row>
    <row r="45" spans="1:13" s="3" customFormat="1" ht="42" x14ac:dyDescent="0.3">
      <c r="A45" s="29">
        <v>11</v>
      </c>
      <c r="B45" s="26" t="s">
        <v>63</v>
      </c>
      <c r="C45" s="31" t="s">
        <v>64</v>
      </c>
      <c r="D45" s="32" t="s">
        <v>37</v>
      </c>
      <c r="E45" s="32">
        <v>1</v>
      </c>
      <c r="F45" s="25"/>
      <c r="G45" s="25"/>
      <c r="H45" s="25"/>
      <c r="I45" s="25"/>
      <c r="J45" s="25"/>
      <c r="K45" s="28"/>
      <c r="L45" s="43"/>
      <c r="M45" s="43"/>
    </row>
    <row r="46" spans="1:13" s="3" customFormat="1" ht="28" x14ac:dyDescent="0.3">
      <c r="A46" s="29">
        <v>12</v>
      </c>
      <c r="B46" s="26" t="s">
        <v>110</v>
      </c>
      <c r="C46" s="31" t="s">
        <v>111</v>
      </c>
      <c r="D46" s="32" t="s">
        <v>62</v>
      </c>
      <c r="E46" s="32">
        <v>500</v>
      </c>
      <c r="F46" s="29"/>
      <c r="G46" s="29"/>
      <c r="H46" s="29"/>
      <c r="I46" s="25"/>
      <c r="J46" s="25"/>
      <c r="K46" s="28"/>
      <c r="L46" s="43"/>
      <c r="M46" s="43"/>
    </row>
    <row r="47" spans="1:13" s="3" customFormat="1" ht="28" x14ac:dyDescent="0.3">
      <c r="A47" s="29">
        <v>13</v>
      </c>
      <c r="B47" s="26" t="s">
        <v>66</v>
      </c>
      <c r="C47" s="31" t="s">
        <v>67</v>
      </c>
      <c r="D47" s="32" t="s">
        <v>65</v>
      </c>
      <c r="E47" s="32">
        <v>25</v>
      </c>
      <c r="F47" s="25"/>
      <c r="G47" s="25"/>
      <c r="H47" s="25"/>
      <c r="I47" s="25"/>
      <c r="J47" s="25"/>
      <c r="K47" s="28"/>
      <c r="L47" s="43"/>
      <c r="M47" s="43"/>
    </row>
    <row r="48" spans="1:13" s="3" customFormat="1" ht="126" x14ac:dyDescent="0.3">
      <c r="A48" s="29">
        <v>14</v>
      </c>
      <c r="B48" s="26" t="s">
        <v>68</v>
      </c>
      <c r="C48" s="31" t="s">
        <v>244</v>
      </c>
      <c r="D48" s="32" t="s">
        <v>6</v>
      </c>
      <c r="E48" s="32">
        <v>4</v>
      </c>
      <c r="F48" s="25"/>
      <c r="G48" s="25"/>
      <c r="H48" s="25"/>
      <c r="I48" s="41"/>
      <c r="J48" s="42"/>
      <c r="K48" s="28"/>
      <c r="L48" s="43"/>
      <c r="M48" s="43"/>
    </row>
    <row r="49" spans="1:13" s="3" customFormat="1" ht="56" x14ac:dyDescent="0.3">
      <c r="A49" s="25">
        <v>15</v>
      </c>
      <c r="B49" s="44" t="s">
        <v>69</v>
      </c>
      <c r="C49" s="34" t="s">
        <v>70</v>
      </c>
      <c r="D49" s="35" t="s">
        <v>62</v>
      </c>
      <c r="E49" s="35">
        <v>300</v>
      </c>
      <c r="F49" s="25"/>
      <c r="G49" s="25"/>
      <c r="H49" s="25"/>
      <c r="I49" s="42"/>
      <c r="J49" s="42"/>
      <c r="K49" s="28"/>
      <c r="L49" s="43"/>
      <c r="M49" s="43"/>
    </row>
    <row r="50" spans="1:13" s="3" customFormat="1" ht="14" x14ac:dyDescent="0.3">
      <c r="A50" s="25">
        <v>16</v>
      </c>
      <c r="B50" s="26" t="s">
        <v>71</v>
      </c>
      <c r="C50" s="31" t="s">
        <v>72</v>
      </c>
      <c r="D50" s="32" t="s">
        <v>65</v>
      </c>
      <c r="E50" s="32">
        <v>500</v>
      </c>
      <c r="F50" s="25"/>
      <c r="G50" s="25"/>
      <c r="H50" s="25"/>
      <c r="I50" s="25"/>
      <c r="J50" s="25"/>
      <c r="K50" s="28"/>
      <c r="L50" s="43"/>
      <c r="M50" s="43"/>
    </row>
    <row r="51" spans="1:13" s="3" customFormat="1" ht="14" x14ac:dyDescent="0.3">
      <c r="A51" s="25">
        <v>17</v>
      </c>
      <c r="B51" s="45" t="s">
        <v>73</v>
      </c>
      <c r="C51" s="40"/>
      <c r="D51" s="25"/>
      <c r="E51" s="25"/>
      <c r="F51" s="25"/>
      <c r="G51" s="25"/>
      <c r="H51" s="25"/>
      <c r="I51" s="25"/>
      <c r="J51" s="25"/>
      <c r="K51" s="28"/>
      <c r="L51" s="43"/>
      <c r="M51" s="43"/>
    </row>
    <row r="52" spans="1:13" s="3" customFormat="1" ht="84" x14ac:dyDescent="0.3">
      <c r="A52" s="29" t="s">
        <v>98</v>
      </c>
      <c r="B52" s="46" t="s">
        <v>74</v>
      </c>
      <c r="C52" s="47" t="s">
        <v>216</v>
      </c>
      <c r="D52" s="29" t="s">
        <v>37</v>
      </c>
      <c r="E52" s="29">
        <v>1</v>
      </c>
      <c r="F52" s="104"/>
      <c r="G52" s="25"/>
      <c r="H52" s="25"/>
      <c r="I52" s="25"/>
      <c r="J52" s="25"/>
      <c r="K52" s="28"/>
      <c r="L52" s="43"/>
      <c r="M52" s="43"/>
    </row>
    <row r="53" spans="1:13" s="3" customFormat="1" ht="28" x14ac:dyDescent="0.3">
      <c r="A53" s="29" t="s">
        <v>99</v>
      </c>
      <c r="B53" s="31" t="s">
        <v>75</v>
      </c>
      <c r="C53" s="31" t="s">
        <v>76</v>
      </c>
      <c r="D53" s="32" t="s">
        <v>36</v>
      </c>
      <c r="E53" s="32">
        <v>3</v>
      </c>
      <c r="F53" s="104"/>
      <c r="G53" s="25"/>
      <c r="H53" s="25"/>
      <c r="I53" s="25"/>
      <c r="J53" s="25"/>
      <c r="K53" s="28"/>
      <c r="L53" s="43"/>
      <c r="M53" s="43"/>
    </row>
    <row r="54" spans="1:13" s="3" customFormat="1" ht="28" x14ac:dyDescent="0.3">
      <c r="A54" s="29" t="s">
        <v>100</v>
      </c>
      <c r="B54" s="31" t="s">
        <v>77</v>
      </c>
      <c r="C54" s="31" t="s">
        <v>78</v>
      </c>
      <c r="D54" s="32" t="s">
        <v>36</v>
      </c>
      <c r="E54" s="32">
        <v>3</v>
      </c>
      <c r="F54" s="104"/>
      <c r="G54" s="25"/>
      <c r="H54" s="25"/>
      <c r="I54" s="25"/>
      <c r="J54" s="25"/>
      <c r="K54" s="28"/>
      <c r="L54" s="43"/>
      <c r="M54" s="43"/>
    </row>
    <row r="55" spans="1:13" s="3" customFormat="1" ht="42" x14ac:dyDescent="0.3">
      <c r="A55" s="29" t="s">
        <v>101</v>
      </c>
      <c r="B55" s="31" t="s">
        <v>79</v>
      </c>
      <c r="C55" s="31" t="s">
        <v>80</v>
      </c>
      <c r="D55" s="32" t="s">
        <v>36</v>
      </c>
      <c r="E55" s="32">
        <v>3</v>
      </c>
      <c r="F55" s="104"/>
      <c r="G55" s="25"/>
      <c r="H55" s="25"/>
      <c r="I55" s="25"/>
      <c r="J55" s="25"/>
      <c r="K55" s="28"/>
      <c r="L55" s="43"/>
      <c r="M55" s="43"/>
    </row>
    <row r="56" spans="1:13" s="3" customFormat="1" ht="14.25" customHeight="1" x14ac:dyDescent="0.3">
      <c r="A56" s="95" t="s">
        <v>242</v>
      </c>
      <c r="B56" s="96"/>
      <c r="C56" s="96"/>
      <c r="D56" s="96"/>
      <c r="E56" s="96"/>
      <c r="F56" s="96"/>
      <c r="G56" s="96"/>
      <c r="H56" s="97"/>
      <c r="I56" s="77"/>
      <c r="J56" s="77"/>
      <c r="K56" s="28"/>
      <c r="L56" s="43"/>
      <c r="M56" s="43"/>
    </row>
    <row r="57" spans="1:13" s="3" customFormat="1" ht="14" x14ac:dyDescent="0.3">
      <c r="A57" s="25">
        <v>18</v>
      </c>
      <c r="B57" s="31" t="s">
        <v>81</v>
      </c>
      <c r="C57" s="31" t="s">
        <v>82</v>
      </c>
      <c r="D57" s="39" t="s">
        <v>36</v>
      </c>
      <c r="E57" s="39">
        <v>50</v>
      </c>
      <c r="F57" s="25"/>
      <c r="G57" s="25"/>
      <c r="H57" s="25"/>
      <c r="I57" s="25"/>
      <c r="J57" s="25"/>
      <c r="K57" s="28"/>
      <c r="L57" s="43"/>
      <c r="M57" s="43"/>
    </row>
    <row r="58" spans="1:13" s="3" customFormat="1" ht="14" x14ac:dyDescent="0.3">
      <c r="A58" s="25">
        <v>19</v>
      </c>
      <c r="B58" s="101" t="s">
        <v>103</v>
      </c>
      <c r="C58" s="101"/>
      <c r="D58" s="39"/>
      <c r="E58" s="39"/>
      <c r="F58" s="25"/>
      <c r="G58" s="25"/>
      <c r="H58" s="25"/>
      <c r="I58" s="25"/>
      <c r="J58" s="25"/>
      <c r="K58" s="28"/>
      <c r="L58" s="43"/>
      <c r="M58" s="43"/>
    </row>
    <row r="59" spans="1:13" s="4" customFormat="1" ht="28" x14ac:dyDescent="0.3">
      <c r="A59" s="39" t="s">
        <v>108</v>
      </c>
      <c r="B59" s="48" t="s">
        <v>106</v>
      </c>
      <c r="C59" s="31" t="s">
        <v>107</v>
      </c>
      <c r="D59" s="39" t="s">
        <v>62</v>
      </c>
      <c r="E59" s="39">
        <v>200</v>
      </c>
      <c r="F59" s="39"/>
      <c r="G59" s="39"/>
      <c r="H59" s="39"/>
      <c r="I59" s="42"/>
      <c r="J59" s="49"/>
      <c r="K59" s="50"/>
      <c r="L59" s="51"/>
      <c r="M59" s="51"/>
    </row>
    <row r="60" spans="1:13" ht="42" x14ac:dyDescent="0.3">
      <c r="A60" s="29" t="s">
        <v>109</v>
      </c>
      <c r="B60" s="48" t="s">
        <v>105</v>
      </c>
      <c r="C60" s="31" t="s">
        <v>104</v>
      </c>
      <c r="D60" s="29" t="s">
        <v>62</v>
      </c>
      <c r="E60" s="29">
        <v>150</v>
      </c>
      <c r="F60" s="29"/>
      <c r="G60" s="29"/>
      <c r="H60" s="29"/>
      <c r="I60" s="25"/>
      <c r="J60" s="27"/>
      <c r="K60" s="28"/>
      <c r="L60" s="19"/>
      <c r="M60" s="19"/>
    </row>
    <row r="61" spans="1:13" ht="14" x14ac:dyDescent="0.3">
      <c r="A61" s="89" t="s">
        <v>236</v>
      </c>
      <c r="B61" s="90"/>
      <c r="C61" s="90"/>
      <c r="D61" s="90"/>
      <c r="E61" s="90"/>
      <c r="F61" s="90"/>
      <c r="G61" s="90"/>
      <c r="H61" s="91"/>
      <c r="I61" s="77"/>
      <c r="J61" s="27"/>
      <c r="K61" s="28"/>
      <c r="L61" s="19"/>
      <c r="M61" s="19"/>
    </row>
    <row r="62" spans="1:13" s="13" customFormat="1" ht="14" x14ac:dyDescent="0.3">
      <c r="A62" s="52">
        <v>20</v>
      </c>
      <c r="B62" s="105" t="s">
        <v>113</v>
      </c>
      <c r="C62" s="105"/>
      <c r="D62" s="52"/>
      <c r="E62" s="52"/>
      <c r="F62" s="52"/>
      <c r="G62" s="52"/>
      <c r="H62" s="52"/>
      <c r="I62" s="52"/>
      <c r="J62" s="53"/>
      <c r="K62" s="54"/>
      <c r="L62" s="55"/>
      <c r="M62" s="55"/>
    </row>
    <row r="63" spans="1:13" ht="56" x14ac:dyDescent="0.3">
      <c r="A63" s="32" t="s">
        <v>180</v>
      </c>
      <c r="B63" s="34" t="s">
        <v>233</v>
      </c>
      <c r="C63" s="34" t="s">
        <v>114</v>
      </c>
      <c r="D63" s="56" t="s">
        <v>36</v>
      </c>
      <c r="E63" s="56">
        <v>10000</v>
      </c>
      <c r="F63" s="57"/>
      <c r="G63" s="57"/>
      <c r="H63" s="57"/>
      <c r="I63" s="24"/>
      <c r="J63" s="58"/>
      <c r="K63" s="38"/>
      <c r="L63" s="19"/>
      <c r="M63" s="19"/>
    </row>
    <row r="64" spans="1:13" ht="56" x14ac:dyDescent="0.3">
      <c r="A64" s="32" t="s">
        <v>181</v>
      </c>
      <c r="B64" s="34" t="s">
        <v>234</v>
      </c>
      <c r="C64" s="34" t="s">
        <v>212</v>
      </c>
      <c r="D64" s="56" t="s">
        <v>115</v>
      </c>
      <c r="E64" s="56">
        <v>10</v>
      </c>
      <c r="F64" s="57"/>
      <c r="G64" s="57"/>
      <c r="H64" s="57"/>
      <c r="I64" s="24"/>
      <c r="J64" s="58"/>
      <c r="K64" s="38"/>
      <c r="L64" s="19"/>
      <c r="M64" s="19"/>
    </row>
    <row r="65" spans="1:13" ht="70" x14ac:dyDescent="0.3">
      <c r="A65" s="32" t="s">
        <v>182</v>
      </c>
      <c r="B65" s="31" t="s">
        <v>116</v>
      </c>
      <c r="C65" s="31" t="s">
        <v>117</v>
      </c>
      <c r="D65" s="32" t="s">
        <v>118</v>
      </c>
      <c r="E65" s="32">
        <v>480</v>
      </c>
      <c r="F65" s="57"/>
      <c r="G65" s="57"/>
      <c r="H65" s="57"/>
      <c r="I65" s="59"/>
      <c r="J65" s="58"/>
      <c r="K65" s="38"/>
      <c r="L65" s="19"/>
      <c r="M65" s="19"/>
    </row>
    <row r="66" spans="1:13" ht="126" x14ac:dyDescent="0.3">
      <c r="A66" s="32" t="s">
        <v>183</v>
      </c>
      <c r="B66" s="31" t="s">
        <v>116</v>
      </c>
      <c r="C66" s="31" t="s">
        <v>119</v>
      </c>
      <c r="D66" s="32" t="s">
        <v>37</v>
      </c>
      <c r="E66" s="32">
        <v>1</v>
      </c>
      <c r="F66" s="57"/>
      <c r="G66" s="57"/>
      <c r="H66" s="57"/>
      <c r="I66" s="59"/>
      <c r="J66" s="58"/>
      <c r="K66" s="38"/>
      <c r="L66" s="19"/>
      <c r="M66" s="19"/>
    </row>
    <row r="67" spans="1:13" ht="126" x14ac:dyDescent="0.3">
      <c r="A67" s="32" t="s">
        <v>184</v>
      </c>
      <c r="B67" s="31" t="s">
        <v>116</v>
      </c>
      <c r="C67" s="31" t="s">
        <v>120</v>
      </c>
      <c r="D67" s="32" t="s">
        <v>37</v>
      </c>
      <c r="E67" s="32">
        <v>1200</v>
      </c>
      <c r="F67" s="57"/>
      <c r="G67" s="57"/>
      <c r="H67" s="57"/>
      <c r="I67" s="59"/>
      <c r="J67" s="58"/>
      <c r="K67" s="38"/>
      <c r="L67" s="19"/>
      <c r="M67" s="19"/>
    </row>
    <row r="68" spans="1:13" ht="70" x14ac:dyDescent="0.3">
      <c r="A68" s="32" t="s">
        <v>185</v>
      </c>
      <c r="B68" s="31" t="s">
        <v>121</v>
      </c>
      <c r="C68" s="31" t="s">
        <v>122</v>
      </c>
      <c r="D68" s="32" t="s">
        <v>123</v>
      </c>
      <c r="E68" s="32">
        <v>360</v>
      </c>
      <c r="F68" s="57"/>
      <c r="G68" s="57"/>
      <c r="H68" s="57"/>
      <c r="I68" s="59"/>
      <c r="J68" s="58"/>
      <c r="K68" s="38"/>
      <c r="L68" s="19"/>
      <c r="M68" s="19"/>
    </row>
    <row r="69" spans="1:13" ht="140" x14ac:dyDescent="0.3">
      <c r="A69" s="32" t="s">
        <v>186</v>
      </c>
      <c r="B69" s="31" t="s">
        <v>121</v>
      </c>
      <c r="C69" s="31" t="s">
        <v>124</v>
      </c>
      <c r="D69" s="32" t="s">
        <v>37</v>
      </c>
      <c r="E69" s="32">
        <v>375</v>
      </c>
      <c r="F69" s="57"/>
      <c r="G69" s="57"/>
      <c r="H69" s="57"/>
      <c r="I69" s="59"/>
      <c r="J69" s="58"/>
      <c r="K69" s="38"/>
      <c r="L69" s="19"/>
      <c r="M69" s="19"/>
    </row>
    <row r="70" spans="1:13" ht="126" x14ac:dyDescent="0.3">
      <c r="A70" s="32" t="s">
        <v>187</v>
      </c>
      <c r="B70" s="31" t="s">
        <v>121</v>
      </c>
      <c r="C70" s="31" t="s">
        <v>126</v>
      </c>
      <c r="D70" s="32" t="s">
        <v>125</v>
      </c>
      <c r="E70" s="32">
        <v>1</v>
      </c>
      <c r="F70" s="57"/>
      <c r="G70" s="57"/>
      <c r="H70" s="57"/>
      <c r="I70" s="59"/>
      <c r="J70" s="58"/>
      <c r="K70" s="38"/>
      <c r="L70" s="19"/>
      <c r="M70" s="19"/>
    </row>
    <row r="71" spans="1:13" ht="70" x14ac:dyDescent="0.3">
      <c r="A71" s="32" t="s">
        <v>188</v>
      </c>
      <c r="B71" s="31" t="s">
        <v>127</v>
      </c>
      <c r="C71" s="31" t="s">
        <v>128</v>
      </c>
      <c r="D71" s="32" t="s">
        <v>118</v>
      </c>
      <c r="E71" s="32">
        <v>10</v>
      </c>
      <c r="F71" s="57"/>
      <c r="G71" s="57"/>
      <c r="H71" s="57"/>
      <c r="I71" s="59"/>
      <c r="J71" s="58"/>
      <c r="K71" s="38"/>
      <c r="L71" s="19"/>
      <c r="M71" s="19"/>
    </row>
    <row r="72" spans="1:13" ht="126" x14ac:dyDescent="0.3">
      <c r="A72" s="32" t="s">
        <v>189</v>
      </c>
      <c r="B72" s="31" t="s">
        <v>127</v>
      </c>
      <c r="C72" s="31" t="s">
        <v>129</v>
      </c>
      <c r="D72" s="32" t="s">
        <v>125</v>
      </c>
      <c r="E72" s="32">
        <v>1</v>
      </c>
      <c r="F72" s="57"/>
      <c r="G72" s="57"/>
      <c r="H72" s="57"/>
      <c r="I72" s="59"/>
      <c r="J72" s="58"/>
      <c r="K72" s="38"/>
      <c r="L72" s="19"/>
      <c r="M72" s="19"/>
    </row>
    <row r="73" spans="1:13" ht="14" x14ac:dyDescent="0.3">
      <c r="A73" s="95" t="s">
        <v>237</v>
      </c>
      <c r="B73" s="98"/>
      <c r="C73" s="98"/>
      <c r="D73" s="98"/>
      <c r="E73" s="98"/>
      <c r="F73" s="98"/>
      <c r="G73" s="98"/>
      <c r="H73" s="99"/>
      <c r="I73" s="59"/>
      <c r="J73" s="58"/>
      <c r="K73" s="38"/>
      <c r="L73" s="19"/>
      <c r="M73" s="19"/>
    </row>
    <row r="74" spans="1:13" s="1" customFormat="1" ht="14.25" customHeight="1" x14ac:dyDescent="0.3">
      <c r="A74" s="60">
        <v>21</v>
      </c>
      <c r="B74" s="106" t="s">
        <v>178</v>
      </c>
      <c r="C74" s="106"/>
      <c r="D74" s="61"/>
      <c r="E74" s="61"/>
      <c r="F74" s="29"/>
      <c r="G74" s="29"/>
      <c r="H74" s="29"/>
      <c r="I74" s="62"/>
      <c r="J74" s="63"/>
      <c r="K74" s="63"/>
      <c r="L74" s="22"/>
      <c r="M74" s="22"/>
    </row>
    <row r="75" spans="1:13" ht="29.25" customHeight="1" x14ac:dyDescent="0.3">
      <c r="A75" s="64" t="s">
        <v>190</v>
      </c>
      <c r="B75" s="65" t="s">
        <v>130</v>
      </c>
      <c r="C75" s="65" t="s">
        <v>245</v>
      </c>
      <c r="D75" s="66" t="s">
        <v>22</v>
      </c>
      <c r="E75" s="66">
        <v>1</v>
      </c>
      <c r="F75" s="29"/>
      <c r="G75" s="29"/>
      <c r="H75" s="29"/>
      <c r="I75" s="59"/>
      <c r="J75" s="67"/>
      <c r="K75" s="67"/>
      <c r="L75" s="19"/>
      <c r="M75" s="19"/>
    </row>
    <row r="76" spans="1:13" ht="32.25" customHeight="1" x14ac:dyDescent="0.3">
      <c r="A76" s="64" t="s">
        <v>191</v>
      </c>
      <c r="B76" s="68" t="s">
        <v>131</v>
      </c>
      <c r="C76" s="68" t="s">
        <v>132</v>
      </c>
      <c r="D76" s="64" t="s">
        <v>37</v>
      </c>
      <c r="E76" s="64">
        <v>3</v>
      </c>
      <c r="F76" s="29"/>
      <c r="G76" s="29"/>
      <c r="H76" s="29"/>
      <c r="I76" s="59"/>
      <c r="J76" s="67"/>
      <c r="K76" s="67"/>
      <c r="L76" s="19"/>
      <c r="M76" s="19"/>
    </row>
    <row r="77" spans="1:13" s="3" customFormat="1" ht="36.75" customHeight="1" x14ac:dyDescent="0.3">
      <c r="A77" s="64" t="s">
        <v>192</v>
      </c>
      <c r="B77" s="37" t="s">
        <v>133</v>
      </c>
      <c r="C77" s="37" t="s">
        <v>246</v>
      </c>
      <c r="D77" s="32" t="s">
        <v>36</v>
      </c>
      <c r="E77" s="57">
        <v>400</v>
      </c>
      <c r="F77" s="29"/>
      <c r="G77" s="29"/>
      <c r="H77" s="29"/>
      <c r="I77" s="59"/>
      <c r="J77" s="69"/>
      <c r="K77" s="67"/>
      <c r="L77" s="43"/>
      <c r="M77" s="43"/>
    </row>
    <row r="78" spans="1:13" s="3" customFormat="1" ht="25.5" customHeight="1" x14ac:dyDescent="0.3">
      <c r="A78" s="92" t="s">
        <v>238</v>
      </c>
      <c r="B78" s="93"/>
      <c r="C78" s="93"/>
      <c r="D78" s="93"/>
      <c r="E78" s="93"/>
      <c r="F78" s="93"/>
      <c r="G78" s="93"/>
      <c r="H78" s="94"/>
      <c r="I78" s="59"/>
      <c r="J78" s="69"/>
      <c r="K78" s="67"/>
      <c r="L78" s="43"/>
      <c r="M78" s="43"/>
    </row>
    <row r="79" spans="1:13" s="1" customFormat="1" ht="14" x14ac:dyDescent="0.3">
      <c r="A79" s="25">
        <v>22</v>
      </c>
      <c r="B79" s="101" t="s">
        <v>140</v>
      </c>
      <c r="C79" s="101"/>
      <c r="D79" s="42"/>
      <c r="E79" s="42"/>
      <c r="F79" s="27"/>
      <c r="G79" s="27"/>
      <c r="H79" s="27"/>
      <c r="I79" s="24"/>
      <c r="J79" s="70"/>
      <c r="K79" s="27"/>
      <c r="L79" s="22"/>
      <c r="M79" s="22"/>
    </row>
    <row r="80" spans="1:13" ht="14" x14ac:dyDescent="0.3">
      <c r="A80" s="29" t="s">
        <v>193</v>
      </c>
      <c r="B80" s="38" t="s">
        <v>141</v>
      </c>
      <c r="C80" s="38" t="s">
        <v>142</v>
      </c>
      <c r="D80" s="29" t="s">
        <v>65</v>
      </c>
      <c r="E80" s="29">
        <v>20</v>
      </c>
      <c r="F80" s="57">
        <v>21</v>
      </c>
      <c r="G80" s="81">
        <f>16.79/10</f>
        <v>1.6789999999999998</v>
      </c>
      <c r="H80" s="81">
        <f>G80*1.21</f>
        <v>2.0315899999999996</v>
      </c>
      <c r="I80" s="84">
        <f>G80*E80</f>
        <v>33.58</v>
      </c>
      <c r="J80" s="85">
        <f>H80*E80</f>
        <v>40.631799999999991</v>
      </c>
      <c r="K80" s="83" t="s">
        <v>250</v>
      </c>
      <c r="L80" s="19"/>
      <c r="M80" s="19"/>
    </row>
    <row r="81" spans="1:13" ht="14" x14ac:dyDescent="0.3">
      <c r="A81" s="29" t="s">
        <v>194</v>
      </c>
      <c r="B81" s="38" t="s">
        <v>143</v>
      </c>
      <c r="C81" s="38" t="s">
        <v>144</v>
      </c>
      <c r="D81" s="29" t="s">
        <v>65</v>
      </c>
      <c r="E81" s="29">
        <v>2000</v>
      </c>
      <c r="F81" s="57">
        <v>21</v>
      </c>
      <c r="G81" s="81">
        <f>52.57/1000</f>
        <v>5.2569999999999999E-2</v>
      </c>
      <c r="H81" s="81">
        <f>G81*1.21</f>
        <v>6.3609699999999991E-2</v>
      </c>
      <c r="I81" s="84">
        <f>G81*E81</f>
        <v>105.14</v>
      </c>
      <c r="J81" s="85">
        <f>H81*E81</f>
        <v>127.21939999999998</v>
      </c>
      <c r="K81" s="83" t="s">
        <v>251</v>
      </c>
      <c r="L81" s="19"/>
      <c r="M81" s="19"/>
    </row>
    <row r="82" spans="1:13" ht="14" x14ac:dyDescent="0.3">
      <c r="A82" s="29" t="s">
        <v>195</v>
      </c>
      <c r="B82" s="38" t="s">
        <v>145</v>
      </c>
      <c r="C82" s="38" t="s">
        <v>146</v>
      </c>
      <c r="D82" s="29" t="s">
        <v>65</v>
      </c>
      <c r="E82" s="29">
        <v>200</v>
      </c>
      <c r="F82" s="57">
        <v>21</v>
      </c>
      <c r="G82" s="81">
        <f>17.48/100</f>
        <v>0.17480000000000001</v>
      </c>
      <c r="H82" s="81">
        <f>G82*1.251</f>
        <v>0.2186748</v>
      </c>
      <c r="I82" s="84">
        <f t="shared" ref="I82:I87" si="0">G82*E82</f>
        <v>34.96</v>
      </c>
      <c r="J82" s="85">
        <f t="shared" ref="J82:J87" si="1">H82*E82</f>
        <v>43.734960000000001</v>
      </c>
      <c r="K82" s="83" t="s">
        <v>252</v>
      </c>
      <c r="L82" s="19"/>
      <c r="M82" s="19"/>
    </row>
    <row r="83" spans="1:13" ht="28" x14ac:dyDescent="0.3">
      <c r="A83" s="29" t="s">
        <v>196</v>
      </c>
      <c r="B83" s="38" t="s">
        <v>147</v>
      </c>
      <c r="C83" s="37" t="s">
        <v>148</v>
      </c>
      <c r="D83" s="29" t="s">
        <v>57</v>
      </c>
      <c r="E83" s="29">
        <v>50</v>
      </c>
      <c r="F83" s="57">
        <v>21</v>
      </c>
      <c r="G83" s="81">
        <f>44.92/25</f>
        <v>1.7968000000000002</v>
      </c>
      <c r="H83" s="81">
        <f>G83*1.21</f>
        <v>2.1741280000000001</v>
      </c>
      <c r="I83" s="84">
        <f t="shared" si="0"/>
        <v>89.84</v>
      </c>
      <c r="J83" s="85">
        <f t="shared" si="1"/>
        <v>108.7064</v>
      </c>
      <c r="K83" s="83" t="s">
        <v>253</v>
      </c>
      <c r="L83" s="19"/>
      <c r="M83" s="19"/>
    </row>
    <row r="84" spans="1:13" ht="28" x14ac:dyDescent="0.3">
      <c r="A84" s="29" t="s">
        <v>197</v>
      </c>
      <c r="B84" s="38" t="s">
        <v>149</v>
      </c>
      <c r="C84" s="37" t="s">
        <v>150</v>
      </c>
      <c r="D84" s="29" t="s">
        <v>57</v>
      </c>
      <c r="E84" s="29">
        <v>100</v>
      </c>
      <c r="F84" s="57">
        <v>21</v>
      </c>
      <c r="G84" s="81">
        <f>136.28/50</f>
        <v>2.7256</v>
      </c>
      <c r="H84" s="81">
        <f>G84*1.21</f>
        <v>3.2979759999999998</v>
      </c>
      <c r="I84" s="84">
        <f t="shared" si="0"/>
        <v>272.56</v>
      </c>
      <c r="J84" s="85">
        <f t="shared" si="1"/>
        <v>329.79759999999999</v>
      </c>
      <c r="K84" s="83" t="s">
        <v>254</v>
      </c>
      <c r="L84" s="19"/>
      <c r="M84" s="19"/>
    </row>
    <row r="85" spans="1:13" ht="14" x14ac:dyDescent="0.3">
      <c r="A85" s="29" t="s">
        <v>198</v>
      </c>
      <c r="B85" s="38" t="s">
        <v>151</v>
      </c>
      <c r="C85" s="38" t="s">
        <v>152</v>
      </c>
      <c r="D85" s="29" t="s">
        <v>65</v>
      </c>
      <c r="E85" s="29">
        <v>50</v>
      </c>
      <c r="F85" s="57">
        <v>21</v>
      </c>
      <c r="G85" s="81">
        <f>39.69/25</f>
        <v>1.5875999999999999</v>
      </c>
      <c r="H85" s="81">
        <f>G85*1.21</f>
        <v>1.9209959999999999</v>
      </c>
      <c r="I85" s="84">
        <f t="shared" si="0"/>
        <v>79.38</v>
      </c>
      <c r="J85" s="85">
        <f t="shared" si="1"/>
        <v>96.049799999999991</v>
      </c>
      <c r="K85" s="83" t="s">
        <v>255</v>
      </c>
      <c r="L85" s="19"/>
      <c r="M85" s="19"/>
    </row>
    <row r="86" spans="1:13" ht="14" x14ac:dyDescent="0.3">
      <c r="A86" s="29" t="s">
        <v>199</v>
      </c>
      <c r="B86" s="38" t="s">
        <v>153</v>
      </c>
      <c r="C86" s="38" t="s">
        <v>154</v>
      </c>
      <c r="D86" s="29" t="s">
        <v>65</v>
      </c>
      <c r="E86" s="29">
        <v>200</v>
      </c>
      <c r="F86" s="57">
        <v>21</v>
      </c>
      <c r="G86" s="81">
        <f>26.97/100</f>
        <v>0.2697</v>
      </c>
      <c r="H86" s="81">
        <f>G86*1.21</f>
        <v>0.32633699999999999</v>
      </c>
      <c r="I86" s="84">
        <f t="shared" si="0"/>
        <v>53.94</v>
      </c>
      <c r="J86" s="85">
        <f t="shared" si="1"/>
        <v>65.267399999999995</v>
      </c>
      <c r="K86" s="28" t="s">
        <v>256</v>
      </c>
      <c r="L86" s="19"/>
      <c r="M86" s="19"/>
    </row>
    <row r="87" spans="1:13" ht="28" x14ac:dyDescent="0.3">
      <c r="A87" s="29" t="s">
        <v>200</v>
      </c>
      <c r="B87" s="38" t="s">
        <v>155</v>
      </c>
      <c r="C87" s="31" t="s">
        <v>156</v>
      </c>
      <c r="D87" s="29" t="s">
        <v>57</v>
      </c>
      <c r="E87" s="29">
        <v>30</v>
      </c>
      <c r="F87" s="57">
        <v>21</v>
      </c>
      <c r="G87" s="81">
        <f>12.43/10</f>
        <v>1.2429999999999999</v>
      </c>
      <c r="H87" s="81">
        <f>G87*1.21</f>
        <v>1.5040299999999998</v>
      </c>
      <c r="I87" s="84">
        <f t="shared" si="0"/>
        <v>37.29</v>
      </c>
      <c r="J87" s="85">
        <f t="shared" si="1"/>
        <v>45.120899999999992</v>
      </c>
      <c r="K87" s="28" t="s">
        <v>257</v>
      </c>
      <c r="L87" s="19"/>
      <c r="M87" s="19"/>
    </row>
    <row r="88" spans="1:13" ht="14" x14ac:dyDescent="0.3">
      <c r="A88" s="89" t="s">
        <v>239</v>
      </c>
      <c r="B88" s="90"/>
      <c r="C88" s="90"/>
      <c r="D88" s="90"/>
      <c r="E88" s="90"/>
      <c r="F88" s="90"/>
      <c r="G88" s="90"/>
      <c r="H88" s="91"/>
      <c r="I88" s="84">
        <f>SUM(I80:I87)</f>
        <v>706.68999999999983</v>
      </c>
      <c r="J88" s="86">
        <f>SUM(J80:J87)</f>
        <v>856.52825999999993</v>
      </c>
      <c r="K88" s="28"/>
      <c r="L88" s="19"/>
      <c r="M88" s="19"/>
    </row>
    <row r="89" spans="1:13" s="5" customFormat="1" ht="14" x14ac:dyDescent="0.3">
      <c r="A89" s="59">
        <v>23</v>
      </c>
      <c r="B89" s="102" t="s">
        <v>157</v>
      </c>
      <c r="C89" s="102"/>
      <c r="D89" s="59"/>
      <c r="E89" s="59"/>
      <c r="F89" s="59"/>
      <c r="G89" s="59"/>
      <c r="H89" s="59"/>
      <c r="I89" s="59"/>
      <c r="J89" s="69"/>
      <c r="K89" s="71"/>
      <c r="L89" s="72"/>
      <c r="M89" s="72"/>
    </row>
    <row r="90" spans="1:13" s="6" customFormat="1" ht="28" x14ac:dyDescent="0.3">
      <c r="A90" s="64" t="s">
        <v>201</v>
      </c>
      <c r="B90" s="37" t="s">
        <v>158</v>
      </c>
      <c r="C90" s="37" t="s">
        <v>159</v>
      </c>
      <c r="D90" s="57" t="s">
        <v>65</v>
      </c>
      <c r="E90" s="57">
        <v>200</v>
      </c>
      <c r="F90" s="57"/>
      <c r="G90" s="57"/>
      <c r="H90" s="57"/>
      <c r="I90" s="59"/>
      <c r="J90" s="67"/>
      <c r="K90" s="73"/>
      <c r="L90" s="74"/>
      <c r="M90" s="74"/>
    </row>
    <row r="91" spans="1:13" s="6" customFormat="1" ht="28" x14ac:dyDescent="0.3">
      <c r="A91" s="64" t="s">
        <v>202</v>
      </c>
      <c r="B91" s="37" t="s">
        <v>160</v>
      </c>
      <c r="C91" s="37" t="s">
        <v>161</v>
      </c>
      <c r="D91" s="57" t="s">
        <v>65</v>
      </c>
      <c r="E91" s="57">
        <v>50</v>
      </c>
      <c r="F91" s="57"/>
      <c r="G91" s="57"/>
      <c r="H91" s="57"/>
      <c r="I91" s="59"/>
      <c r="J91" s="67"/>
      <c r="K91" s="73"/>
      <c r="L91" s="74"/>
      <c r="M91" s="74"/>
    </row>
    <row r="92" spans="1:13" s="6" customFormat="1" ht="28" x14ac:dyDescent="0.3">
      <c r="A92" s="64" t="s">
        <v>203</v>
      </c>
      <c r="B92" s="37" t="s">
        <v>134</v>
      </c>
      <c r="C92" s="37" t="s">
        <v>135</v>
      </c>
      <c r="D92" s="57" t="s">
        <v>57</v>
      </c>
      <c r="E92" s="57">
        <v>10</v>
      </c>
      <c r="F92" s="57"/>
      <c r="G92" s="57"/>
      <c r="H92" s="57"/>
      <c r="I92" s="59"/>
      <c r="J92" s="69"/>
      <c r="K92" s="73"/>
      <c r="L92" s="74"/>
      <c r="M92" s="74"/>
    </row>
    <row r="93" spans="1:13" s="6" customFormat="1" ht="28" x14ac:dyDescent="0.3">
      <c r="A93" s="64" t="s">
        <v>204</v>
      </c>
      <c r="B93" s="37" t="s">
        <v>162</v>
      </c>
      <c r="C93" s="37" t="s">
        <v>163</v>
      </c>
      <c r="D93" s="57" t="s">
        <v>65</v>
      </c>
      <c r="E93" s="57">
        <v>15</v>
      </c>
      <c r="F93" s="57"/>
      <c r="G93" s="57"/>
      <c r="H93" s="57"/>
      <c r="I93" s="59"/>
      <c r="J93" s="67"/>
      <c r="K93" s="73"/>
      <c r="L93" s="74"/>
      <c r="M93" s="74"/>
    </row>
    <row r="94" spans="1:13" s="6" customFormat="1" ht="28" x14ac:dyDescent="0.3">
      <c r="A94" s="64" t="s">
        <v>205</v>
      </c>
      <c r="B94" s="37" t="s">
        <v>164</v>
      </c>
      <c r="C94" s="37" t="s">
        <v>165</v>
      </c>
      <c r="D94" s="57" t="s">
        <v>57</v>
      </c>
      <c r="E94" s="57">
        <v>50</v>
      </c>
      <c r="F94" s="57"/>
      <c r="G94" s="57"/>
      <c r="H94" s="57"/>
      <c r="I94" s="59"/>
      <c r="J94" s="67"/>
      <c r="K94" s="73"/>
      <c r="L94" s="74"/>
      <c r="M94" s="74"/>
    </row>
    <row r="95" spans="1:13" s="6" customFormat="1" ht="28" x14ac:dyDescent="0.3">
      <c r="A95" s="64" t="s">
        <v>206</v>
      </c>
      <c r="B95" s="37" t="s">
        <v>166</v>
      </c>
      <c r="C95" s="37" t="s">
        <v>167</v>
      </c>
      <c r="D95" s="57" t="s">
        <v>57</v>
      </c>
      <c r="E95" s="57">
        <v>50</v>
      </c>
      <c r="F95" s="57"/>
      <c r="G95" s="57"/>
      <c r="H95" s="57"/>
      <c r="I95" s="59"/>
      <c r="J95" s="67"/>
      <c r="K95" s="73"/>
      <c r="L95" s="74"/>
      <c r="M95" s="74"/>
    </row>
    <row r="96" spans="1:13" s="6" customFormat="1" ht="25.5" customHeight="1" x14ac:dyDescent="0.3">
      <c r="A96" s="64" t="s">
        <v>207</v>
      </c>
      <c r="B96" s="37" t="s">
        <v>168</v>
      </c>
      <c r="C96" s="37" t="s">
        <v>169</v>
      </c>
      <c r="D96" s="57" t="s">
        <v>57</v>
      </c>
      <c r="E96" s="57">
        <v>50</v>
      </c>
      <c r="F96" s="57"/>
      <c r="G96" s="57"/>
      <c r="H96" s="57"/>
      <c r="I96" s="59"/>
      <c r="J96" s="67"/>
      <c r="K96" s="73"/>
      <c r="L96" s="74"/>
      <c r="M96" s="74"/>
    </row>
    <row r="97" spans="1:14" s="6" customFormat="1" ht="14" x14ac:dyDescent="0.3">
      <c r="A97" s="64" t="s">
        <v>208</v>
      </c>
      <c r="B97" s="37" t="s">
        <v>170</v>
      </c>
      <c r="C97" s="37" t="s">
        <v>171</v>
      </c>
      <c r="D97" s="57" t="s">
        <v>57</v>
      </c>
      <c r="E97" s="57">
        <v>5</v>
      </c>
      <c r="F97" s="57"/>
      <c r="G97" s="57"/>
      <c r="H97" s="57"/>
      <c r="I97" s="59"/>
      <c r="J97" s="67"/>
      <c r="K97" s="73"/>
      <c r="L97" s="74"/>
      <c r="M97" s="74"/>
    </row>
    <row r="98" spans="1:14" s="6" customFormat="1" ht="14" x14ac:dyDescent="0.3">
      <c r="A98" s="64" t="s">
        <v>209</v>
      </c>
      <c r="B98" s="37" t="s">
        <v>172</v>
      </c>
      <c r="C98" s="37" t="s">
        <v>173</v>
      </c>
      <c r="D98" s="57" t="s">
        <v>57</v>
      </c>
      <c r="E98" s="57">
        <v>1</v>
      </c>
      <c r="F98" s="57"/>
      <c r="G98" s="57"/>
      <c r="H98" s="57"/>
      <c r="I98" s="59"/>
      <c r="J98" s="67"/>
      <c r="K98" s="73"/>
      <c r="L98" s="74"/>
      <c r="M98" s="74"/>
    </row>
    <row r="99" spans="1:14" s="6" customFormat="1" ht="14" x14ac:dyDescent="0.3">
      <c r="A99" s="64" t="s">
        <v>210</v>
      </c>
      <c r="B99" s="37" t="s">
        <v>174</v>
      </c>
      <c r="C99" s="37" t="s">
        <v>175</v>
      </c>
      <c r="D99" s="57" t="s">
        <v>57</v>
      </c>
      <c r="E99" s="57">
        <v>5</v>
      </c>
      <c r="F99" s="57"/>
      <c r="G99" s="57"/>
      <c r="H99" s="57"/>
      <c r="I99" s="59"/>
      <c r="J99" s="67"/>
      <c r="K99" s="73"/>
      <c r="L99" s="74"/>
      <c r="M99" s="74"/>
    </row>
    <row r="100" spans="1:14" s="6" customFormat="1" ht="14" x14ac:dyDescent="0.3">
      <c r="A100" s="64" t="s">
        <v>211</v>
      </c>
      <c r="B100" s="37" t="s">
        <v>176</v>
      </c>
      <c r="C100" s="37" t="s">
        <v>177</v>
      </c>
      <c r="D100" s="57" t="s">
        <v>37</v>
      </c>
      <c r="E100" s="57">
        <v>2</v>
      </c>
      <c r="F100" s="57"/>
      <c r="G100" s="57"/>
      <c r="H100" s="57"/>
      <c r="I100" s="59"/>
      <c r="J100" s="67"/>
      <c r="K100" s="73"/>
      <c r="L100" s="74"/>
      <c r="M100" s="74"/>
    </row>
    <row r="101" spans="1:14" s="6" customFormat="1" ht="14" x14ac:dyDescent="0.3">
      <c r="A101" s="92" t="s">
        <v>240</v>
      </c>
      <c r="B101" s="93"/>
      <c r="C101" s="93"/>
      <c r="D101" s="93"/>
      <c r="E101" s="93"/>
      <c r="F101" s="93"/>
      <c r="G101" s="93"/>
      <c r="H101" s="94"/>
      <c r="I101" s="59"/>
      <c r="J101" s="67"/>
      <c r="K101" s="73"/>
      <c r="L101" s="74"/>
      <c r="M101" s="74"/>
    </row>
    <row r="102" spans="1:14" ht="98" x14ac:dyDescent="0.3">
      <c r="A102" s="59">
        <v>24</v>
      </c>
      <c r="B102" s="26" t="s">
        <v>136</v>
      </c>
      <c r="C102" s="31" t="s">
        <v>137</v>
      </c>
      <c r="D102" s="32" t="s">
        <v>36</v>
      </c>
      <c r="E102" s="32">
        <v>1</v>
      </c>
      <c r="F102" s="57">
        <v>21</v>
      </c>
      <c r="G102" s="87">
        <v>1320</v>
      </c>
      <c r="H102" s="87">
        <f>G102*1.21</f>
        <v>1597.2</v>
      </c>
      <c r="I102" s="88">
        <f>G102*E102</f>
        <v>1320</v>
      </c>
      <c r="J102" s="88">
        <f>H102*E102</f>
        <v>1597.2</v>
      </c>
      <c r="K102" s="73" t="s">
        <v>259</v>
      </c>
      <c r="L102" s="19"/>
      <c r="M102" s="19"/>
    </row>
    <row r="103" spans="1:14" ht="42.5" thickBot="1" x14ac:dyDescent="0.35">
      <c r="A103" s="62">
        <v>25</v>
      </c>
      <c r="B103" s="75" t="s">
        <v>138</v>
      </c>
      <c r="C103" s="76" t="s">
        <v>139</v>
      </c>
      <c r="D103" s="32" t="s">
        <v>36</v>
      </c>
      <c r="E103" s="32">
        <v>1500</v>
      </c>
      <c r="F103" s="57"/>
      <c r="G103" s="57"/>
      <c r="H103" s="57"/>
      <c r="I103" s="59"/>
      <c r="J103" s="69"/>
      <c r="K103" s="28"/>
      <c r="L103" s="19"/>
      <c r="M103" s="19"/>
    </row>
    <row r="104" spans="1:14" ht="70.5" thickBot="1" x14ac:dyDescent="0.35">
      <c r="A104" s="59">
        <v>26</v>
      </c>
      <c r="B104" s="26" t="s">
        <v>112</v>
      </c>
      <c r="C104" s="31" t="s">
        <v>179</v>
      </c>
      <c r="D104" s="32" t="s">
        <v>29</v>
      </c>
      <c r="E104" s="32">
        <v>1200</v>
      </c>
      <c r="F104" s="57">
        <v>21</v>
      </c>
      <c r="G104" s="81">
        <f>H104/1.21</f>
        <v>3.49</v>
      </c>
      <c r="H104" s="81">
        <f>422.29/100</f>
        <v>4.2229000000000001</v>
      </c>
      <c r="I104" s="82">
        <f>G104*E104</f>
        <v>4188</v>
      </c>
      <c r="J104" s="82">
        <f>I104*1.21</f>
        <v>5067.4799999999996</v>
      </c>
      <c r="K104" s="80" t="s">
        <v>249</v>
      </c>
      <c r="L104" s="19"/>
      <c r="M104" s="111">
        <f>SUM(I104,I102,I88,I32)</f>
        <v>6287.49</v>
      </c>
      <c r="N104" s="112">
        <f>SUM(J104,J88,J32,J102)</f>
        <v>7609.2962599999992</v>
      </c>
    </row>
    <row r="105" spans="1:14" s="3" customFormat="1" ht="13" x14ac:dyDescent="0.25">
      <c r="B105" s="7"/>
      <c r="C105" s="7"/>
      <c r="D105" s="8"/>
      <c r="E105" s="8"/>
      <c r="I105" s="14"/>
      <c r="J105" s="12"/>
      <c r="M105" s="113"/>
      <c r="N105" s="113"/>
    </row>
    <row r="106" spans="1:14" s="3" customFormat="1" ht="13" x14ac:dyDescent="0.25">
      <c r="B106" s="7"/>
      <c r="C106" s="7"/>
      <c r="D106" s="8"/>
      <c r="E106" s="8"/>
      <c r="I106" s="14"/>
      <c r="J106" s="9"/>
      <c r="M106" s="113"/>
      <c r="N106" s="113"/>
    </row>
    <row r="107" spans="1:14" s="3" customFormat="1" ht="13" x14ac:dyDescent="0.25">
      <c r="B107" s="7"/>
      <c r="C107" s="7"/>
      <c r="D107" s="8"/>
      <c r="E107" s="8"/>
      <c r="I107" s="14"/>
      <c r="J107" s="9"/>
      <c r="M107" s="113"/>
      <c r="N107" s="113"/>
    </row>
    <row r="108" spans="1:14" s="3" customFormat="1" ht="13" x14ac:dyDescent="0.25">
      <c r="B108" s="7"/>
      <c r="C108" s="7"/>
      <c r="D108" s="8"/>
      <c r="E108" s="8"/>
      <c r="I108" s="14"/>
      <c r="J108" s="9"/>
      <c r="M108" s="113"/>
      <c r="N108" s="113"/>
    </row>
    <row r="109" spans="1:14" s="3" customFormat="1" x14ac:dyDescent="0.25">
      <c r="I109" s="14"/>
      <c r="J109" s="9"/>
      <c r="M109" s="113"/>
      <c r="N109" s="113"/>
    </row>
    <row r="110" spans="1:14" s="3" customFormat="1" x14ac:dyDescent="0.25">
      <c r="I110" s="14"/>
      <c r="J110" s="9"/>
      <c r="M110" s="113"/>
      <c r="N110" s="114">
        <f>N104-M104</f>
        <v>1321.8062599999994</v>
      </c>
    </row>
    <row r="111" spans="1:14" s="3" customFormat="1" x14ac:dyDescent="0.25">
      <c r="B111" s="10"/>
      <c r="C111" s="10"/>
      <c r="D111" s="11"/>
      <c r="E111" s="10"/>
      <c r="I111" s="14"/>
      <c r="J111" s="9"/>
    </row>
    <row r="112" spans="1:14" s="3" customFormat="1" ht="13" x14ac:dyDescent="0.25">
      <c r="B112" s="7"/>
      <c r="C112" s="7"/>
      <c r="D112" s="8"/>
      <c r="E112" s="8"/>
      <c r="I112" s="14"/>
      <c r="J112" s="9"/>
    </row>
  </sheetData>
  <mergeCells count="23">
    <mergeCell ref="B3:M3"/>
    <mergeCell ref="B79:C79"/>
    <mergeCell ref="B89:C89"/>
    <mergeCell ref="B26:C26"/>
    <mergeCell ref="F52:F55"/>
    <mergeCell ref="B58:C58"/>
    <mergeCell ref="B62:C62"/>
    <mergeCell ref="B74:C74"/>
    <mergeCell ref="B10:L10"/>
    <mergeCell ref="B5:L5"/>
    <mergeCell ref="B6:L6"/>
    <mergeCell ref="B7:L7"/>
    <mergeCell ref="B8:L8"/>
    <mergeCell ref="B9:L9"/>
    <mergeCell ref="A40:H40"/>
    <mergeCell ref="A24:H24"/>
    <mergeCell ref="A88:H88"/>
    <mergeCell ref="A101:H101"/>
    <mergeCell ref="A31:H31"/>
    <mergeCell ref="A56:H56"/>
    <mergeCell ref="A61:H61"/>
    <mergeCell ref="A73:H73"/>
    <mergeCell ref="A78:H78"/>
  </mergeCells>
  <pageMargins left="0.11811023622047245" right="0.11811023622047245" top="0.74803149606299213" bottom="0.35433070866141736" header="0.31496062992125984" footer="0.31496062992125984"/>
  <pageSetup paperSize="9" scale="59" fitToHeight="0" orientation="landscape"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BMI</dc:creator>
  <cp:lastModifiedBy>Milda Grabauskaitė</cp:lastModifiedBy>
  <cp:lastPrinted>2019-11-07T08:46:08Z</cp:lastPrinted>
  <dcterms:created xsi:type="dcterms:W3CDTF">2019-03-18T16:40:57Z</dcterms:created>
  <dcterms:modified xsi:type="dcterms:W3CDTF">2020-01-03T11:29:49Z</dcterms:modified>
</cp:coreProperties>
</file>