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dovlzs\Desktop\04_Pirkimui_VE3\"/>
    </mc:Choice>
  </mc:AlternateContent>
  <xr:revisionPtr revIDLastSave="0" documentId="13_ncr:1_{57BD2481-81B3-4F24-A10E-BC15FB09E99D}" xr6:coauthVersionLast="47" xr6:coauthVersionMax="47" xr10:uidLastSave="{00000000-0000-0000-0000-000000000000}"/>
  <bookViews>
    <workbookView xWindow="-120" yWindow="-120" windowWidth="29040" windowHeight="15720" xr2:uid="{00000000-000D-0000-FFFF-FFFF00000000}"/>
  </bookViews>
  <sheets>
    <sheet name="110 kV Žiniaraštis_Projektuot." sheetId="17" r:id="rId1"/>
    <sheet name="Pagalbinis" sheetId="13" state="hidden" r:id="rId2"/>
  </sheets>
  <definedNames>
    <definedName name="_xlnm._FilterDatabase" localSheetId="0"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2" i="17" l="1"/>
  <c r="H53" i="17"/>
  <c r="I145" i="17"/>
  <c r="I146" i="17"/>
  <c r="I147" i="17"/>
  <c r="I148" i="17"/>
  <c r="I149" i="17"/>
  <c r="I144" i="17"/>
  <c r="H143" i="17"/>
  <c r="I142" i="17"/>
  <c r="H141" i="17"/>
  <c r="I140" i="17"/>
  <c r="I139" i="17"/>
  <c r="H138" i="17"/>
  <c r="I135" i="17"/>
  <c r="I136" i="17"/>
  <c r="I137" i="17"/>
  <c r="I134" i="17"/>
  <c r="H133" i="17"/>
  <c r="I131" i="17"/>
  <c r="I130" i="17"/>
  <c r="H129" i="17"/>
  <c r="I128" i="17"/>
  <c r="H127" i="17"/>
  <c r="I126" i="17"/>
  <c r="I125" i="17"/>
  <c r="H124" i="17"/>
  <c r="I122" i="17"/>
  <c r="H121" i="17"/>
  <c r="H118" i="17"/>
  <c r="I120" i="17"/>
  <c r="I119" i="17"/>
  <c r="I117" i="17"/>
  <c r="H116" i="17"/>
  <c r="I115" i="17"/>
  <c r="H114" i="17"/>
  <c r="I98" i="17"/>
  <c r="I99" i="17"/>
  <c r="I100" i="17"/>
  <c r="I101" i="17"/>
  <c r="I102" i="17"/>
  <c r="I103" i="17"/>
  <c r="I104" i="17"/>
  <c r="I105" i="17"/>
  <c r="I106" i="17"/>
  <c r="I107" i="17"/>
  <c r="I108" i="17"/>
  <c r="I109" i="17"/>
  <c r="I110" i="17"/>
  <c r="I111" i="17"/>
  <c r="I112" i="17"/>
  <c r="I113" i="17"/>
  <c r="I97" i="17"/>
  <c r="H96" i="17"/>
  <c r="I93" i="17"/>
  <c r="I94" i="17"/>
  <c r="I92" i="17"/>
  <c r="H91" i="17"/>
  <c r="I84" i="17"/>
  <c r="I85" i="17"/>
  <c r="I86" i="17"/>
  <c r="I87" i="17"/>
  <c r="I88" i="17"/>
  <c r="I89" i="17"/>
  <c r="I90" i="17"/>
  <c r="I83"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54" i="17"/>
  <c r="I34" i="17"/>
  <c r="I35" i="17"/>
  <c r="I36" i="17"/>
  <c r="I37" i="17"/>
  <c r="I38" i="17"/>
  <c r="I39" i="17"/>
  <c r="I40" i="17"/>
  <c r="I41" i="17"/>
  <c r="I42" i="17"/>
  <c r="I43" i="17"/>
  <c r="I44" i="17"/>
  <c r="I45" i="17"/>
  <c r="I46" i="17"/>
  <c r="I47" i="17"/>
  <c r="I48" i="17"/>
  <c r="I49" i="17"/>
  <c r="I50" i="17"/>
  <c r="I51" i="17"/>
  <c r="I52" i="17"/>
  <c r="I33" i="17"/>
  <c r="F32" i="17"/>
  <c r="H32" i="17"/>
  <c r="I30" i="17"/>
  <c r="H29" i="17"/>
  <c r="I28" i="17"/>
  <c r="I27" i="17"/>
  <c r="H26" i="17"/>
  <c r="I25" i="17"/>
  <c r="H24" i="17"/>
  <c r="I23" i="17"/>
  <c r="I22" i="17"/>
  <c r="H21" i="17"/>
  <c r="I19" i="17"/>
  <c r="H18" i="17"/>
  <c r="I17" i="17"/>
  <c r="H16" i="17"/>
  <c r="I13" i="17"/>
  <c r="I14" i="17"/>
  <c r="I15" i="17"/>
  <c r="I12" i="17"/>
  <c r="H11" i="17"/>
  <c r="H132" i="17" l="1"/>
  <c r="H123" i="17"/>
  <c r="H95" i="17"/>
  <c r="H31" i="17"/>
  <c r="H20" i="17"/>
  <c r="H150" i="17" l="1"/>
  <c r="H151" i="17" s="1"/>
  <c r="H152" i="17" s="1"/>
  <c r="F53" i="17" l="1"/>
  <c r="G143" i="17"/>
  <c r="F143" i="17"/>
  <c r="G141" i="17"/>
  <c r="F141" i="17"/>
  <c r="I141" i="17" s="1"/>
  <c r="G138" i="17"/>
  <c r="F138" i="17"/>
  <c r="G133" i="17"/>
  <c r="F133" i="17"/>
  <c r="I133" i="17" s="1"/>
  <c r="G127" i="17"/>
  <c r="F127" i="17"/>
  <c r="I127" i="17" s="1"/>
  <c r="G124" i="17"/>
  <c r="F124" i="17"/>
  <c r="I124" i="17" s="1"/>
  <c r="G121" i="17"/>
  <c r="F121" i="17"/>
  <c r="I121" i="17" s="1"/>
  <c r="G118" i="17"/>
  <c r="F118" i="17"/>
  <c r="G116" i="17"/>
  <c r="F116" i="17"/>
  <c r="I116" i="17" s="1"/>
  <c r="G114" i="17"/>
  <c r="F114" i="17"/>
  <c r="I114" i="17" s="1"/>
  <c r="F96" i="17"/>
  <c r="G91" i="17"/>
  <c r="F91" i="17"/>
  <c r="G82" i="17"/>
  <c r="F82" i="17"/>
  <c r="G53" i="17"/>
  <c r="G32" i="17"/>
  <c r="I32" i="17" s="1"/>
  <c r="G29" i="17"/>
  <c r="F29" i="17"/>
  <c r="G26" i="17"/>
  <c r="F26" i="17"/>
  <c r="I26" i="17" s="1"/>
  <c r="G24" i="17"/>
  <c r="F24" i="17"/>
  <c r="I24" i="17" s="1"/>
  <c r="G21" i="17"/>
  <c r="F21" i="17"/>
  <c r="I82" i="17" l="1"/>
  <c r="I29" i="17"/>
  <c r="I91" i="17"/>
  <c r="I143" i="17"/>
  <c r="I138" i="17"/>
  <c r="I118" i="17"/>
  <c r="I21" i="17"/>
  <c r="I53" i="17"/>
  <c r="G31" i="17"/>
  <c r="F31" i="17"/>
  <c r="G132" i="17"/>
  <c r="F95" i="17"/>
  <c r="F132" i="17"/>
  <c r="F20" i="17"/>
  <c r="F123" i="17"/>
  <c r="G123" i="17"/>
  <c r="G20" i="17"/>
  <c r="I132" i="17" l="1"/>
  <c r="I123" i="17"/>
  <c r="I31" i="17"/>
  <c r="I20" i="17"/>
  <c r="G129" i="17"/>
  <c r="F129" i="17"/>
  <c r="G18" i="17"/>
  <c r="F18" i="17"/>
  <c r="G16" i="17"/>
  <c r="F16" i="17"/>
  <c r="I16" i="17" s="1"/>
  <c r="G11" i="17"/>
  <c r="F11" i="17"/>
  <c r="I11" i="17" s="1"/>
  <c r="I129" i="17" l="1"/>
  <c r="I18" i="17"/>
  <c r="F150" i="17"/>
  <c r="F151" i="17" l="1"/>
  <c r="F152" i="17" s="1"/>
  <c r="G96" i="17" l="1"/>
  <c r="G95" i="17" l="1"/>
  <c r="I96" i="17"/>
  <c r="I95" i="17" l="1"/>
  <c r="G150" i="17"/>
  <c r="G151" i="17" l="1"/>
  <c r="G152" i="17" s="1"/>
  <c r="I150" i="17"/>
  <c r="I151" i="17" s="1"/>
  <c r="I152" i="17" s="1"/>
</calcChain>
</file>

<file path=xl/sharedStrings.xml><?xml version="1.0" encoding="utf-8"?>
<sst xmlns="http://schemas.openxmlformats.org/spreadsheetml/2006/main" count="278" uniqueCount="150">
  <si>
    <t>IMT turto grupes pavadinimas</t>
  </si>
  <si>
    <t>1.1</t>
  </si>
  <si>
    <t>1.2</t>
  </si>
  <si>
    <t>Inžineriniai tyrinėjimai</t>
  </si>
  <si>
    <t>1.3</t>
  </si>
  <si>
    <t>Projekto vykdymo priežiūra</t>
  </si>
  <si>
    <t>1.4</t>
  </si>
  <si>
    <t>Programinės įrangos paketai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</si>
  <si>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</si>
  <si>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</si>
  <si>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</si>
  <si>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</si>
  <si>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</si>
  <si>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</si>
  <si>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</si>
  <si>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</si>
  <si>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</si>
  <si>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</si>
  <si>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</si>
  <si>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</si>
  <si>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</si>
  <si>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</si>
  <si>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Mašinos,  įrengimai ir sistemos</t>
  </si>
  <si>
    <t>Elektros agregatai</t>
  </si>
  <si>
    <t>Vėdinimo, apšvietimo, gaisro gesinimo sistemos ir įrengimai</t>
  </si>
  <si>
    <t>Darbo įtaisai, įrankiai ir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</si>
  <si>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</si>
  <si>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</si>
  <si>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</si>
  <si>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</si>
  <si>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</si>
  <si>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IT grupės kodas</t>
  </si>
  <si>
    <t>Mato vienetai</t>
  </si>
  <si>
    <t>Kiekis</t>
  </si>
  <si>
    <t>PD</t>
  </si>
  <si>
    <t>Projektavimo darbai</t>
  </si>
  <si>
    <t>vnt.</t>
  </si>
  <si>
    <t>Pastatai</t>
  </si>
  <si>
    <t>Keliai ir aikštelės</t>
  </si>
  <si>
    <t>m²</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</si>
  <si>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</si>
  <si>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</si>
  <si>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</si>
  <si>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</si>
  <si>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</si>
  <si>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</si>
  <si>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</si>
  <si>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</si>
  <si>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</si>
  <si>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</si>
  <si>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</si>
  <si>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</si>
  <si>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</si>
  <si>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</si>
  <si>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</si>
  <si>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</si>
  <si>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</si>
  <si>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</si>
  <si>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</si>
  <si>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</si>
  <si>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</si>
  <si>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</si>
  <si>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</si>
  <si>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</si>
  <si>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</si>
  <si>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</si>
  <si>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</si>
  <si>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</si>
  <si>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</si>
  <si>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</si>
  <si>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</si>
  <si>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</si>
  <si>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</si>
  <si>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</si>
  <si>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</si>
  <si>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</si>
  <si>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</si>
  <si>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</si>
  <si>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</si>
  <si>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Šynolaidžių laikančios konstrukcijos su montavimo darbais</t>
  </si>
  <si>
    <t>Mano vnt.</t>
  </si>
  <si>
    <t>3f kompl.</t>
  </si>
  <si>
    <t>m2</t>
  </si>
  <si>
    <t>m</t>
  </si>
  <si>
    <t>m3</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</si>
  <si>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</si>
  <si>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</si>
  <si>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</si>
  <si>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</si>
  <si>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</si>
  <si>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</si>
  <si>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</si>
  <si>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</si>
  <si>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</si>
  <si>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</si>
  <si>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</si>
  <si>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</si>
  <si>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</si>
  <si>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</si>
  <si>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</si>
  <si>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</si>
  <si>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</si>
  <si>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</si>
  <si>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</si>
  <si>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</si>
  <si>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</si>
  <si>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</si>
  <si>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</si>
  <si>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</si>
  <si>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</si>
  <si>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</si>
  <si>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</si>
  <si>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</si>
  <si>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</si>
  <si>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</si>
  <si>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</si>
  <si>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</si>
  <si>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</si>
  <si>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</si>
  <si>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</si>
  <si>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</si>
  <si>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</si>
  <si>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</si>
  <si>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</si>
  <si>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</si>
  <si>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</si>
  <si>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</si>
  <si>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</si>
  <si>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</si>
  <si>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</si>
  <si>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</si>
  <si>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Įrenginių ir jų laikančių konstrukcijų  demontavimo ir utilizavimo darbai</t>
  </si>
  <si>
    <t>110 kV jungtuvas su SF6 dujomis su montavimo/bandymo/matavimo darbais</t>
  </si>
  <si>
    <t>110 kV dviejų grandžių kabelio demontavimo darbai</t>
  </si>
  <si>
    <t>110 kV vienos grandies kabelio demontavimo darbai</t>
  </si>
  <si>
    <t>Šviesolaidinio ryšio linijos demontavimo darbai</t>
  </si>
  <si>
    <t>Kaina iš viso, EUR be PVM</t>
  </si>
  <si>
    <t>Pasiūlymo kaina be PVM, EUR</t>
  </si>
  <si>
    <t>PVM suma, EUR</t>
  </si>
  <si>
    <t>Pasiūlymo kaina su PVM, EUR</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</si>
  <si>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</si>
  <si>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</si>
  <si>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</si>
  <si>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</si>
  <si>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t</t>
  </si>
  <si>
    <t>Darbo užmokestis ir pridėtinės išlaidos, EUR be PVM</t>
  </si>
  <si>
    <t>Mašinų ir mechanizmų darbas, EUR be PVM</t>
  </si>
  <si>
    <t>Medžiagos ir gaminiai, EUR be PVM</t>
  </si>
  <si>
    <r>
      <rPr>
        <b/>
        <sz val="11"/>
        <color theme="1"/>
        <rFont val="Calibri"/>
        <family val="2"/>
        <scheme val="minor"/>
      </rPr>
      <t>Pastabos Projektuotojui:</t>
    </r>
    <r>
      <rPr>
        <sz val="11"/>
        <color theme="1"/>
        <rFont val="Calibri"/>
        <family val="2"/>
        <charset val="186"/>
        <scheme val="minor"/>
      </rPr>
      <t xml:space="preserve">
Jeigu, remiantis projektavimo užduotimi ar techniniu projektu, Jūsų vertinimu tam tikrų medžiagų, gaminių ar darbų, nurodytų darbų žiniaraštyje, nereikia, atitinkamoje eilutėje kiekių stulpelyje (E) būtina įrašyti „0,00“.
</t>
    </r>
    <r>
      <rPr>
        <b/>
        <sz val="11"/>
        <color theme="1"/>
        <rFont val="Calibri"/>
        <family val="2"/>
        <scheme val="minor"/>
      </rPr>
      <t>Svarbu:</t>
    </r>
    <r>
      <rPr>
        <sz val="11"/>
        <color theme="1"/>
        <rFont val="Calibri"/>
        <family val="2"/>
        <charset val="186"/>
        <scheme val="minor"/>
      </rPr>
      <t xml:space="preserve">  darbų žiniaraštyje pateiktos eilutės yra skirtos rangos darbų pasiūlymo kainai apskaičiuoti ir vertinti, todėl jos turi būti užpildytos teisingai.</t>
    </r>
  </si>
  <si>
    <r>
      <rPr>
        <b/>
        <sz val="11"/>
        <color theme="1"/>
        <rFont val="Calibri"/>
        <family val="2"/>
        <scheme val="minor"/>
      </rPr>
      <t>Pastabos Rangovui:</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ar techniniame projekte nurodytus darbus, medžiagas bei gaminius.
Pažymime, kad darbų žiniaraštyje pateiktos eilutės yra skirtos tik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</si>
</sst>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_ ;\-#,##0.00\ "/>
  </numFmts>
  <fonts count="19" x14ac:knownFonts="1">
    <font>
      <sz val="11"/>
      <color theme="1"/>
      <name val="Calibri"/>
      <family val="2"/>
      <charset val="186"/>
      <scheme val="minor"/>
    </font>
    <font>
      <sz val="10"/>
      <name val="Arial"/>
      <family val="2"/>
      <charset val="186"/>
    </font>
    <font>
      <sz val="10"/>
      <color theme="1"/>
      <name val="Arial"/>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color theme="0"/>
      <name val="Calibri"/>
      <family val="2"/>
      <scheme val="minor"/>
    </font>
    <font>
      <sz val="11"/>
      <name val="Calibri"/>
      <family val="2"/>
      <charset val="186"/>
      <scheme val="minor"/>
    </font>
    <font>
      <b/>
      <sz val="11"/>
      <color theme="9" tint="-0.499984740745262"/>
      <name val="Trebuchet MS"/>
      <family val="2"/>
    </font>
    <font>
      <sz val="11"/>
      <color rgb="FF242424"/>
      <name val="Aptos Narrow"/>
      <family val="2"/>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1">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1" fillId="0" borderId="0"/>
    <xf numFmtId="0" fontId="2" fillId="0" borderId="0"/>
    <xf numFmtId="0" fontId="1" fillId="0" borderId="0"/>
    <xf numFmtId="0" fontId="6" fillId="0" borderId="1" applyNumberFormat="0" applyFill="0" applyAlignment="0" applyProtection="0"/>
    <xf numFmtId="0" fontId="3" fillId="5" borderId="0" applyNumberFormat="0" applyBorder="0" applyAlignment="0" applyProtection="0"/>
    <xf numFmtId="164" fontId="7" fillId="4" borderId="2" applyAlignment="0">
      <alignment horizontal="center" vertical="center" wrapText="1"/>
    </xf>
    <xf numFmtId="0" fontId="7" fillId="6" borderId="0" applyNumberFormat="0" applyBorder="0" applyAlignment="0" applyProtection="0"/>
    <xf numFmtId="0" fontId="3" fillId="7" borderId="0" applyNumberFormat="0" applyBorder="0" applyAlignment="0" applyProtection="0"/>
    <xf numFmtId="43" fontId="3" fillId="0" borderId="0" applyFont="0" applyFill="0" applyBorder="0" applyAlignment="0" applyProtection="0"/>
  </cellStyleXfs>
  <cellXfs count="96">
    <xf numFmtId="0" fontId="0" fillId="0" borderId="0" xfId="0"/>
    <xf numFmtId="0" fontId="0" fillId="0" borderId="0" xfId="0" applyAlignment="1">
      <alignment horizontal="center" vertical="center"/>
    </xf>
    <xf numFmtId="0" fontId="5" fillId="2"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4" fontId="8" fillId="8" borderId="0" xfId="5" applyNumberFormat="1" applyFont="1" applyFill="1" applyBorder="1" applyAlignment="1" applyProtection="1">
      <alignment horizontal="right" vertical="center"/>
    </xf>
    <xf numFmtId="0" fontId="12" fillId="7" borderId="18" xfId="8" applyFont="1" applyBorder="1" applyAlignment="1" applyProtection="1">
      <alignment horizontal="center" vertical="center" wrapText="1"/>
    </xf>
    <xf numFmtId="0" fontId="12" fillId="7" borderId="8" xfId="8" applyFont="1" applyBorder="1" applyAlignment="1" applyProtection="1">
      <alignment horizontal="center" vertical="center"/>
    </xf>
    <xf numFmtId="0" fontId="12" fillId="7" borderId="8" xfId="8" applyFont="1" applyBorder="1" applyAlignment="1" applyProtection="1">
      <alignment horizontal="center" vertical="center" wrapText="1"/>
    </xf>
    <xf numFmtId="164" fontId="13" fillId="6" borderId="9" xfId="7" applyNumberFormat="1" applyFont="1" applyBorder="1" applyAlignment="1" applyProtection="1">
      <alignment horizontal="center" vertical="center" wrapText="1"/>
    </xf>
    <xf numFmtId="0" fontId="13" fillId="6" borderId="10" xfId="7" applyFont="1" applyBorder="1" applyAlignment="1" applyProtection="1">
      <alignment horizontal="left" vertical="center" wrapText="1"/>
    </xf>
    <xf numFmtId="165" fontId="7" fillId="6" borderId="12" xfId="7" applyNumberFormat="1" applyBorder="1" applyAlignment="1" applyProtection="1">
      <alignment horizontal="right" vertical="center" wrapText="1"/>
    </xf>
    <xf numFmtId="165" fontId="7" fillId="6" borderId="9" xfId="7" applyNumberFormat="1" applyBorder="1" applyAlignment="1" applyProtection="1">
      <alignment horizontal="right" vertical="center" wrapText="1"/>
    </xf>
    <xf numFmtId="164" fontId="9" fillId="2" borderId="6" xfId="4" applyNumberFormat="1" applyFont="1" applyFill="1" applyBorder="1" applyAlignment="1" applyProtection="1">
      <alignment horizontal="center" vertical="center" wrapText="1"/>
    </xf>
    <xf numFmtId="0" fontId="11" fillId="2" borderId="6" xfId="4" applyFont="1" applyFill="1" applyBorder="1" applyAlignment="1" applyProtection="1">
      <alignment horizontal="left" vertical="center"/>
    </xf>
    <xf numFmtId="164" fontId="13" fillId="6" borderId="6" xfId="7" applyNumberFormat="1" applyFont="1" applyBorder="1" applyAlignment="1" applyProtection="1">
      <alignment horizontal="center" vertical="center" wrapText="1"/>
    </xf>
    <xf numFmtId="0" fontId="13" fillId="6" borderId="6" xfId="7" applyFont="1" applyBorder="1" applyAlignment="1" applyProtection="1">
      <alignment vertical="center" wrapText="1"/>
    </xf>
    <xf numFmtId="165" fontId="7" fillId="6" borderId="6" xfId="7" applyNumberFormat="1" applyBorder="1" applyAlignment="1" applyProtection="1">
      <alignment horizontal="right" vertical="center" wrapText="1"/>
    </xf>
    <xf numFmtId="165" fontId="7" fillId="6" borderId="17" xfId="7" applyNumberFormat="1" applyBorder="1" applyAlignment="1" applyProtection="1">
      <alignment horizontal="right" vertical="center" wrapText="1"/>
    </xf>
    <xf numFmtId="0" fontId="9" fillId="2" borderId="6" xfId="4" applyFont="1" applyFill="1" applyBorder="1" applyAlignment="1" applyProtection="1">
      <alignment horizontal="left" vertical="center" wrapText="1"/>
    </xf>
    <xf numFmtId="0" fontId="13" fillId="6" borderId="6" xfId="7" applyFont="1" applyBorder="1" applyAlignment="1" applyProtection="1">
      <alignment horizontal="center" vertical="center"/>
    </xf>
    <xf numFmtId="0" fontId="13" fillId="6" borderId="6" xfId="7" applyFont="1" applyBorder="1" applyAlignment="1" applyProtection="1">
      <alignment horizontal="left" vertical="center"/>
    </xf>
    <xf numFmtId="164" fontId="11" fillId="2" borderId="6" xfId="4" applyNumberFormat="1" applyFont="1" applyFill="1" applyBorder="1" applyAlignment="1" applyProtection="1">
      <alignment horizontal="center" vertical="center"/>
    </xf>
    <xf numFmtId="164" fontId="13" fillId="9" borderId="6" xfId="7" applyNumberFormat="1" applyFont="1" applyFill="1" applyBorder="1" applyAlignment="1" applyProtection="1">
      <alignment horizontal="center" vertical="center" wrapText="1"/>
    </xf>
    <xf numFmtId="0" fontId="13" fillId="9" borderId="6" xfId="7" applyFont="1" applyFill="1" applyBorder="1" applyAlignment="1" applyProtection="1">
      <alignment horizontal="left" vertical="center"/>
    </xf>
    <xf numFmtId="165" fontId="7" fillId="9" borderId="17" xfId="7" applyNumberFormat="1" applyFill="1" applyBorder="1" applyAlignment="1" applyProtection="1">
      <alignment horizontal="right" vertical="center" wrapText="1"/>
    </xf>
    <xf numFmtId="0" fontId="11" fillId="2" borderId="6" xfId="4" applyFont="1" applyFill="1" applyBorder="1" applyAlignment="1" applyProtection="1">
      <alignment horizontal="left" vertical="center" wrapText="1"/>
    </xf>
    <xf numFmtId="164" fontId="11" fillId="2" borderId="6" xfId="4" applyNumberFormat="1" applyFont="1" applyFill="1" applyBorder="1" applyAlignment="1" applyProtection="1">
      <alignment horizontal="center" vertical="center" wrapText="1"/>
    </xf>
    <xf numFmtId="164" fontId="11" fillId="3" borderId="6" xfId="4" applyNumberFormat="1" applyFont="1" applyFill="1" applyBorder="1" applyAlignment="1" applyProtection="1">
      <alignment horizontal="center" vertical="center" wrapText="1"/>
    </xf>
    <xf numFmtId="0" fontId="11" fillId="0" borderId="6" xfId="4" applyFont="1" applyBorder="1" applyAlignment="1" applyProtection="1">
      <alignment horizontal="left" vertical="center" wrapText="1"/>
    </xf>
    <xf numFmtId="0" fontId="13" fillId="6" borderId="6" xfId="7" applyFont="1" applyBorder="1" applyAlignment="1" applyProtection="1">
      <alignment horizontal="center"/>
    </xf>
    <xf numFmtId="0" fontId="13" fillId="6" borderId="6" xfId="7" applyFont="1" applyBorder="1" applyProtection="1"/>
    <xf numFmtId="164" fontId="11" fillId="3" borderId="14" xfId="4" applyNumberFormat="1" applyFont="1" applyFill="1" applyBorder="1" applyAlignment="1" applyProtection="1">
      <alignment horizontal="center" vertical="center" wrapText="1"/>
    </xf>
    <xf numFmtId="0" fontId="11" fillId="2" borderId="14" xfId="4" applyFont="1" applyFill="1" applyBorder="1" applyAlignment="1" applyProtection="1">
      <alignment horizontal="left" vertical="center" wrapText="1"/>
    </xf>
    <xf numFmtId="164" fontId="11" fillId="3" borderId="13" xfId="4" applyNumberFormat="1" applyFont="1" applyFill="1" applyBorder="1" applyAlignment="1" applyProtection="1">
      <alignment horizontal="center" vertical="center" wrapText="1"/>
    </xf>
    <xf numFmtId="0" fontId="11" fillId="2" borderId="13" xfId="4" applyFont="1" applyFill="1" applyBorder="1" applyAlignment="1" applyProtection="1">
      <alignment horizontal="left" vertical="center" wrapText="1"/>
    </xf>
    <xf numFmtId="164" fontId="16" fillId="3" borderId="6" xfId="4" applyNumberFormat="1" applyFont="1" applyFill="1" applyBorder="1" applyAlignment="1" applyProtection="1">
      <alignment horizontal="center" vertical="center" wrapText="1"/>
    </xf>
    <xf numFmtId="0" fontId="11" fillId="2" borderId="6" xfId="4" applyFont="1" applyFill="1" applyBorder="1" applyAlignment="1" applyProtection="1">
      <alignment vertical="center" wrapText="1"/>
    </xf>
    <xf numFmtId="0" fontId="11" fillId="2" borderId="16" xfId="4" applyFont="1" applyFill="1" applyBorder="1" applyAlignment="1" applyProtection="1">
      <alignment horizontal="left" vertical="center" wrapText="1"/>
    </xf>
    <xf numFmtId="164" fontId="8" fillId="8" borderId="16" xfId="5" applyNumberFormat="1" applyFont="1" applyFill="1" applyBorder="1" applyAlignment="1" applyProtection="1">
      <alignment horizontal="right" vertical="center"/>
    </xf>
    <xf numFmtId="0" fontId="4" fillId="0" borderId="0" xfId="0" applyFont="1" applyAlignment="1" applyProtection="1">
      <alignment horizontal="right" wrapText="1"/>
      <protection locked="0"/>
    </xf>
    <xf numFmtId="0" fontId="4" fillId="2" borderId="0" xfId="0" applyFont="1" applyFill="1" applyAlignment="1" applyProtection="1">
      <alignment horizontal="right" wrapText="1"/>
      <protection locked="0"/>
    </xf>
    <xf numFmtId="165" fontId="11" fillId="2" borderId="17" xfId="4" applyNumberFormat="1" applyFont="1" applyFill="1" applyBorder="1" applyAlignment="1" applyProtection="1">
      <alignment horizontal="right" vertical="center" wrapText="1"/>
    </xf>
    <xf numFmtId="165" fontId="7" fillId="9" borderId="6" xfId="7" applyNumberFormat="1" applyFill="1" applyBorder="1" applyAlignment="1" applyProtection="1">
      <alignment horizontal="right" vertical="center" wrapText="1"/>
    </xf>
    <xf numFmtId="165" fontId="7" fillId="6" borderId="6" xfId="7" applyNumberFormat="1" applyBorder="1" applyAlignment="1" applyProtection="1">
      <alignment horizontal="right" wrapText="1"/>
    </xf>
    <xf numFmtId="165" fontId="11" fillId="2" borderId="15" xfId="4" applyNumberFormat="1" applyFont="1" applyFill="1" applyBorder="1" applyAlignment="1" applyProtection="1">
      <alignment horizontal="right" vertical="center" wrapText="1"/>
    </xf>
    <xf numFmtId="0" fontId="4" fillId="0" borderId="0" xfId="0" applyFont="1" applyAlignment="1" applyProtection="1">
      <alignment horizontal="center" wrapText="1"/>
      <protection locked="0"/>
    </xf>
    <xf numFmtId="2" fontId="9" fillId="2" borderId="6" xfId="9" applyNumberFormat="1" applyFont="1" applyFill="1" applyBorder="1" applyAlignment="1" applyProtection="1">
      <alignment horizontal="right" vertical="center" wrapText="1"/>
      <protection locked="0"/>
    </xf>
    <xf numFmtId="0" fontId="7" fillId="6" borderId="11" xfId="7" applyBorder="1" applyAlignment="1" applyProtection="1">
      <alignment horizontal="center" vertical="center" wrapText="1"/>
    </xf>
    <xf numFmtId="0" fontId="7" fillId="6" borderId="6" xfId="7" applyBorder="1" applyAlignment="1" applyProtection="1">
      <alignment horizontal="right" vertical="center" wrapText="1"/>
    </xf>
    <xf numFmtId="2" fontId="8" fillId="8" borderId="7" xfId="5" applyNumberFormat="1" applyFont="1" applyFill="1" applyBorder="1" applyAlignment="1" applyProtection="1">
      <alignment horizontal="right" vertical="center" wrapText="1"/>
    </xf>
    <xf numFmtId="2" fontId="13" fillId="6" borderId="19" xfId="7" applyNumberFormat="1" applyFont="1" applyBorder="1" applyAlignment="1" applyProtection="1">
      <alignment horizontal="right" vertical="center" wrapText="1"/>
    </xf>
    <xf numFmtId="2" fontId="8" fillId="8" borderId="5" xfId="5" applyNumberFormat="1" applyFont="1" applyFill="1" applyBorder="1" applyAlignment="1" applyProtection="1">
      <alignment horizontal="right" vertical="center" wrapText="1"/>
    </xf>
    <xf numFmtId="2" fontId="8" fillId="8" borderId="0" xfId="5" applyNumberFormat="1" applyFont="1" applyFill="1" applyBorder="1" applyAlignment="1" applyProtection="1">
      <alignment horizontal="right" vertical="center" wrapText="1"/>
    </xf>
    <xf numFmtId="2" fontId="13" fillId="6" borderId="20" xfId="7" applyNumberFormat="1" applyFont="1" applyBorder="1" applyAlignment="1" applyProtection="1">
      <alignment horizontal="right" vertical="center" wrapText="1"/>
    </xf>
    <xf numFmtId="2" fontId="4" fillId="0" borderId="0" xfId="0" applyNumberFormat="1" applyFont="1" applyAlignment="1" applyProtection="1">
      <alignment horizontal="right" wrapText="1"/>
      <protection locked="0"/>
    </xf>
    <xf numFmtId="0" fontId="4" fillId="2" borderId="0" xfId="0" applyFont="1" applyFill="1" applyAlignment="1" applyProtection="1">
      <alignment horizontal="center" wrapText="1"/>
      <protection locked="0"/>
    </xf>
    <xf numFmtId="164" fontId="8" fillId="8" borderId="7" xfId="5" applyNumberFormat="1" applyFont="1" applyFill="1" applyBorder="1" applyAlignment="1" applyProtection="1">
      <alignment horizontal="right" vertical="center" wrapText="1"/>
    </xf>
    <xf numFmtId="164" fontId="8" fillId="8" borderId="5" xfId="5" applyNumberFormat="1" applyFont="1" applyFill="1" applyBorder="1" applyAlignment="1" applyProtection="1">
      <alignment horizontal="right" vertical="center" wrapText="1"/>
    </xf>
    <xf numFmtId="164" fontId="8" fillId="8" borderId="0" xfId="5" applyNumberFormat="1" applyFont="1" applyFill="1" applyBorder="1" applyAlignment="1" applyProtection="1">
      <alignment horizontal="right" vertical="center" wrapText="1"/>
    </xf>
    <xf numFmtId="2" fontId="4" fillId="0" borderId="0" xfId="9" applyNumberFormat="1" applyFont="1" applyAlignment="1" applyProtection="1">
      <alignment horizontal="right" wrapText="1"/>
      <protection locked="0"/>
    </xf>
    <xf numFmtId="2" fontId="4" fillId="2" borderId="0" xfId="9" applyNumberFormat="1" applyFont="1" applyFill="1" applyAlignment="1" applyProtection="1">
      <alignment horizontal="right" wrapText="1"/>
      <protection locked="0"/>
    </xf>
    <xf numFmtId="0" fontId="11" fillId="2" borderId="6" xfId="4" applyFont="1" applyFill="1" applyBorder="1" applyAlignment="1" applyProtection="1">
      <alignment horizontal="center" vertical="center" wrapText="1"/>
    </xf>
    <xf numFmtId="2" fontId="11" fillId="2" borderId="6" xfId="9" applyNumberFormat="1" applyFont="1" applyFill="1" applyBorder="1" applyAlignment="1" applyProtection="1">
      <alignment horizontal="right" vertical="center" wrapText="1"/>
      <protection locked="0"/>
    </xf>
    <xf numFmtId="0" fontId="9" fillId="2" borderId="6" xfId="4" applyFont="1" applyFill="1" applyBorder="1" applyAlignment="1" applyProtection="1">
      <alignment horizontal="center" vertical="center" wrapText="1"/>
    </xf>
    <xf numFmtId="0" fontId="7" fillId="9" borderId="6" xfId="7" applyFill="1" applyBorder="1" applyAlignment="1" applyProtection="1">
      <alignment horizontal="right" vertical="center" wrapText="1"/>
    </xf>
    <xf numFmtId="0" fontId="7" fillId="6" borderId="6" xfId="7" applyBorder="1" applyAlignment="1" applyProtection="1">
      <alignment horizontal="right" wrapText="1"/>
    </xf>
    <xf numFmtId="0" fontId="15" fillId="6" borderId="6" xfId="7" applyFont="1" applyBorder="1" applyAlignment="1" applyProtection="1">
      <alignment horizontal="right" wrapText="1"/>
    </xf>
    <xf numFmtId="2" fontId="11" fillId="2" borderId="14" xfId="9" applyNumberFormat="1" applyFont="1" applyFill="1" applyBorder="1" applyAlignment="1" applyProtection="1">
      <alignment horizontal="right" vertical="center" wrapText="1"/>
      <protection locked="0"/>
    </xf>
    <xf numFmtId="2" fontId="9" fillId="8" borderId="7" xfId="9" applyNumberFormat="1" applyFont="1" applyFill="1" applyBorder="1" applyAlignment="1" applyProtection="1">
      <alignment horizontal="right" vertical="center" wrapText="1"/>
    </xf>
    <xf numFmtId="2" fontId="9" fillId="8" borderId="5" xfId="9" applyNumberFormat="1" applyFont="1" applyFill="1" applyBorder="1" applyAlignment="1" applyProtection="1">
      <alignment horizontal="right" vertical="center" wrapText="1"/>
    </xf>
    <xf numFmtId="2" fontId="9" fillId="8" borderId="0" xfId="9" applyNumberFormat="1" applyFont="1" applyFill="1" applyBorder="1" applyAlignment="1" applyProtection="1">
      <alignment horizontal="right" vertical="center" wrapText="1"/>
    </xf>
    <xf numFmtId="0" fontId="18" fillId="2" borderId="0" xfId="0" applyFont="1" applyFill="1"/>
    <xf numFmtId="2" fontId="12" fillId="7" borderId="8" xfId="8" applyNumberFormat="1" applyFont="1" applyBorder="1" applyAlignment="1" applyProtection="1">
      <alignment horizontal="center" vertical="center" wrapText="1"/>
    </xf>
    <xf numFmtId="2" fontId="7" fillId="6" borderId="12" xfId="9" applyNumberFormat="1" applyFont="1" applyFill="1" applyBorder="1" applyAlignment="1" applyProtection="1">
      <alignment vertical="center" wrapText="1"/>
    </xf>
    <xf numFmtId="2" fontId="7" fillId="6" borderId="6" xfId="9" applyNumberFormat="1" applyFont="1" applyFill="1" applyBorder="1" applyAlignment="1" applyProtection="1">
      <alignment horizontal="right" vertical="center" wrapText="1"/>
    </xf>
    <xf numFmtId="2" fontId="7" fillId="6" borderId="6" xfId="9" applyNumberFormat="1" applyFont="1" applyFill="1" applyBorder="1" applyAlignment="1" applyProtection="1">
      <alignment horizontal="right" wrapText="1"/>
    </xf>
    <xf numFmtId="2" fontId="15" fillId="6" borderId="6" xfId="9" applyNumberFormat="1" applyFont="1" applyFill="1" applyBorder="1" applyAlignment="1" applyProtection="1">
      <alignment horizontal="right" wrapText="1"/>
    </xf>
    <xf numFmtId="2" fontId="7" fillId="9" borderId="6" xfId="9" applyNumberFormat="1" applyFont="1" applyFill="1" applyBorder="1" applyAlignment="1" applyProtection="1">
      <alignment horizontal="right" vertical="center" wrapText="1"/>
    </xf>
    <xf numFmtId="2" fontId="15" fillId="9" borderId="6" xfId="9" applyNumberFormat="1" applyFont="1" applyFill="1" applyBorder="1" applyAlignment="1" applyProtection="1">
      <alignment horizontal="right" vertical="center" wrapText="1"/>
    </xf>
    <xf numFmtId="165" fontId="11" fillId="2" borderId="6" xfId="4" applyNumberFormat="1" applyFont="1" applyFill="1" applyBorder="1" applyAlignment="1" applyProtection="1">
      <alignment horizontal="right" vertical="center" wrapText="1"/>
      <protection locked="0"/>
    </xf>
    <xf numFmtId="165" fontId="11" fillId="2" borderId="17" xfId="4" applyNumberFormat="1" applyFont="1" applyFill="1" applyBorder="1" applyAlignment="1" applyProtection="1">
      <alignment horizontal="right" vertical="center" wrapText="1"/>
      <protection locked="0"/>
    </xf>
    <xf numFmtId="165" fontId="10" fillId="2" borderId="6" xfId="4" applyNumberFormat="1" applyFont="1" applyFill="1" applyBorder="1" applyAlignment="1" applyProtection="1">
      <alignment horizontal="right" vertical="center" wrapText="1"/>
      <protection locked="0"/>
    </xf>
    <xf numFmtId="165" fontId="10" fillId="2" borderId="17" xfId="4" applyNumberFormat="1" applyFont="1" applyFill="1" applyBorder="1" applyAlignment="1" applyProtection="1">
      <alignment horizontal="right" vertical="center" wrapText="1"/>
      <protection locked="0"/>
    </xf>
    <xf numFmtId="165" fontId="11" fillId="2" borderId="15" xfId="4" applyNumberFormat="1" applyFont="1" applyFill="1" applyBorder="1" applyAlignment="1" applyProtection="1">
      <alignment horizontal="right" vertical="center" wrapText="1"/>
      <protection locked="0"/>
    </xf>
    <xf numFmtId="0" fontId="4" fillId="0" borderId="0" xfId="0" applyFont="1" applyAlignment="1" applyProtection="1">
      <alignment horizontal="center" wrapText="1"/>
      <protection locked="0"/>
    </xf>
    <xf numFmtId="0" fontId="6" fillId="2" borderId="7"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9" fillId="2" borderId="0" xfId="0" applyFont="1" applyFill="1" applyAlignment="1">
      <alignment horizontal="left" wrapText="1"/>
    </xf>
    <xf numFmtId="0" fontId="0" fillId="2" borderId="0" xfId="0" applyFill="1" applyAlignment="1">
      <alignment horizontal="left" wrapText="1"/>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I152" totalsRowShown="0" headerRowDxfId="13" dataDxfId="11" headerRowBorderDxfId="12" tableBorderDxfId="10">
  <autoFilter ref="B10:I152" xr:uid="{DABB09A0-5E18-4072-B9D5-E0C6A79E054F}"/>
  <tableColumns count="8">
    <tableColumn id="2" xr3:uid="{27193820-5445-4BBE-92AD-BBAA516BF9CA}" name="IT grupės kodas" dataDxfId="9"/>
    <tableColumn id="3" xr3:uid="{B4840004-B253-42AB-84B3-075634B50F03}" name="IMT turto grupes pavadinimas" dataDxfId="8"/>
    <tableColumn id="4" xr3:uid="{F6E3588C-74F7-4FAC-BEA8-D69E1E6AD126}" name="Mato vienetai" dataDxfId="7"/>
    <tableColumn id="5" xr3:uid="{65FDED3A-A399-4D7F-B124-4966B9DD456A}" name="Kiekis" dataDxfId="6" dataCellStyle="Comma"/>
    <tableColumn id="6" xr3:uid="{7C47D65E-4132-46EA-B513-54DA99F9F8A5}" name="Medžiagos ir gaminiai, EUR be PVM" dataDxfId="5"/>
    <tableColumn id="7" xr3:uid="{0C7EEAEE-8ED8-4054-8C76-F0232B087038}" name="Mašinų ir mechanizmų darbas, EUR be PVM" dataDxfId="4"/>
    <tableColumn id="1" xr3:uid="{CF620C64-B0BD-470F-979B-2A484252D526}" name="Darbo užmokestis ir pridėtinės išlaidos, EUR be PVM" dataDxfId="3"/>
    <tableColumn id="10" xr3:uid="{722D9223-ADA9-486E-90C0-8778FC2D78EC}"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P157"/>
  <sheetViews>
    <sheetView showGridLines="0" tabSelected="1" zoomScaleNormal="100" workbookViewId="0">
      <pane xSplit="3" ySplit="10" topLeftCell="D11" activePane="bottomRight" state="frozen"/>
      <selection pane="topRight" activeCell="E1" sqref="E1"/>
      <selection pane="bottomLeft" activeCell="A10" sqref="A10"/>
      <selection pane="bottomRight" activeCell="L115" sqref="L115"/>
    </sheetView>
  </sheetViews>
  <sheetFormatPr defaultColWidth="9.140625" defaultRowHeight="16.5" outlineLevelRow="1" x14ac:dyDescent="0.3"/>
  <cols>
    <col min="1" max="1" width="9.140625" style="6"/>
    <col min="2" max="2" width="16.5703125" style="5" customWidth="1"/>
    <col min="3" max="3" width="86.7109375" style="3" customWidth="1"/>
    <col min="4" max="4" width="10.7109375" style="50" customWidth="1"/>
    <col min="5" max="5" width="10.7109375" style="64" customWidth="1"/>
    <col min="6" max="9" width="20.7109375" style="44" customWidth="1"/>
    <col min="10" max="16384" width="9.140625" style="6"/>
  </cols>
  <sheetData>
    <row r="1" spans="2:9" hidden="1" x14ac:dyDescent="0.3"/>
    <row r="2" spans="2:9" ht="19.5" hidden="1" customHeight="1" x14ac:dyDescent="0.25">
      <c r="B2" s="90"/>
      <c r="C2" s="90"/>
      <c r="D2" s="90"/>
      <c r="E2" s="90"/>
      <c r="F2" s="90"/>
      <c r="G2" s="90"/>
      <c r="H2" s="90"/>
      <c r="I2" s="90"/>
    </row>
    <row r="3" spans="2:9" ht="15" hidden="1" x14ac:dyDescent="0.25">
      <c r="B3" s="91"/>
      <c r="C3" s="91"/>
      <c r="D3" s="91"/>
      <c r="E3" s="91"/>
      <c r="F3" s="91"/>
      <c r="G3" s="91"/>
      <c r="H3" s="91"/>
      <c r="I3" s="91"/>
    </row>
    <row r="4" spans="2:9" s="7" customFormat="1" ht="17.25" hidden="1" customHeight="1" x14ac:dyDescent="0.3">
      <c r="B4" s="4"/>
      <c r="C4" s="2"/>
      <c r="D4" s="60"/>
      <c r="E4" s="65"/>
      <c r="F4" s="45"/>
      <c r="G4" s="45"/>
      <c r="H4" s="45"/>
      <c r="I4" s="45"/>
    </row>
    <row r="5" spans="2:9" s="7" customFormat="1" hidden="1" x14ac:dyDescent="0.25">
      <c r="B5" s="92"/>
      <c r="C5" s="92"/>
      <c r="D5" s="92"/>
      <c r="E5" s="92"/>
      <c r="F5" s="92"/>
      <c r="G5" s="92"/>
      <c r="H5" s="92"/>
      <c r="I5" s="92"/>
    </row>
    <row r="6" spans="2:9" s="7" customFormat="1" ht="19.5" hidden="1" customHeight="1" x14ac:dyDescent="0.25">
      <c r="B6" s="90"/>
      <c r="C6" s="90"/>
      <c r="D6" s="90"/>
      <c r="E6" s="90"/>
      <c r="F6" s="90"/>
      <c r="G6" s="90"/>
      <c r="H6" s="90"/>
      <c r="I6" s="90"/>
    </row>
    <row r="7" spans="2:9" s="7" customFormat="1" ht="17.25" hidden="1" customHeight="1" x14ac:dyDescent="0.25">
      <c r="B7" s="93"/>
      <c r="C7" s="93"/>
      <c r="D7" s="93"/>
      <c r="E7" s="93"/>
      <c r="F7" s="93"/>
      <c r="G7" s="93"/>
      <c r="H7" s="93"/>
      <c r="I7" s="93"/>
    </row>
    <row r="8" spans="2:9" s="7" customFormat="1" ht="14.25" hidden="1" customHeight="1" x14ac:dyDescent="0.3">
      <c r="B8" s="4"/>
      <c r="C8" s="2"/>
      <c r="D8" s="60"/>
      <c r="E8" s="65"/>
      <c r="F8" s="45"/>
      <c r="G8" s="45"/>
      <c r="H8" s="45"/>
      <c r="I8" s="45"/>
    </row>
    <row r="9" spans="2:9" s="7" customFormat="1" ht="14.25" customHeight="1" x14ac:dyDescent="0.3">
      <c r="B9" s="4"/>
      <c r="C9" s="2"/>
      <c r="D9" s="60"/>
      <c r="E9" s="65"/>
      <c r="F9" s="45"/>
      <c r="G9" s="45"/>
      <c r="H9" s="45"/>
      <c r="I9" s="45"/>
    </row>
    <row r="10" spans="2:9" s="8" customFormat="1" ht="48" customHeight="1" thickBot="1" x14ac:dyDescent="0.3">
      <c r="B10" s="10" t="s">
        <v>31</v>
      </c>
      <c r="C10" s="11" t="s">
        <v>0</v>
      </c>
      <c r="D10" s="12" t="s">
        <v>32</v>
      </c>
      <c r="E10" s="77" t="s">
        <v>33</v>
      </c>
      <c r="F10" s="12" t="s">
        <v>147</v>
      </c>
      <c r="G10" s="12" t="s">
        <v>146</v>
      </c>
      <c r="H10" s="12" t="s">
        <v>145</v>
      </c>
      <c r="I10" s="12" t="s">
        <v>136</v>
      </c>
    </row>
    <row r="11" spans="2:9" s="7" customFormat="1" ht="15" customHeight="1" thickTop="1" x14ac:dyDescent="0.25">
      <c r="B11" s="13" t="s">
        <v>34</v>
      </c>
      <c r="C11" s="14" t="s">
        <v>35</v>
      </c>
      <c r="D11" s="52"/>
      <c r="E11" s="78"/>
      <c r="F11" s="15">
        <f>SUM(F12:F15)</f>
        <v>0</v>
      </c>
      <c r="G11" s="15">
        <f>SUM(G12:G15)</f>
        <v>0</v>
      </c>
      <c r="H11" s="15">
        <f>SUM(H12:H15)</f>
        <v>0</v>
      </c>
      <c r="I11" s="16">
        <f>SUM(F11:H11)</f>
        <v>0</v>
      </c>
    </row>
    <row r="12" spans="2:9" s="7" customFormat="1" ht="15" customHeight="1" outlineLevel="1" x14ac:dyDescent="0.25">
      <c r="B12" s="17" t="s">
        <v>1</v>
      </c>
      <c r="C12" s="18" t="s">
        <v>77</v>
      </c>
      <c r="D12" s="66" t="s">
        <v>36</v>
      </c>
      <c r="E12" s="67"/>
      <c r="F12" s="84"/>
      <c r="G12" s="84"/>
      <c r="H12" s="85"/>
      <c r="I12" s="46">
        <f>+Table14[[#This Row],[Kiekis]]*(Table14[[#This Row],[Medžiagos ir gaminiai, EUR be PVM]]+Table14[[#This Row],[Mašinų ir mechanizmų darbas, EUR be PVM]]+Table14[[#This Row],[Darbo užmokestis ir pridėtinės išlaidos, EUR be PVM]])</f>
        <v>0</v>
      </c>
    </row>
    <row r="13" spans="2:9" s="7" customFormat="1" ht="15" customHeight="1" outlineLevel="1" x14ac:dyDescent="0.25">
      <c r="B13" s="17" t="s">
        <v>2</v>
      </c>
      <c r="C13" s="18" t="s">
        <v>3</v>
      </c>
      <c r="D13" s="66" t="s">
        <v>36</v>
      </c>
      <c r="E13" s="67"/>
      <c r="F13" s="84"/>
      <c r="G13" s="84"/>
      <c r="H13" s="85"/>
      <c r="I13" s="46">
        <f>+Table14[[#This Row],[Kiekis]]*(Table14[[#This Row],[Medžiagos ir gaminiai, EUR be PVM]]+Table14[[#This Row],[Mašinų ir mechanizmų darbas, EUR be PVM]]+Table14[[#This Row],[Darbo užmokestis ir pridėtinės išlaidos, EUR be PVM]])</f>
        <v>0</v>
      </c>
    </row>
    <row r="14" spans="2:9" s="7" customFormat="1" ht="15" customHeight="1" outlineLevel="1" x14ac:dyDescent="0.25">
      <c r="B14" s="17" t="s">
        <v>4</v>
      </c>
      <c r="C14" s="18" t="s">
        <v>5</v>
      </c>
      <c r="D14" s="66" t="s">
        <v>36</v>
      </c>
      <c r="E14" s="67"/>
      <c r="F14" s="84"/>
      <c r="G14" s="84"/>
      <c r="H14" s="85"/>
      <c r="I14" s="46">
        <f>+Table14[[#This Row],[Kiekis]]*(Table14[[#This Row],[Medžiagos ir gaminiai, EUR be PVM]]+Table14[[#This Row],[Mašinų ir mechanizmų darbas, EUR be PVM]]+Table14[[#This Row],[Darbo užmokestis ir pridėtinės išlaidos, EUR be PVM]])</f>
        <v>0</v>
      </c>
    </row>
    <row r="15" spans="2:9" s="7" customFormat="1" ht="15" customHeight="1" outlineLevel="1" x14ac:dyDescent="0.25">
      <c r="B15" s="17" t="s">
        <v>6</v>
      </c>
      <c r="C15" s="18" t="s">
        <v>78</v>
      </c>
      <c r="D15" s="66" t="s">
        <v>36</v>
      </c>
      <c r="E15" s="67"/>
      <c r="F15" s="84"/>
      <c r="G15" s="84"/>
      <c r="H15" s="85"/>
      <c r="I15" s="46">
        <f>+Table14[[#This Row],[Kiekis]]*(Table14[[#This Row],[Medžiagos ir gaminiai, EUR be PVM]]+Table14[[#This Row],[Mašinų ir mechanizmų darbas, EUR be PVM]]+Table14[[#This Row],[Darbo užmokestis ir pridėtinės išlaidos, EUR be PVM]])</f>
        <v>0</v>
      </c>
    </row>
    <row r="16" spans="2:9" s="7" customFormat="1" ht="15" customHeight="1" x14ac:dyDescent="0.25">
      <c r="B16" s="19">
        <v>100020</v>
      </c>
      <c r="C16" s="20" t="s">
        <v>7</v>
      </c>
      <c r="D16" s="53"/>
      <c r="E16" s="79"/>
      <c r="F16" s="21">
        <f>SUM(F17)</f>
        <v>0</v>
      </c>
      <c r="G16" s="21">
        <f t="shared" ref="G16:H16" si="0">SUM(G17)</f>
        <v>0</v>
      </c>
      <c r="H16" s="21">
        <f t="shared" si="0"/>
        <v>0</v>
      </c>
      <c r="I16" s="22">
        <f>SUM(F16:H16)</f>
        <v>0</v>
      </c>
    </row>
    <row r="17" spans="2:9" s="7" customFormat="1" ht="15" customHeight="1" x14ac:dyDescent="0.25">
      <c r="B17" s="17">
        <v>100020</v>
      </c>
      <c r="C17" s="23" t="s">
        <v>7</v>
      </c>
      <c r="D17" s="68" t="s">
        <v>36</v>
      </c>
      <c r="E17" s="51"/>
      <c r="F17" s="86"/>
      <c r="G17" s="86"/>
      <c r="H17" s="87"/>
      <c r="I17" s="46">
        <f>+Table14[[#This Row],[Kiekis]]*(Table14[[#This Row],[Medžiagos ir gaminiai, EUR be PVM]]+Table14[[#This Row],[Mašinų ir mechanizmų darbas, EUR be PVM]]+Table14[[#This Row],[Darbo užmokestis ir pridėtinės išlaidos, EUR be PVM]])</f>
        <v>0</v>
      </c>
    </row>
    <row r="18" spans="2:9" s="7" customFormat="1" ht="15" customHeight="1" x14ac:dyDescent="0.25">
      <c r="B18" s="24">
        <v>120000</v>
      </c>
      <c r="C18" s="25" t="s">
        <v>37</v>
      </c>
      <c r="D18" s="53"/>
      <c r="E18" s="79"/>
      <c r="F18" s="21">
        <f>SUM(F19:F19)</f>
        <v>0</v>
      </c>
      <c r="G18" s="21">
        <f>SUM(G19:G19)</f>
        <v>0</v>
      </c>
      <c r="H18" s="21">
        <f>SUM(H19:H19)</f>
        <v>0</v>
      </c>
      <c r="I18" s="22">
        <f>SUM(F18:H18)</f>
        <v>0</v>
      </c>
    </row>
    <row r="19" spans="2:9" s="7" customFormat="1" ht="15" customHeight="1" x14ac:dyDescent="0.25">
      <c r="B19" s="26">
        <v>120020</v>
      </c>
      <c r="C19" s="18" t="s">
        <v>8</v>
      </c>
      <c r="D19" s="66" t="s">
        <v>36</v>
      </c>
      <c r="E19" s="67"/>
      <c r="F19" s="84"/>
      <c r="G19" s="84"/>
      <c r="H19" s="85"/>
      <c r="I19" s="46">
        <f>+Table14[[#This Row],[Kiekis]]*(Table14[[#This Row],[Medžiagos ir gaminiai, EUR be PVM]]+Table14[[#This Row],[Mašinų ir mechanizmų darbas, EUR be PVM]]+Table14[[#This Row],[Darbo užmokestis ir pridėtinės išlaidos, EUR be PVM]])</f>
        <v>0</v>
      </c>
    </row>
    <row r="20" spans="2:9" s="7" customFormat="1" ht="15" customHeight="1" x14ac:dyDescent="0.25">
      <c r="B20" s="24">
        <v>130000</v>
      </c>
      <c r="C20" s="25" t="s">
        <v>9</v>
      </c>
      <c r="D20" s="53"/>
      <c r="E20" s="79"/>
      <c r="F20" s="21">
        <f>SUM(F21+F24+F26+F29)</f>
        <v>0</v>
      </c>
      <c r="G20" s="21">
        <f>SUM(G21+G24+G26+G29)</f>
        <v>0</v>
      </c>
      <c r="H20" s="21">
        <f>SUM(H21+H24+H26+H29)</f>
        <v>0</v>
      </c>
      <c r="I20" s="22">
        <f>SUM(F20:H20)</f>
        <v>0</v>
      </c>
    </row>
    <row r="21" spans="2:9" ht="15" customHeight="1" outlineLevel="1" x14ac:dyDescent="0.25">
      <c r="B21" s="27">
        <v>130010</v>
      </c>
      <c r="C21" s="28" t="s">
        <v>38</v>
      </c>
      <c r="D21" s="69"/>
      <c r="E21" s="82"/>
      <c r="F21" s="47">
        <f>SUM(F22:F23)</f>
        <v>0</v>
      </c>
      <c r="G21" s="47">
        <f>SUM(G22:G23)</f>
        <v>0</v>
      </c>
      <c r="H21" s="47">
        <f>SUM(H22:H23)</f>
        <v>0</v>
      </c>
      <c r="I21" s="29">
        <f>SUM(F21:H21)</f>
        <v>0</v>
      </c>
    </row>
    <row r="22" spans="2:9" s="7" customFormat="1" ht="15" customHeight="1" outlineLevel="1" x14ac:dyDescent="0.25">
      <c r="B22" s="17">
        <v>130010</v>
      </c>
      <c r="C22" s="30" t="s">
        <v>10</v>
      </c>
      <c r="D22" s="66" t="s">
        <v>39</v>
      </c>
      <c r="E22" s="67"/>
      <c r="F22" s="84"/>
      <c r="G22" s="84"/>
      <c r="H22" s="85"/>
      <c r="I22" s="46">
        <f>+Table14[[#This Row],[Kiekis]]*(Table14[[#This Row],[Medžiagos ir gaminiai, EUR be PVM]]+Table14[[#This Row],[Mašinų ir mechanizmų darbas, EUR be PVM]]+Table14[[#This Row],[Darbo užmokestis ir pridėtinės išlaidos, EUR be PVM]])</f>
        <v>0</v>
      </c>
    </row>
    <row r="23" spans="2:9" s="7" customFormat="1" ht="15" customHeight="1" outlineLevel="1" x14ac:dyDescent="0.25">
      <c r="B23" s="17">
        <v>130010</v>
      </c>
      <c r="C23" s="30" t="s">
        <v>11</v>
      </c>
      <c r="D23" s="66" t="s">
        <v>40</v>
      </c>
      <c r="E23" s="67"/>
      <c r="F23" s="84"/>
      <c r="G23" s="84"/>
      <c r="H23" s="85"/>
      <c r="I23" s="46">
        <f>+Table14[[#This Row],[Kiekis]]*(Table14[[#This Row],[Medžiagos ir gaminiai, EUR be PVM]]+Table14[[#This Row],[Mašinų ir mechanizmų darbas, EUR be PVM]]+Table14[[#This Row],[Darbo užmokestis ir pridėtinės išlaidos, EUR be PVM]])</f>
        <v>0</v>
      </c>
    </row>
    <row r="24" spans="2:9" ht="15" customHeight="1" outlineLevel="1" x14ac:dyDescent="0.25">
      <c r="B24" s="27">
        <v>130020</v>
      </c>
      <c r="C24" s="28" t="s">
        <v>12</v>
      </c>
      <c r="D24" s="69"/>
      <c r="E24" s="82"/>
      <c r="F24" s="47">
        <f>SUM(F25)</f>
        <v>0</v>
      </c>
      <c r="G24" s="47">
        <f>SUM(G25)</f>
        <v>0</v>
      </c>
      <c r="H24" s="47">
        <f>SUM(H25)</f>
        <v>0</v>
      </c>
      <c r="I24" s="29">
        <f>SUM(F24:H24)</f>
        <v>0</v>
      </c>
    </row>
    <row r="25" spans="2:9" s="7" customFormat="1" ht="15" customHeight="1" outlineLevel="1" x14ac:dyDescent="0.25">
      <c r="B25" s="17">
        <v>130020</v>
      </c>
      <c r="C25" s="30" t="s">
        <v>12</v>
      </c>
      <c r="D25" s="66" t="s">
        <v>40</v>
      </c>
      <c r="E25" s="67"/>
      <c r="F25" s="84"/>
      <c r="G25" s="84"/>
      <c r="H25" s="85"/>
      <c r="I25" s="46">
        <f>+Table14[[#This Row],[Kiekis]]*(Table14[[#This Row],[Medžiagos ir gaminiai, EUR be PVM]]+Table14[[#This Row],[Mašinų ir mechanizmų darbas, EUR be PVM]]+Table14[[#This Row],[Darbo užmokestis ir pridėtinės išlaidos, EUR be PVM]])</f>
        <v>0</v>
      </c>
    </row>
    <row r="26" spans="2:9" ht="15" customHeight="1" outlineLevel="1" x14ac:dyDescent="0.25">
      <c r="B26" s="27">
        <v>130030</v>
      </c>
      <c r="C26" s="28" t="s">
        <v>13</v>
      </c>
      <c r="D26" s="69"/>
      <c r="E26" s="82"/>
      <c r="F26" s="47">
        <f>SUM(F27:F28)</f>
        <v>0</v>
      </c>
      <c r="G26" s="47">
        <f>SUM(G27:G28)</f>
        <v>0</v>
      </c>
      <c r="H26" s="47">
        <f>SUM(H27:H28)</f>
        <v>0</v>
      </c>
      <c r="I26" s="29">
        <f>SUM(F26:H26)</f>
        <v>0</v>
      </c>
    </row>
    <row r="27" spans="2:9" s="7" customFormat="1" ht="15" customHeight="1" outlineLevel="1" x14ac:dyDescent="0.25">
      <c r="B27" s="17">
        <v>130030</v>
      </c>
      <c r="C27" s="30" t="s">
        <v>14</v>
      </c>
      <c r="D27" s="66" t="s">
        <v>39</v>
      </c>
      <c r="E27" s="67"/>
      <c r="F27" s="84"/>
      <c r="G27" s="84"/>
      <c r="H27" s="85"/>
      <c r="I27" s="46">
        <f>+Table14[[#This Row],[Kiekis]]*(Table14[[#This Row],[Medžiagos ir gaminiai, EUR be PVM]]+Table14[[#This Row],[Mašinų ir mechanizmų darbas, EUR be PVM]]+Table14[[#This Row],[Darbo užmokestis ir pridėtinės išlaidos, EUR be PVM]])</f>
        <v>0</v>
      </c>
    </row>
    <row r="28" spans="2:9" s="7" customFormat="1" ht="15" customHeight="1" outlineLevel="1" x14ac:dyDescent="0.25">
      <c r="B28" s="17">
        <v>130030</v>
      </c>
      <c r="C28" s="30" t="s">
        <v>13</v>
      </c>
      <c r="D28" s="66" t="s">
        <v>36</v>
      </c>
      <c r="E28" s="67"/>
      <c r="F28" s="84"/>
      <c r="G28" s="84"/>
      <c r="H28" s="85"/>
      <c r="I28" s="46">
        <f>+Table14[[#This Row],[Kiekis]]*(Table14[[#This Row],[Medžiagos ir gaminiai, EUR be PVM]]+Table14[[#This Row],[Mašinų ir mechanizmų darbas, EUR be PVM]]+Table14[[#This Row],[Darbo užmokestis ir pridėtinės išlaidos, EUR be PVM]])</f>
        <v>0</v>
      </c>
    </row>
    <row r="29" spans="2:9" ht="15" customHeight="1" outlineLevel="1" x14ac:dyDescent="0.25">
      <c r="B29" s="27">
        <v>130040</v>
      </c>
      <c r="C29" s="28" t="s">
        <v>15</v>
      </c>
      <c r="D29" s="69"/>
      <c r="E29" s="82"/>
      <c r="F29" s="47">
        <f>SUM(F30)</f>
        <v>0</v>
      </c>
      <c r="G29" s="47">
        <f>SUM(G30)</f>
        <v>0</v>
      </c>
      <c r="H29" s="47">
        <f>SUM(H30)</f>
        <v>0</v>
      </c>
      <c r="I29" s="29">
        <f>SUM(F29:H29)</f>
        <v>0</v>
      </c>
    </row>
    <row r="30" spans="2:9" s="7" customFormat="1" ht="15" customHeight="1" outlineLevel="1" x14ac:dyDescent="0.25">
      <c r="B30" s="17">
        <v>130040</v>
      </c>
      <c r="C30" s="30" t="s">
        <v>15</v>
      </c>
      <c r="D30" s="66" t="s">
        <v>36</v>
      </c>
      <c r="E30" s="67"/>
      <c r="F30" s="84"/>
      <c r="G30" s="84"/>
      <c r="H30" s="85"/>
      <c r="I30" s="46">
        <f>+Table14[[#This Row],[Kiekis]]*(Table14[[#This Row],[Medžiagos ir gaminiai, EUR be PVM]]+Table14[[#This Row],[Mašinų ir mechanizmų darbas, EUR be PVM]]+Table14[[#This Row],[Darbo užmokestis ir pridėtinės išlaidos, EUR be PVM]])</f>
        <v>0</v>
      </c>
    </row>
    <row r="31" spans="2:9" ht="15" customHeight="1" x14ac:dyDescent="0.25">
      <c r="B31" s="19">
        <v>140000</v>
      </c>
      <c r="C31" s="25" t="s">
        <v>16</v>
      </c>
      <c r="D31" s="53"/>
      <c r="E31" s="79"/>
      <c r="F31" s="21">
        <f>SUM(F32+F53+F82+F91)</f>
        <v>0</v>
      </c>
      <c r="G31" s="21">
        <f>SUM(G32+G53+G82+G91)</f>
        <v>0</v>
      </c>
      <c r="H31" s="21">
        <f>SUM(H32+H53+H82+H91)</f>
        <v>0</v>
      </c>
      <c r="I31" s="22">
        <f>SUM(F31:H31)</f>
        <v>0</v>
      </c>
    </row>
    <row r="32" spans="2:9" ht="15" customHeight="1" outlineLevel="1" x14ac:dyDescent="0.25">
      <c r="B32" s="27">
        <v>140010</v>
      </c>
      <c r="C32" s="28" t="s">
        <v>41</v>
      </c>
      <c r="D32" s="69"/>
      <c r="E32" s="82"/>
      <c r="F32" s="47">
        <f>SUM(F33:F52)</f>
        <v>0</v>
      </c>
      <c r="G32" s="47">
        <f>SUM(G33:G52)</f>
        <v>0</v>
      </c>
      <c r="H32" s="47">
        <f>SUM(H33:H52)</f>
        <v>0</v>
      </c>
      <c r="I32" s="29">
        <f>SUM(F32:H32)</f>
        <v>0</v>
      </c>
    </row>
    <row r="33" spans="2:9" ht="15" customHeight="1" outlineLevel="1" x14ac:dyDescent="0.25">
      <c r="B33" s="31">
        <v>140010</v>
      </c>
      <c r="C33" s="30" t="s">
        <v>85</v>
      </c>
      <c r="D33" s="66" t="s">
        <v>144</v>
      </c>
      <c r="E33" s="67"/>
      <c r="F33" s="84"/>
      <c r="G33" s="84"/>
      <c r="H33" s="85"/>
      <c r="I33" s="46">
        <f>+Table14[[#This Row],[Kiekis]]*(Table14[[#This Row],[Medžiagos ir gaminiai, EUR be PVM]]+Table14[[#This Row],[Mašinų ir mechanizmų darbas, EUR be PVM]]+Table14[[#This Row],[Darbo užmokestis ir pridėtinės išlaidos, EUR be PVM]])</f>
        <v>0</v>
      </c>
    </row>
    <row r="34" spans="2:9" ht="15" customHeight="1" outlineLevel="1" x14ac:dyDescent="0.25">
      <c r="B34" s="31">
        <v>140010</v>
      </c>
      <c r="C34" s="30" t="s">
        <v>86</v>
      </c>
      <c r="D34" s="66" t="s">
        <v>144</v>
      </c>
      <c r="E34" s="67"/>
      <c r="F34" s="84"/>
      <c r="G34" s="84"/>
      <c r="H34" s="85"/>
      <c r="I34" s="46">
        <f>+Table14[[#This Row],[Kiekis]]*(Table14[[#This Row],[Medžiagos ir gaminiai, EUR be PVM]]+Table14[[#This Row],[Mašinų ir mechanizmų darbas, EUR be PVM]]+Table14[[#This Row],[Darbo užmokestis ir pridėtinės išlaidos, EUR be PVM]])</f>
        <v>0</v>
      </c>
    </row>
    <row r="35" spans="2:9" ht="15" customHeight="1" outlineLevel="1" x14ac:dyDescent="0.25">
      <c r="B35" s="31">
        <v>140010</v>
      </c>
      <c r="C35" s="30" t="s">
        <v>88</v>
      </c>
      <c r="D35" s="66" t="s">
        <v>144</v>
      </c>
      <c r="E35" s="67"/>
      <c r="F35" s="84"/>
      <c r="G35" s="84"/>
      <c r="H35" s="85"/>
      <c r="I35" s="46">
        <f>+Table14[[#This Row],[Kiekis]]*(Table14[[#This Row],[Medžiagos ir gaminiai, EUR be PVM]]+Table14[[#This Row],[Mašinų ir mechanizmų darbas, EUR be PVM]]+Table14[[#This Row],[Darbo užmokestis ir pridėtinės išlaidos, EUR be PVM]])</f>
        <v>0</v>
      </c>
    </row>
    <row r="36" spans="2:9" ht="15" customHeight="1" outlineLevel="1" x14ac:dyDescent="0.25">
      <c r="B36" s="31">
        <v>140010</v>
      </c>
      <c r="C36" s="30" t="s">
        <v>87</v>
      </c>
      <c r="D36" s="66" t="s">
        <v>144</v>
      </c>
      <c r="E36" s="67"/>
      <c r="F36" s="84"/>
      <c r="G36" s="84"/>
      <c r="H36" s="85"/>
      <c r="I36" s="46">
        <f>+Table14[[#This Row],[Kiekis]]*(Table14[[#This Row],[Medžiagos ir gaminiai, EUR be PVM]]+Table14[[#This Row],[Mašinų ir mechanizmų darbas, EUR be PVM]]+Table14[[#This Row],[Darbo užmokestis ir pridėtinės išlaidos, EUR be PVM]])</f>
        <v>0</v>
      </c>
    </row>
    <row r="37" spans="2:9" ht="15" customHeight="1" outlineLevel="1" x14ac:dyDescent="0.25">
      <c r="B37" s="31">
        <v>140010</v>
      </c>
      <c r="C37" s="30" t="s">
        <v>89</v>
      </c>
      <c r="D37" s="66" t="s">
        <v>42</v>
      </c>
      <c r="E37" s="67"/>
      <c r="F37" s="84"/>
      <c r="G37" s="84"/>
      <c r="H37" s="85"/>
      <c r="I37" s="46">
        <f>+Table14[[#This Row],[Kiekis]]*(Table14[[#This Row],[Medžiagos ir gaminiai, EUR be PVM]]+Table14[[#This Row],[Mašinų ir mechanizmų darbas, EUR be PVM]]+Table14[[#This Row],[Darbo užmokestis ir pridėtinės išlaidos, EUR be PVM]])</f>
        <v>0</v>
      </c>
    </row>
    <row r="38" spans="2:9" ht="15" customHeight="1" outlineLevel="1" x14ac:dyDescent="0.25">
      <c r="B38" s="31">
        <v>140010</v>
      </c>
      <c r="C38" s="30" t="s">
        <v>90</v>
      </c>
      <c r="D38" s="66" t="s">
        <v>42</v>
      </c>
      <c r="E38" s="67"/>
      <c r="F38" s="84"/>
      <c r="G38" s="84"/>
      <c r="H38" s="85"/>
      <c r="I38" s="46">
        <f>+Table14[[#This Row],[Kiekis]]*(Table14[[#This Row],[Medžiagos ir gaminiai, EUR be PVM]]+Table14[[#This Row],[Mašinų ir mechanizmų darbas, EUR be PVM]]+Table14[[#This Row],[Darbo užmokestis ir pridėtinės išlaidos, EUR be PVM]])</f>
        <v>0</v>
      </c>
    </row>
    <row r="39" spans="2:9" ht="15" customHeight="1" outlineLevel="1" x14ac:dyDescent="0.25">
      <c r="B39" s="31">
        <v>140010</v>
      </c>
      <c r="C39" s="30" t="s">
        <v>91</v>
      </c>
      <c r="D39" s="66" t="s">
        <v>42</v>
      </c>
      <c r="E39" s="67"/>
      <c r="F39" s="84"/>
      <c r="G39" s="84"/>
      <c r="H39" s="85"/>
      <c r="I39" s="46">
        <f>+Table14[[#This Row],[Kiekis]]*(Table14[[#This Row],[Medžiagos ir gaminiai, EUR be PVM]]+Table14[[#This Row],[Mašinų ir mechanizmų darbas, EUR be PVM]]+Table14[[#This Row],[Darbo užmokestis ir pridėtinės išlaidos, EUR be PVM]])</f>
        <v>0</v>
      </c>
    </row>
    <row r="40" spans="2:9" ht="15" customHeight="1" outlineLevel="1" x14ac:dyDescent="0.25">
      <c r="B40" s="31">
        <v>140010</v>
      </c>
      <c r="C40" s="30" t="s">
        <v>94</v>
      </c>
      <c r="D40" s="66" t="s">
        <v>42</v>
      </c>
      <c r="E40" s="67"/>
      <c r="F40" s="84"/>
      <c r="G40" s="84"/>
      <c r="H40" s="85"/>
      <c r="I40" s="46">
        <f>+Table14[[#This Row],[Kiekis]]*(Table14[[#This Row],[Medžiagos ir gaminiai, EUR be PVM]]+Table14[[#This Row],[Mašinų ir mechanizmų darbas, EUR be PVM]]+Table14[[#This Row],[Darbo užmokestis ir pridėtinės išlaidos, EUR be PVM]])</f>
        <v>0</v>
      </c>
    </row>
    <row r="41" spans="2:9" ht="30" outlineLevel="1" x14ac:dyDescent="0.25">
      <c r="B41" s="31">
        <v>140010</v>
      </c>
      <c r="C41" s="30" t="s">
        <v>92</v>
      </c>
      <c r="D41" s="66" t="s">
        <v>42</v>
      </c>
      <c r="E41" s="67"/>
      <c r="F41" s="84"/>
      <c r="G41" s="84"/>
      <c r="H41" s="85"/>
      <c r="I41" s="46">
        <f>+Table14[[#This Row],[Kiekis]]*(Table14[[#This Row],[Medžiagos ir gaminiai, EUR be PVM]]+Table14[[#This Row],[Mašinų ir mechanizmų darbas, EUR be PVM]]+Table14[[#This Row],[Darbo užmokestis ir pridėtinės išlaidos, EUR be PVM]])</f>
        <v>0</v>
      </c>
    </row>
    <row r="42" spans="2:9" ht="30" outlineLevel="1" x14ac:dyDescent="0.25">
      <c r="B42" s="31">
        <v>140010</v>
      </c>
      <c r="C42" s="30" t="s">
        <v>93</v>
      </c>
      <c r="D42" s="66" t="s">
        <v>42</v>
      </c>
      <c r="E42" s="67"/>
      <c r="F42" s="84"/>
      <c r="G42" s="84"/>
      <c r="H42" s="85"/>
      <c r="I42" s="46">
        <f>+Table14[[#This Row],[Kiekis]]*(Table14[[#This Row],[Medžiagos ir gaminiai, EUR be PVM]]+Table14[[#This Row],[Mašinų ir mechanizmų darbas, EUR be PVM]]+Table14[[#This Row],[Darbo užmokestis ir pridėtinės išlaidos, EUR be PVM]])</f>
        <v>0</v>
      </c>
    </row>
    <row r="43" spans="2:9" ht="15" customHeight="1" outlineLevel="1" x14ac:dyDescent="0.25">
      <c r="B43" s="31">
        <v>140010</v>
      </c>
      <c r="C43" s="30" t="s">
        <v>95</v>
      </c>
      <c r="D43" s="66" t="s">
        <v>144</v>
      </c>
      <c r="E43" s="67"/>
      <c r="F43" s="84"/>
      <c r="G43" s="84"/>
      <c r="H43" s="85"/>
      <c r="I43" s="46">
        <f>+Table14[[#This Row],[Kiekis]]*(Table14[[#This Row],[Medžiagos ir gaminiai, EUR be PVM]]+Table14[[#This Row],[Mašinų ir mechanizmų darbas, EUR be PVM]]+Table14[[#This Row],[Darbo užmokestis ir pridėtinės išlaidos, EUR be PVM]])</f>
        <v>0</v>
      </c>
    </row>
    <row r="44" spans="2:9" ht="15" customHeight="1" outlineLevel="1" x14ac:dyDescent="0.25">
      <c r="B44" s="31">
        <v>140010</v>
      </c>
      <c r="C44" s="30" t="s">
        <v>96</v>
      </c>
      <c r="D44" s="66" t="s">
        <v>144</v>
      </c>
      <c r="E44" s="67"/>
      <c r="F44" s="84"/>
      <c r="G44" s="84"/>
      <c r="H44" s="85"/>
      <c r="I44" s="46">
        <f>+Table14[[#This Row],[Kiekis]]*(Table14[[#This Row],[Medžiagos ir gaminiai, EUR be PVM]]+Table14[[#This Row],[Mašinų ir mechanizmų darbas, EUR be PVM]]+Table14[[#This Row],[Darbo užmokestis ir pridėtinės išlaidos, EUR be PVM]])</f>
        <v>0</v>
      </c>
    </row>
    <row r="45" spans="2:9" ht="15" customHeight="1" outlineLevel="1" x14ac:dyDescent="0.25">
      <c r="B45" s="31">
        <v>140010</v>
      </c>
      <c r="C45" s="30" t="s">
        <v>97</v>
      </c>
      <c r="D45" s="66" t="s">
        <v>144</v>
      </c>
      <c r="E45" s="67"/>
      <c r="F45" s="84"/>
      <c r="G45" s="84"/>
      <c r="H45" s="85"/>
      <c r="I45" s="46">
        <f>+Table14[[#This Row],[Kiekis]]*(Table14[[#This Row],[Medžiagos ir gaminiai, EUR be PVM]]+Table14[[#This Row],[Mašinų ir mechanizmų darbas, EUR be PVM]]+Table14[[#This Row],[Darbo užmokestis ir pridėtinės išlaidos, EUR be PVM]])</f>
        <v>0</v>
      </c>
    </row>
    <row r="46" spans="2:9" ht="15" customHeight="1" outlineLevel="1" x14ac:dyDescent="0.25">
      <c r="B46" s="31">
        <v>140010</v>
      </c>
      <c r="C46" s="30" t="s">
        <v>98</v>
      </c>
      <c r="D46" s="66" t="s">
        <v>144</v>
      </c>
      <c r="E46" s="67"/>
      <c r="F46" s="84"/>
      <c r="G46" s="84"/>
      <c r="H46" s="85"/>
      <c r="I46" s="46">
        <f>+Table14[[#This Row],[Kiekis]]*(Table14[[#This Row],[Medžiagos ir gaminiai, EUR be PVM]]+Table14[[#This Row],[Mašinų ir mechanizmų darbas, EUR be PVM]]+Table14[[#This Row],[Darbo užmokestis ir pridėtinės išlaidos, EUR be PVM]])</f>
        <v>0</v>
      </c>
    </row>
    <row r="47" spans="2:9" ht="15" customHeight="1" outlineLevel="1" x14ac:dyDescent="0.25">
      <c r="B47" s="31">
        <v>140010</v>
      </c>
      <c r="C47" s="30" t="s">
        <v>99</v>
      </c>
      <c r="D47" s="66" t="s">
        <v>42</v>
      </c>
      <c r="E47" s="67"/>
      <c r="F47" s="84"/>
      <c r="G47" s="84"/>
      <c r="H47" s="85"/>
      <c r="I47" s="46">
        <f>+Table14[[#This Row],[Kiekis]]*(Table14[[#This Row],[Medžiagos ir gaminiai, EUR be PVM]]+Table14[[#This Row],[Mašinų ir mechanizmų darbas, EUR be PVM]]+Table14[[#This Row],[Darbo užmokestis ir pridėtinės išlaidos, EUR be PVM]])</f>
        <v>0</v>
      </c>
    </row>
    <row r="48" spans="2:9" ht="15" customHeight="1" outlineLevel="1" x14ac:dyDescent="0.25">
      <c r="B48" s="31">
        <v>140010</v>
      </c>
      <c r="C48" s="30" t="s">
        <v>100</v>
      </c>
      <c r="D48" s="66" t="s">
        <v>42</v>
      </c>
      <c r="E48" s="67"/>
      <c r="F48" s="84"/>
      <c r="G48" s="84"/>
      <c r="H48" s="85"/>
      <c r="I48" s="46">
        <f>+Table14[[#This Row],[Kiekis]]*(Table14[[#This Row],[Medžiagos ir gaminiai, EUR be PVM]]+Table14[[#This Row],[Mašinų ir mechanizmų darbas, EUR be PVM]]+Table14[[#This Row],[Darbo užmokestis ir pridėtinės išlaidos, EUR be PVM]])</f>
        <v>0</v>
      </c>
    </row>
    <row r="49" spans="2:9" ht="15" customHeight="1" outlineLevel="1" x14ac:dyDescent="0.25">
      <c r="B49" s="31">
        <v>140010</v>
      </c>
      <c r="C49" s="30" t="s">
        <v>101</v>
      </c>
      <c r="D49" s="66" t="s">
        <v>42</v>
      </c>
      <c r="E49" s="67"/>
      <c r="F49" s="84"/>
      <c r="G49" s="84"/>
      <c r="H49" s="85"/>
      <c r="I49" s="46">
        <f>+Table14[[#This Row],[Kiekis]]*(Table14[[#This Row],[Medžiagos ir gaminiai, EUR be PVM]]+Table14[[#This Row],[Mašinų ir mechanizmų darbas, EUR be PVM]]+Table14[[#This Row],[Darbo užmokestis ir pridėtinės išlaidos, EUR be PVM]])</f>
        <v>0</v>
      </c>
    </row>
    <row r="50" spans="2:9" ht="15" customHeight="1" outlineLevel="1" x14ac:dyDescent="0.25">
      <c r="B50" s="31">
        <v>140010</v>
      </c>
      <c r="C50" s="30" t="s">
        <v>102</v>
      </c>
      <c r="D50" s="66" t="s">
        <v>42</v>
      </c>
      <c r="E50" s="67"/>
      <c r="F50" s="84"/>
      <c r="G50" s="84"/>
      <c r="H50" s="85"/>
      <c r="I50" s="46">
        <f>+Table14[[#This Row],[Kiekis]]*(Table14[[#This Row],[Medžiagos ir gaminiai, EUR be PVM]]+Table14[[#This Row],[Mašinų ir mechanizmų darbas, EUR be PVM]]+Table14[[#This Row],[Darbo užmokestis ir pridėtinės išlaidos, EUR be PVM]])</f>
        <v>0</v>
      </c>
    </row>
    <row r="51" spans="2:9" ht="30" outlineLevel="1" x14ac:dyDescent="0.25">
      <c r="B51" s="31">
        <v>140010</v>
      </c>
      <c r="C51" s="30" t="s">
        <v>103</v>
      </c>
      <c r="D51" s="66" t="s">
        <v>42</v>
      </c>
      <c r="E51" s="67"/>
      <c r="F51" s="84"/>
      <c r="G51" s="84"/>
      <c r="H51" s="85"/>
      <c r="I51" s="46">
        <f>+Table14[[#This Row],[Kiekis]]*(Table14[[#This Row],[Medžiagos ir gaminiai, EUR be PVM]]+Table14[[#This Row],[Mašinų ir mechanizmų darbas, EUR be PVM]]+Table14[[#This Row],[Darbo užmokestis ir pridėtinės išlaidos, EUR be PVM]])</f>
        <v>0</v>
      </c>
    </row>
    <row r="52" spans="2:9" ht="30" outlineLevel="1" x14ac:dyDescent="0.25">
      <c r="B52" s="31">
        <v>140010</v>
      </c>
      <c r="C52" s="30" t="s">
        <v>104</v>
      </c>
      <c r="D52" s="66" t="s">
        <v>42</v>
      </c>
      <c r="E52" s="67"/>
      <c r="F52" s="84"/>
      <c r="G52" s="84"/>
      <c r="H52" s="85"/>
      <c r="I52" s="46">
        <f>+Table14[[#This Row],[Kiekis]]*(Table14[[#This Row],[Medžiagos ir gaminiai, EUR be PVM]]+Table14[[#This Row],[Mašinų ir mechanizmų darbas, EUR be PVM]]+Table14[[#This Row],[Darbo užmokestis ir pridėtinės išlaidos, EUR be PVM]])</f>
        <v>0</v>
      </c>
    </row>
    <row r="53" spans="2:9" ht="15" customHeight="1" outlineLevel="1" x14ac:dyDescent="0.25">
      <c r="B53" s="27">
        <v>140020</v>
      </c>
      <c r="C53" s="28" t="s">
        <v>43</v>
      </c>
      <c r="D53" s="69"/>
      <c r="E53" s="82"/>
      <c r="F53" s="47">
        <f>SUM(F54:F81)</f>
        <v>0</v>
      </c>
      <c r="G53" s="47">
        <f>SUM(G54:G81)</f>
        <v>0</v>
      </c>
      <c r="H53" s="47">
        <f>SUM(H54:H81)</f>
        <v>0</v>
      </c>
      <c r="I53" s="29">
        <f>SUM(F53:H53)</f>
        <v>0</v>
      </c>
    </row>
    <row r="54" spans="2:9" ht="15" customHeight="1" outlineLevel="1" x14ac:dyDescent="0.25">
      <c r="B54" s="31">
        <v>140020</v>
      </c>
      <c r="C54" s="30" t="s">
        <v>105</v>
      </c>
      <c r="D54" s="66" t="s">
        <v>144</v>
      </c>
      <c r="E54" s="67"/>
      <c r="F54" s="84"/>
      <c r="G54" s="84"/>
      <c r="H54" s="85"/>
      <c r="I54" s="46">
        <f>+Table14[[#This Row],[Kiekis]]*(Table14[[#This Row],[Medžiagos ir gaminiai, EUR be PVM]]+Table14[[#This Row],[Mašinų ir mechanizmų darbas, EUR be PVM]]+Table14[[#This Row],[Darbo užmokestis ir pridėtinės išlaidos, EUR be PVM]])</f>
        <v>0</v>
      </c>
    </row>
    <row r="55" spans="2:9" ht="15" customHeight="1" outlineLevel="1" x14ac:dyDescent="0.25">
      <c r="B55" s="31">
        <v>140020</v>
      </c>
      <c r="C55" s="30" t="s">
        <v>140</v>
      </c>
      <c r="D55" s="66" t="s">
        <v>144</v>
      </c>
      <c r="E55" s="67"/>
      <c r="F55" s="84"/>
      <c r="G55" s="84"/>
      <c r="H55" s="85"/>
      <c r="I55" s="46">
        <f>+Table14[[#This Row],[Kiekis]]*(Table14[[#This Row],[Medžiagos ir gaminiai, EUR be PVM]]+Table14[[#This Row],[Mašinų ir mechanizmų darbas, EUR be PVM]]+Table14[[#This Row],[Darbo užmokestis ir pridėtinės išlaidos, EUR be PVM]])</f>
        <v>0</v>
      </c>
    </row>
    <row r="56" spans="2:9" ht="15" customHeight="1" outlineLevel="1" x14ac:dyDescent="0.25">
      <c r="B56" s="31">
        <v>140020</v>
      </c>
      <c r="C56" s="30" t="s">
        <v>106</v>
      </c>
      <c r="D56" s="66" t="s">
        <v>144</v>
      </c>
      <c r="E56" s="67"/>
      <c r="F56" s="84"/>
      <c r="G56" s="84"/>
      <c r="H56" s="85"/>
      <c r="I56" s="46">
        <f>+Table14[[#This Row],[Kiekis]]*(Table14[[#This Row],[Medžiagos ir gaminiai, EUR be PVM]]+Table14[[#This Row],[Mašinų ir mechanizmų darbas, EUR be PVM]]+Table14[[#This Row],[Darbo užmokestis ir pridėtinės išlaidos, EUR be PVM]])</f>
        <v>0</v>
      </c>
    </row>
    <row r="57" spans="2:9" ht="15" customHeight="1" outlineLevel="1" x14ac:dyDescent="0.25">
      <c r="B57" s="31">
        <v>140020</v>
      </c>
      <c r="C57" s="30" t="s">
        <v>107</v>
      </c>
      <c r="D57" s="66" t="s">
        <v>144</v>
      </c>
      <c r="E57" s="67"/>
      <c r="F57" s="84"/>
      <c r="G57" s="84"/>
      <c r="H57" s="85"/>
      <c r="I57" s="46">
        <f>+Table14[[#This Row],[Kiekis]]*(Table14[[#This Row],[Medžiagos ir gaminiai, EUR be PVM]]+Table14[[#This Row],[Mašinų ir mechanizmų darbas, EUR be PVM]]+Table14[[#This Row],[Darbo užmokestis ir pridėtinės išlaidos, EUR be PVM]])</f>
        <v>0</v>
      </c>
    </row>
    <row r="58" spans="2:9" ht="15" customHeight="1" outlineLevel="1" x14ac:dyDescent="0.25">
      <c r="B58" s="31">
        <v>140020</v>
      </c>
      <c r="C58" s="30" t="s">
        <v>108</v>
      </c>
      <c r="D58" s="66" t="s">
        <v>144</v>
      </c>
      <c r="E58" s="67"/>
      <c r="F58" s="84"/>
      <c r="G58" s="84"/>
      <c r="H58" s="85"/>
      <c r="I58" s="46">
        <f>+Table14[[#This Row],[Kiekis]]*(Table14[[#This Row],[Medžiagos ir gaminiai, EUR be PVM]]+Table14[[#This Row],[Mašinų ir mechanizmų darbas, EUR be PVM]]+Table14[[#This Row],[Darbo užmokestis ir pridėtinės išlaidos, EUR be PVM]])</f>
        <v>0</v>
      </c>
    </row>
    <row r="59" spans="2:9" ht="15" customHeight="1" outlineLevel="1" x14ac:dyDescent="0.25">
      <c r="B59" s="31">
        <v>140020</v>
      </c>
      <c r="C59" s="30" t="s">
        <v>141</v>
      </c>
      <c r="D59" s="66" t="s">
        <v>144</v>
      </c>
      <c r="E59" s="67"/>
      <c r="F59" s="84"/>
      <c r="G59" s="84"/>
      <c r="H59" s="85"/>
      <c r="I59" s="46">
        <f>+Table14[[#This Row],[Kiekis]]*(Table14[[#This Row],[Medžiagos ir gaminiai, EUR be PVM]]+Table14[[#This Row],[Mašinų ir mechanizmų darbas, EUR be PVM]]+Table14[[#This Row],[Darbo užmokestis ir pridėtinės išlaidos, EUR be PVM]])</f>
        <v>0</v>
      </c>
    </row>
    <row r="60" spans="2:9" ht="15" customHeight="1" outlineLevel="1" x14ac:dyDescent="0.25">
      <c r="B60" s="31">
        <v>140020</v>
      </c>
      <c r="C60" s="30" t="s">
        <v>109</v>
      </c>
      <c r="D60" s="66" t="s">
        <v>144</v>
      </c>
      <c r="E60" s="67"/>
      <c r="F60" s="84"/>
      <c r="G60" s="84"/>
      <c r="H60" s="85"/>
      <c r="I60" s="46">
        <f>+Table14[[#This Row],[Kiekis]]*(Table14[[#This Row],[Medžiagos ir gaminiai, EUR be PVM]]+Table14[[#This Row],[Mašinų ir mechanizmų darbas, EUR be PVM]]+Table14[[#This Row],[Darbo užmokestis ir pridėtinės išlaidos, EUR be PVM]])</f>
        <v>0</v>
      </c>
    </row>
    <row r="61" spans="2:9" ht="15" customHeight="1" outlineLevel="1" x14ac:dyDescent="0.25">
      <c r="B61" s="31">
        <v>140020</v>
      </c>
      <c r="C61" s="30" t="s">
        <v>110</v>
      </c>
      <c r="D61" s="66" t="s">
        <v>144</v>
      </c>
      <c r="E61" s="67"/>
      <c r="F61" s="84"/>
      <c r="G61" s="84"/>
      <c r="H61" s="85"/>
      <c r="I61" s="46">
        <f>+Table14[[#This Row],[Kiekis]]*(Table14[[#This Row],[Medžiagos ir gaminiai, EUR be PVM]]+Table14[[#This Row],[Mašinų ir mechanizmų darbas, EUR be PVM]]+Table14[[#This Row],[Darbo užmokestis ir pridėtinės išlaidos, EUR be PVM]])</f>
        <v>0</v>
      </c>
    </row>
    <row r="62" spans="2:9" ht="15" customHeight="1" outlineLevel="1" x14ac:dyDescent="0.25">
      <c r="B62" s="31">
        <v>140020</v>
      </c>
      <c r="C62" s="30" t="s">
        <v>89</v>
      </c>
      <c r="D62" s="66" t="s">
        <v>42</v>
      </c>
      <c r="E62" s="67"/>
      <c r="F62" s="84"/>
      <c r="G62" s="84"/>
      <c r="H62" s="85"/>
      <c r="I62" s="46">
        <f>+Table14[[#This Row],[Kiekis]]*(Table14[[#This Row],[Medžiagos ir gaminiai, EUR be PVM]]+Table14[[#This Row],[Mašinų ir mechanizmų darbas, EUR be PVM]]+Table14[[#This Row],[Darbo užmokestis ir pridėtinės išlaidos, EUR be PVM]])</f>
        <v>0</v>
      </c>
    </row>
    <row r="63" spans="2:9" ht="15" customHeight="1" outlineLevel="1" x14ac:dyDescent="0.25">
      <c r="B63" s="31">
        <v>140020</v>
      </c>
      <c r="C63" s="30" t="s">
        <v>90</v>
      </c>
      <c r="D63" s="66" t="s">
        <v>42</v>
      </c>
      <c r="E63" s="67"/>
      <c r="F63" s="84"/>
      <c r="G63" s="84"/>
      <c r="H63" s="85"/>
      <c r="I63" s="46">
        <f>+Table14[[#This Row],[Kiekis]]*(Table14[[#This Row],[Medžiagos ir gaminiai, EUR be PVM]]+Table14[[#This Row],[Mašinų ir mechanizmų darbas, EUR be PVM]]+Table14[[#This Row],[Darbo užmokestis ir pridėtinės išlaidos, EUR be PVM]])</f>
        <v>0</v>
      </c>
    </row>
    <row r="64" spans="2:9" ht="15" customHeight="1" outlineLevel="1" x14ac:dyDescent="0.25">
      <c r="B64" s="31">
        <v>140020</v>
      </c>
      <c r="C64" s="30" t="s">
        <v>91</v>
      </c>
      <c r="D64" s="66" t="s">
        <v>42</v>
      </c>
      <c r="E64" s="67"/>
      <c r="F64" s="84"/>
      <c r="G64" s="84"/>
      <c r="H64" s="85"/>
      <c r="I64" s="46">
        <f>+Table14[[#This Row],[Kiekis]]*(Table14[[#This Row],[Medžiagos ir gaminiai, EUR be PVM]]+Table14[[#This Row],[Mašinų ir mechanizmų darbas, EUR be PVM]]+Table14[[#This Row],[Darbo užmokestis ir pridėtinės išlaidos, EUR be PVM]])</f>
        <v>0</v>
      </c>
    </row>
    <row r="65" spans="2:9" ht="15" customHeight="1" outlineLevel="1" x14ac:dyDescent="0.25">
      <c r="B65" s="31">
        <v>140020</v>
      </c>
      <c r="C65" s="30" t="s">
        <v>94</v>
      </c>
      <c r="D65" s="66" t="s">
        <v>42</v>
      </c>
      <c r="E65" s="67"/>
      <c r="F65" s="84"/>
      <c r="G65" s="84"/>
      <c r="H65" s="85"/>
      <c r="I65" s="46">
        <f>+Table14[[#This Row],[Kiekis]]*(Table14[[#This Row],[Medžiagos ir gaminiai, EUR be PVM]]+Table14[[#This Row],[Mašinų ir mechanizmų darbas, EUR be PVM]]+Table14[[#This Row],[Darbo užmokestis ir pridėtinės išlaidos, EUR be PVM]])</f>
        <v>0</v>
      </c>
    </row>
    <row r="66" spans="2:9" ht="30" outlineLevel="1" x14ac:dyDescent="0.25">
      <c r="B66" s="31">
        <v>140020</v>
      </c>
      <c r="C66" s="30" t="s">
        <v>92</v>
      </c>
      <c r="D66" s="66" t="s">
        <v>42</v>
      </c>
      <c r="E66" s="67"/>
      <c r="F66" s="84"/>
      <c r="G66" s="84"/>
      <c r="H66" s="85"/>
      <c r="I66" s="46">
        <f>+Table14[[#This Row],[Kiekis]]*(Table14[[#This Row],[Medžiagos ir gaminiai, EUR be PVM]]+Table14[[#This Row],[Mašinų ir mechanizmų darbas, EUR be PVM]]+Table14[[#This Row],[Darbo užmokestis ir pridėtinės išlaidos, EUR be PVM]])</f>
        <v>0</v>
      </c>
    </row>
    <row r="67" spans="2:9" ht="30" outlineLevel="1" x14ac:dyDescent="0.25">
      <c r="B67" s="31">
        <v>140020</v>
      </c>
      <c r="C67" s="30" t="s">
        <v>93</v>
      </c>
      <c r="D67" s="66" t="s">
        <v>42</v>
      </c>
      <c r="E67" s="67"/>
      <c r="F67" s="84"/>
      <c r="G67" s="84"/>
      <c r="H67" s="85"/>
      <c r="I67" s="46">
        <f>+Table14[[#This Row],[Kiekis]]*(Table14[[#This Row],[Medžiagos ir gaminiai, EUR be PVM]]+Table14[[#This Row],[Mašinų ir mechanizmų darbas, EUR be PVM]]+Table14[[#This Row],[Darbo užmokestis ir pridėtinės išlaidos, EUR be PVM]])</f>
        <v>0</v>
      </c>
    </row>
    <row r="68" spans="2:9" ht="15" customHeight="1" outlineLevel="1" x14ac:dyDescent="0.25">
      <c r="B68" s="31">
        <v>140020</v>
      </c>
      <c r="C68" s="30" t="s">
        <v>111</v>
      </c>
      <c r="D68" s="66" t="s">
        <v>144</v>
      </c>
      <c r="E68" s="67"/>
      <c r="F68" s="84"/>
      <c r="G68" s="84"/>
      <c r="H68" s="85"/>
      <c r="I68" s="46">
        <f>+Table14[[#This Row],[Kiekis]]*(Table14[[#This Row],[Medžiagos ir gaminiai, EUR be PVM]]+Table14[[#This Row],[Mašinų ir mechanizmų darbas, EUR be PVM]]+Table14[[#This Row],[Darbo užmokestis ir pridėtinės išlaidos, EUR be PVM]])</f>
        <v>0</v>
      </c>
    </row>
    <row r="69" spans="2:9" ht="15" customHeight="1" outlineLevel="1" x14ac:dyDescent="0.25">
      <c r="B69" s="31">
        <v>140020</v>
      </c>
      <c r="C69" s="30" t="s">
        <v>142</v>
      </c>
      <c r="D69" s="66" t="s">
        <v>144</v>
      </c>
      <c r="E69" s="67"/>
      <c r="F69" s="84"/>
      <c r="G69" s="84"/>
      <c r="H69" s="85"/>
      <c r="I69" s="46">
        <f>+Table14[[#This Row],[Kiekis]]*(Table14[[#This Row],[Medžiagos ir gaminiai, EUR be PVM]]+Table14[[#This Row],[Mašinų ir mechanizmų darbas, EUR be PVM]]+Table14[[#This Row],[Darbo užmokestis ir pridėtinės išlaidos, EUR be PVM]])</f>
        <v>0</v>
      </c>
    </row>
    <row r="70" spans="2:9" ht="15" customHeight="1" outlineLevel="1" x14ac:dyDescent="0.25">
      <c r="B70" s="31">
        <v>140020</v>
      </c>
      <c r="C70" s="30" t="s">
        <v>112</v>
      </c>
      <c r="D70" s="66" t="s">
        <v>144</v>
      </c>
      <c r="E70" s="67"/>
      <c r="F70" s="84"/>
      <c r="G70" s="84"/>
      <c r="H70" s="85"/>
      <c r="I70" s="46">
        <f>+Table14[[#This Row],[Kiekis]]*(Table14[[#This Row],[Medžiagos ir gaminiai, EUR be PVM]]+Table14[[#This Row],[Mašinų ir mechanizmų darbas, EUR be PVM]]+Table14[[#This Row],[Darbo užmokestis ir pridėtinės išlaidos, EUR be PVM]])</f>
        <v>0</v>
      </c>
    </row>
    <row r="71" spans="2:9" ht="15" customHeight="1" outlineLevel="1" x14ac:dyDescent="0.25">
      <c r="B71" s="31">
        <v>140020</v>
      </c>
      <c r="C71" s="30" t="s">
        <v>113</v>
      </c>
      <c r="D71" s="66" t="s">
        <v>144</v>
      </c>
      <c r="E71" s="67"/>
      <c r="F71" s="84"/>
      <c r="G71" s="84"/>
      <c r="H71" s="85"/>
      <c r="I71" s="46">
        <f>+Table14[[#This Row],[Kiekis]]*(Table14[[#This Row],[Medžiagos ir gaminiai, EUR be PVM]]+Table14[[#This Row],[Mašinų ir mechanizmų darbas, EUR be PVM]]+Table14[[#This Row],[Darbo užmokestis ir pridėtinės išlaidos, EUR be PVM]])</f>
        <v>0</v>
      </c>
    </row>
    <row r="72" spans="2:9" ht="15" customHeight="1" outlineLevel="1" x14ac:dyDescent="0.25">
      <c r="B72" s="31">
        <v>140020</v>
      </c>
      <c r="C72" s="30" t="s">
        <v>114</v>
      </c>
      <c r="D72" s="66" t="s">
        <v>144</v>
      </c>
      <c r="E72" s="67"/>
      <c r="F72" s="84"/>
      <c r="G72" s="84"/>
      <c r="H72" s="85"/>
      <c r="I72" s="46">
        <f>+Table14[[#This Row],[Kiekis]]*(Table14[[#This Row],[Medžiagos ir gaminiai, EUR be PVM]]+Table14[[#This Row],[Mašinų ir mechanizmų darbas, EUR be PVM]]+Table14[[#This Row],[Darbo užmokestis ir pridėtinės išlaidos, EUR be PVM]])</f>
        <v>0</v>
      </c>
    </row>
    <row r="73" spans="2:9" ht="15" customHeight="1" outlineLevel="1" x14ac:dyDescent="0.25">
      <c r="B73" s="31">
        <v>140020</v>
      </c>
      <c r="C73" s="30" t="s">
        <v>143</v>
      </c>
      <c r="D73" s="66" t="s">
        <v>144</v>
      </c>
      <c r="E73" s="67"/>
      <c r="F73" s="84"/>
      <c r="G73" s="84"/>
      <c r="H73" s="85"/>
      <c r="I73" s="46">
        <f>+Table14[[#This Row],[Kiekis]]*(Table14[[#This Row],[Medžiagos ir gaminiai, EUR be PVM]]+Table14[[#This Row],[Mašinų ir mechanizmų darbas, EUR be PVM]]+Table14[[#This Row],[Darbo užmokestis ir pridėtinės išlaidos, EUR be PVM]])</f>
        <v>0</v>
      </c>
    </row>
    <row r="74" spans="2:9" ht="15" customHeight="1" outlineLevel="1" x14ac:dyDescent="0.25">
      <c r="B74" s="31">
        <v>140020</v>
      </c>
      <c r="C74" s="30" t="s">
        <v>115</v>
      </c>
      <c r="D74" s="66" t="s">
        <v>144</v>
      </c>
      <c r="E74" s="67"/>
      <c r="F74" s="84"/>
      <c r="G74" s="84"/>
      <c r="H74" s="85"/>
      <c r="I74" s="46">
        <f>+Table14[[#This Row],[Kiekis]]*(Table14[[#This Row],[Medžiagos ir gaminiai, EUR be PVM]]+Table14[[#This Row],[Mašinų ir mechanizmų darbas, EUR be PVM]]+Table14[[#This Row],[Darbo užmokestis ir pridėtinės išlaidos, EUR be PVM]])</f>
        <v>0</v>
      </c>
    </row>
    <row r="75" spans="2:9" ht="15" customHeight="1" outlineLevel="1" x14ac:dyDescent="0.25">
      <c r="B75" s="31">
        <v>140020</v>
      </c>
      <c r="C75" s="30" t="s">
        <v>116</v>
      </c>
      <c r="D75" s="66" t="s">
        <v>144</v>
      </c>
      <c r="E75" s="67"/>
      <c r="F75" s="84"/>
      <c r="G75" s="84"/>
      <c r="H75" s="85"/>
      <c r="I75" s="46">
        <f>+Table14[[#This Row],[Kiekis]]*(Table14[[#This Row],[Medžiagos ir gaminiai, EUR be PVM]]+Table14[[#This Row],[Mašinų ir mechanizmų darbas, EUR be PVM]]+Table14[[#This Row],[Darbo užmokestis ir pridėtinės išlaidos, EUR be PVM]])</f>
        <v>0</v>
      </c>
    </row>
    <row r="76" spans="2:9" ht="15" customHeight="1" outlineLevel="1" x14ac:dyDescent="0.25">
      <c r="B76" s="31">
        <v>140020</v>
      </c>
      <c r="C76" s="30" t="s">
        <v>99</v>
      </c>
      <c r="D76" s="66" t="s">
        <v>42</v>
      </c>
      <c r="E76" s="67"/>
      <c r="F76" s="84"/>
      <c r="G76" s="84"/>
      <c r="H76" s="85"/>
      <c r="I76" s="46">
        <f>+Table14[[#This Row],[Kiekis]]*(Table14[[#This Row],[Medžiagos ir gaminiai, EUR be PVM]]+Table14[[#This Row],[Mašinų ir mechanizmų darbas, EUR be PVM]]+Table14[[#This Row],[Darbo užmokestis ir pridėtinės išlaidos, EUR be PVM]])</f>
        <v>0</v>
      </c>
    </row>
    <row r="77" spans="2:9" ht="15" customHeight="1" outlineLevel="1" x14ac:dyDescent="0.25">
      <c r="B77" s="31">
        <v>140020</v>
      </c>
      <c r="C77" s="30" t="s">
        <v>100</v>
      </c>
      <c r="D77" s="66" t="s">
        <v>42</v>
      </c>
      <c r="E77" s="67"/>
      <c r="F77" s="84"/>
      <c r="G77" s="84"/>
      <c r="H77" s="85"/>
      <c r="I77" s="46">
        <f>+Table14[[#This Row],[Kiekis]]*(Table14[[#This Row],[Medžiagos ir gaminiai, EUR be PVM]]+Table14[[#This Row],[Mašinų ir mechanizmų darbas, EUR be PVM]]+Table14[[#This Row],[Darbo užmokestis ir pridėtinės išlaidos, EUR be PVM]])</f>
        <v>0</v>
      </c>
    </row>
    <row r="78" spans="2:9" ht="15" customHeight="1" outlineLevel="1" x14ac:dyDescent="0.25">
      <c r="B78" s="31">
        <v>140020</v>
      </c>
      <c r="C78" s="30" t="s">
        <v>101</v>
      </c>
      <c r="D78" s="66" t="s">
        <v>42</v>
      </c>
      <c r="E78" s="67"/>
      <c r="F78" s="84"/>
      <c r="G78" s="84"/>
      <c r="H78" s="85"/>
      <c r="I78" s="46">
        <f>+Table14[[#This Row],[Kiekis]]*(Table14[[#This Row],[Medžiagos ir gaminiai, EUR be PVM]]+Table14[[#This Row],[Mašinų ir mechanizmų darbas, EUR be PVM]]+Table14[[#This Row],[Darbo užmokestis ir pridėtinės išlaidos, EUR be PVM]])</f>
        <v>0</v>
      </c>
    </row>
    <row r="79" spans="2:9" ht="15" customHeight="1" outlineLevel="1" x14ac:dyDescent="0.25">
      <c r="B79" s="31">
        <v>140020</v>
      </c>
      <c r="C79" s="30" t="s">
        <v>102</v>
      </c>
      <c r="D79" s="66" t="s">
        <v>42</v>
      </c>
      <c r="E79" s="67"/>
      <c r="F79" s="84"/>
      <c r="G79" s="84"/>
      <c r="H79" s="85"/>
      <c r="I79" s="46">
        <f>+Table14[[#This Row],[Kiekis]]*(Table14[[#This Row],[Medžiagos ir gaminiai, EUR be PVM]]+Table14[[#This Row],[Mašinų ir mechanizmų darbas, EUR be PVM]]+Table14[[#This Row],[Darbo užmokestis ir pridėtinės išlaidos, EUR be PVM]])</f>
        <v>0</v>
      </c>
    </row>
    <row r="80" spans="2:9" ht="30" outlineLevel="1" x14ac:dyDescent="0.25">
      <c r="B80" s="31">
        <v>140020</v>
      </c>
      <c r="C80" s="30" t="s">
        <v>103</v>
      </c>
      <c r="D80" s="66" t="s">
        <v>42</v>
      </c>
      <c r="E80" s="67"/>
      <c r="F80" s="84"/>
      <c r="G80" s="84"/>
      <c r="H80" s="85"/>
      <c r="I80" s="46">
        <f>+Table14[[#This Row],[Kiekis]]*(Table14[[#This Row],[Medžiagos ir gaminiai, EUR be PVM]]+Table14[[#This Row],[Mašinų ir mechanizmų darbas, EUR be PVM]]+Table14[[#This Row],[Darbo užmokestis ir pridėtinės išlaidos, EUR be PVM]])</f>
        <v>0</v>
      </c>
    </row>
    <row r="81" spans="2:9" ht="30" outlineLevel="1" x14ac:dyDescent="0.25">
      <c r="B81" s="31">
        <v>140020</v>
      </c>
      <c r="C81" s="30" t="s">
        <v>104</v>
      </c>
      <c r="D81" s="66" t="s">
        <v>42</v>
      </c>
      <c r="E81" s="67"/>
      <c r="F81" s="84"/>
      <c r="G81" s="84"/>
      <c r="H81" s="85"/>
      <c r="I81" s="46">
        <f>+Table14[[#This Row],[Kiekis]]*(Table14[[#This Row],[Medžiagos ir gaminiai, EUR be PVM]]+Table14[[#This Row],[Mašinų ir mechanizmų darbas, EUR be PVM]]+Table14[[#This Row],[Darbo užmokestis ir pridėtinės išlaidos, EUR be PVM]])</f>
        <v>0</v>
      </c>
    </row>
    <row r="82" spans="2:9" ht="15" customHeight="1" outlineLevel="1" x14ac:dyDescent="0.25">
      <c r="B82" s="27">
        <v>140030</v>
      </c>
      <c r="C82" s="28" t="s">
        <v>17</v>
      </c>
      <c r="D82" s="69"/>
      <c r="E82" s="82"/>
      <c r="F82" s="47">
        <f>SUM(F83:F90)</f>
        <v>0</v>
      </c>
      <c r="G82" s="47">
        <f>SUM(G83:G90)</f>
        <v>0</v>
      </c>
      <c r="H82" s="47">
        <f>SUM(H83:H90)</f>
        <v>0</v>
      </c>
      <c r="I82" s="29">
        <f>SUM(F82:H82)</f>
        <v>0</v>
      </c>
    </row>
    <row r="83" spans="2:9" ht="15" customHeight="1" outlineLevel="1" x14ac:dyDescent="0.25">
      <c r="B83" s="31">
        <v>140030</v>
      </c>
      <c r="C83" s="30" t="s">
        <v>134</v>
      </c>
      <c r="D83" s="66" t="s">
        <v>42</v>
      </c>
      <c r="E83" s="67"/>
      <c r="F83" s="84"/>
      <c r="G83" s="84"/>
      <c r="H83" s="85"/>
      <c r="I83" s="46">
        <f>+Table14[[#This Row],[Kiekis]]*(Table14[[#This Row],[Medžiagos ir gaminiai, EUR be PVM]]+Table14[[#This Row],[Mašinų ir mechanizmų darbas, EUR be PVM]]+Table14[[#This Row],[Darbo užmokestis ir pridėtinės išlaidos, EUR be PVM]])</f>
        <v>0</v>
      </c>
    </row>
    <row r="84" spans="2:9" ht="15" customHeight="1" outlineLevel="1" x14ac:dyDescent="0.25">
      <c r="B84" s="31">
        <v>140030</v>
      </c>
      <c r="C84" s="30" t="s">
        <v>128</v>
      </c>
      <c r="D84" s="66" t="s">
        <v>42</v>
      </c>
      <c r="E84" s="67"/>
      <c r="F84" s="84"/>
      <c r="G84" s="84"/>
      <c r="H84" s="85"/>
      <c r="I84" s="46">
        <f>+Table14[[#This Row],[Kiekis]]*(Table14[[#This Row],[Medžiagos ir gaminiai, EUR be PVM]]+Table14[[#This Row],[Mašinų ir mechanizmų darbas, EUR be PVM]]+Table14[[#This Row],[Darbo užmokestis ir pridėtinės išlaidos, EUR be PVM]])</f>
        <v>0</v>
      </c>
    </row>
    <row r="85" spans="2:9" ht="15" customHeight="1" outlineLevel="1" x14ac:dyDescent="0.25">
      <c r="B85" s="31">
        <v>140030</v>
      </c>
      <c r="C85" s="30" t="s">
        <v>133</v>
      </c>
      <c r="D85" s="66" t="s">
        <v>42</v>
      </c>
      <c r="E85" s="67"/>
      <c r="F85" s="84"/>
      <c r="G85" s="84"/>
      <c r="H85" s="85"/>
      <c r="I85" s="46">
        <f>+Table14[[#This Row],[Kiekis]]*(Table14[[#This Row],[Medžiagos ir gaminiai, EUR be PVM]]+Table14[[#This Row],[Mašinų ir mechanizmų darbas, EUR be PVM]]+Table14[[#This Row],[Darbo užmokestis ir pridėtinės išlaidos, EUR be PVM]])</f>
        <v>0</v>
      </c>
    </row>
    <row r="86" spans="2:9" ht="15" customHeight="1" outlineLevel="1" x14ac:dyDescent="0.25">
      <c r="B86" s="31">
        <v>140030</v>
      </c>
      <c r="C86" s="30" t="s">
        <v>129</v>
      </c>
      <c r="D86" s="66" t="s">
        <v>42</v>
      </c>
      <c r="E86" s="67"/>
      <c r="F86" s="84"/>
      <c r="G86" s="84"/>
      <c r="H86" s="85"/>
      <c r="I86" s="46">
        <f>+Table14[[#This Row],[Kiekis]]*(Table14[[#This Row],[Medžiagos ir gaminiai, EUR be PVM]]+Table14[[#This Row],[Mašinų ir mechanizmų darbas, EUR be PVM]]+Table14[[#This Row],[Darbo užmokestis ir pridėtinės išlaidos, EUR be PVM]])</f>
        <v>0</v>
      </c>
    </row>
    <row r="87" spans="2:9" ht="15" customHeight="1" outlineLevel="1" x14ac:dyDescent="0.25">
      <c r="B87" s="31">
        <v>140030</v>
      </c>
      <c r="C87" s="30" t="s">
        <v>130</v>
      </c>
      <c r="D87" s="66" t="s">
        <v>36</v>
      </c>
      <c r="E87" s="67"/>
      <c r="F87" s="84"/>
      <c r="G87" s="84"/>
      <c r="H87" s="85"/>
      <c r="I87" s="46">
        <f>+Table14[[#This Row],[Kiekis]]*(Table14[[#This Row],[Medžiagos ir gaminiai, EUR be PVM]]+Table14[[#This Row],[Mašinų ir mechanizmų darbas, EUR be PVM]]+Table14[[#This Row],[Darbo užmokestis ir pridėtinės išlaidos, EUR be PVM]])</f>
        <v>0</v>
      </c>
    </row>
    <row r="88" spans="2:9" ht="15" customHeight="1" outlineLevel="1" x14ac:dyDescent="0.25">
      <c r="B88" s="31">
        <v>140030</v>
      </c>
      <c r="C88" s="30" t="s">
        <v>63</v>
      </c>
      <c r="D88" s="66" t="s">
        <v>36</v>
      </c>
      <c r="E88" s="67"/>
      <c r="F88" s="84"/>
      <c r="G88" s="84"/>
      <c r="H88" s="85"/>
      <c r="I88" s="46">
        <f>+Table14[[#This Row],[Kiekis]]*(Table14[[#This Row],[Medžiagos ir gaminiai, EUR be PVM]]+Table14[[#This Row],[Mašinų ir mechanizmų darbas, EUR be PVM]]+Table14[[#This Row],[Darbo užmokestis ir pridėtinės išlaidos, EUR be PVM]])</f>
        <v>0</v>
      </c>
    </row>
    <row r="89" spans="2:9" ht="15" customHeight="1" outlineLevel="1" x14ac:dyDescent="0.25">
      <c r="B89" s="31">
        <v>140030</v>
      </c>
      <c r="C89" s="30" t="s">
        <v>64</v>
      </c>
      <c r="D89" s="66" t="s">
        <v>36</v>
      </c>
      <c r="E89" s="67"/>
      <c r="F89" s="84"/>
      <c r="G89" s="84"/>
      <c r="H89" s="85"/>
      <c r="I89" s="46">
        <f>+Table14[[#This Row],[Kiekis]]*(Table14[[#This Row],[Medžiagos ir gaminiai, EUR be PVM]]+Table14[[#This Row],[Mašinų ir mechanizmų darbas, EUR be PVM]]+Table14[[#This Row],[Darbo užmokestis ir pridėtinės išlaidos, EUR be PVM]])</f>
        <v>0</v>
      </c>
    </row>
    <row r="90" spans="2:9" ht="15" customHeight="1" outlineLevel="1" x14ac:dyDescent="0.25">
      <c r="B90" s="31">
        <v>140030</v>
      </c>
      <c r="C90" s="30" t="s">
        <v>65</v>
      </c>
      <c r="D90" s="66" t="s">
        <v>36</v>
      </c>
      <c r="E90" s="67"/>
      <c r="F90" s="84"/>
      <c r="G90" s="84"/>
      <c r="H90" s="85"/>
      <c r="I90" s="46">
        <f>+Table14[[#This Row],[Kiekis]]*(Table14[[#This Row],[Medžiagos ir gaminiai, EUR be PVM]]+Table14[[#This Row],[Mašinų ir mechanizmų darbas, EUR be PVM]]+Table14[[#This Row],[Darbo užmokestis ir pridėtinės išlaidos, EUR be PVM]])</f>
        <v>0</v>
      </c>
    </row>
    <row r="91" spans="2:9" ht="15" customHeight="1" outlineLevel="1" x14ac:dyDescent="0.25">
      <c r="B91" s="27">
        <v>140040</v>
      </c>
      <c r="C91" s="28" t="s">
        <v>18</v>
      </c>
      <c r="D91" s="69"/>
      <c r="E91" s="82"/>
      <c r="F91" s="47">
        <f>SUM(F92:F94)</f>
        <v>0</v>
      </c>
      <c r="G91" s="47">
        <f>SUM(G92:G94)</f>
        <v>0</v>
      </c>
      <c r="H91" s="47">
        <f>SUM(H92:H94)</f>
        <v>0</v>
      </c>
      <c r="I91" s="29">
        <f>SUM(F91:H91)</f>
        <v>0</v>
      </c>
    </row>
    <row r="92" spans="2:9" ht="15" outlineLevel="1" x14ac:dyDescent="0.25">
      <c r="B92" s="32">
        <v>140040</v>
      </c>
      <c r="C92" s="33" t="s">
        <v>135</v>
      </c>
      <c r="D92" s="66" t="s">
        <v>42</v>
      </c>
      <c r="E92" s="67"/>
      <c r="F92" s="84"/>
      <c r="G92" s="84"/>
      <c r="H92" s="85"/>
      <c r="I92" s="46">
        <f>+Table14[[#This Row],[Kiekis]]*(Table14[[#This Row],[Medžiagos ir gaminiai, EUR be PVM]]+Table14[[#This Row],[Mašinų ir mechanizmų darbas, EUR be PVM]]+Table14[[#This Row],[Darbo užmokestis ir pridėtinės išlaidos, EUR be PVM]])</f>
        <v>0</v>
      </c>
    </row>
    <row r="93" spans="2:9" ht="15" outlineLevel="1" x14ac:dyDescent="0.25">
      <c r="B93" s="32">
        <v>140040</v>
      </c>
      <c r="C93" s="30" t="s">
        <v>66</v>
      </c>
      <c r="D93" s="66" t="s">
        <v>42</v>
      </c>
      <c r="E93" s="67"/>
      <c r="F93" s="84"/>
      <c r="G93" s="84"/>
      <c r="H93" s="85"/>
      <c r="I93" s="46">
        <f>+Table14[[#This Row],[Kiekis]]*(Table14[[#This Row],[Medžiagos ir gaminiai, EUR be PVM]]+Table14[[#This Row],[Mašinų ir mechanizmų darbas, EUR be PVM]]+Table14[[#This Row],[Darbo užmokestis ir pridėtinės išlaidos, EUR be PVM]])</f>
        <v>0</v>
      </c>
    </row>
    <row r="94" spans="2:9" ht="15" customHeight="1" outlineLevel="1" x14ac:dyDescent="0.25">
      <c r="B94" s="32">
        <v>140040</v>
      </c>
      <c r="C94" s="30" t="s">
        <v>44</v>
      </c>
      <c r="D94" s="66" t="s">
        <v>42</v>
      </c>
      <c r="E94" s="67"/>
      <c r="F94" s="84"/>
      <c r="G94" s="84"/>
      <c r="H94" s="85"/>
      <c r="I94" s="46">
        <f>+Table14[[#This Row],[Kiekis]]*(Table14[[#This Row],[Medžiagos ir gaminiai, EUR be PVM]]+Table14[[#This Row],[Mašinų ir mechanizmų darbas, EUR be PVM]]+Table14[[#This Row],[Darbo užmokestis ir pridėtinės išlaidos, EUR be PVM]])</f>
        <v>0</v>
      </c>
    </row>
    <row r="95" spans="2:9" ht="30" customHeight="1" x14ac:dyDescent="0.25">
      <c r="B95" s="34">
        <v>150000</v>
      </c>
      <c r="C95" s="35" t="s">
        <v>19</v>
      </c>
      <c r="D95" s="70"/>
      <c r="E95" s="80"/>
      <c r="F95" s="48">
        <f>SUM(F96+F114+F116+F118+F121)</f>
        <v>0</v>
      </c>
      <c r="G95" s="48">
        <f>SUM(G96+G114+G116+G118+G121)</f>
        <v>0</v>
      </c>
      <c r="H95" s="48">
        <f>SUM(H96+H114+H116+H118+H121)</f>
        <v>0</v>
      </c>
      <c r="I95" s="22">
        <f>SUM(F95:H95)</f>
        <v>0</v>
      </c>
    </row>
    <row r="96" spans="2:9" ht="15" customHeight="1" outlineLevel="1" x14ac:dyDescent="0.25">
      <c r="B96" s="27">
        <v>150010</v>
      </c>
      <c r="C96" s="28" t="s">
        <v>20</v>
      </c>
      <c r="D96" s="69"/>
      <c r="E96" s="82"/>
      <c r="F96" s="47">
        <f>SUM(F97:F113)</f>
        <v>0</v>
      </c>
      <c r="G96" s="47">
        <f>SUM(G97:G113)</f>
        <v>0</v>
      </c>
      <c r="H96" s="47">
        <f>SUM(H97:H113)</f>
        <v>0</v>
      </c>
      <c r="I96" s="29">
        <f>SUM(F96:H96)</f>
        <v>0</v>
      </c>
    </row>
    <row r="97" spans="2:9" ht="15" outlineLevel="1" x14ac:dyDescent="0.25">
      <c r="B97" s="32">
        <v>150010</v>
      </c>
      <c r="C97" s="30" t="s">
        <v>131</v>
      </c>
      <c r="D97" s="66" t="s">
        <v>40</v>
      </c>
      <c r="E97" s="67"/>
      <c r="F97" s="84"/>
      <c r="G97" s="84"/>
      <c r="H97" s="85"/>
      <c r="I97" s="46">
        <f>+Table14[[#This Row],[Kiekis]]*(Table14[[#This Row],[Medžiagos ir gaminiai, EUR be PVM]]+Table14[[#This Row],[Mašinų ir mechanizmų darbas, EUR be PVM]]+Table14[[#This Row],[Darbo užmokestis ir pridėtinės išlaidos, EUR be PVM]])</f>
        <v>0</v>
      </c>
    </row>
    <row r="98" spans="2:9" ht="15" outlineLevel="1" x14ac:dyDescent="0.25">
      <c r="B98" s="32">
        <v>150010</v>
      </c>
      <c r="C98" s="30" t="s">
        <v>132</v>
      </c>
      <c r="D98" s="66" t="s">
        <v>36</v>
      </c>
      <c r="E98" s="67"/>
      <c r="F98" s="84"/>
      <c r="G98" s="84"/>
      <c r="H98" s="85"/>
      <c r="I98" s="46">
        <f>+Table14[[#This Row],[Kiekis]]*(Table14[[#This Row],[Medžiagos ir gaminiai, EUR be PVM]]+Table14[[#This Row],[Mašinų ir mechanizmų darbas, EUR be PVM]]+Table14[[#This Row],[Darbo užmokestis ir pridėtinės išlaidos, EUR be PVM]])</f>
        <v>0</v>
      </c>
    </row>
    <row r="99" spans="2:9" ht="15" outlineLevel="1" x14ac:dyDescent="0.25">
      <c r="B99" s="32">
        <v>150010</v>
      </c>
      <c r="C99" s="30" t="s">
        <v>124</v>
      </c>
      <c r="D99" s="66" t="s">
        <v>40</v>
      </c>
      <c r="E99" s="67"/>
      <c r="F99" s="84"/>
      <c r="G99" s="84"/>
      <c r="H99" s="85"/>
      <c r="I99" s="46">
        <f>+Table14[[#This Row],[Kiekis]]*(Table14[[#This Row],[Medžiagos ir gaminiai, EUR be PVM]]+Table14[[#This Row],[Mašinų ir mechanizmų darbas, EUR be PVM]]+Table14[[#This Row],[Darbo užmokestis ir pridėtinės išlaidos, EUR be PVM]])</f>
        <v>0</v>
      </c>
    </row>
    <row r="100" spans="2:9" ht="15" customHeight="1" outlineLevel="1" x14ac:dyDescent="0.25">
      <c r="B100" s="36">
        <v>150010</v>
      </c>
      <c r="C100" s="37" t="s">
        <v>125</v>
      </c>
      <c r="D100" s="66" t="s">
        <v>36</v>
      </c>
      <c r="E100" s="67"/>
      <c r="F100" s="84"/>
      <c r="G100" s="84"/>
      <c r="H100" s="85"/>
      <c r="I100" s="46">
        <f>+Table14[[#This Row],[Kiekis]]*(Table14[[#This Row],[Medžiagos ir gaminiai, EUR be PVM]]+Table14[[#This Row],[Mašinų ir mechanizmų darbas, EUR be PVM]]+Table14[[#This Row],[Darbo užmokestis ir pridėtinės išlaidos, EUR be PVM]])</f>
        <v>0</v>
      </c>
    </row>
    <row r="101" spans="2:9" ht="15" customHeight="1" outlineLevel="1" x14ac:dyDescent="0.25">
      <c r="B101" s="36">
        <v>150010</v>
      </c>
      <c r="C101" s="37" t="s">
        <v>126</v>
      </c>
      <c r="D101" s="66" t="s">
        <v>40</v>
      </c>
      <c r="E101" s="67"/>
      <c r="F101" s="84"/>
      <c r="G101" s="84"/>
      <c r="H101" s="85"/>
      <c r="I101" s="46">
        <f>+Table14[[#This Row],[Kiekis]]*(Table14[[#This Row],[Medžiagos ir gaminiai, EUR be PVM]]+Table14[[#This Row],[Mašinų ir mechanizmų darbas, EUR be PVM]]+Table14[[#This Row],[Darbo užmokestis ir pridėtinės išlaidos, EUR be PVM]])</f>
        <v>0</v>
      </c>
    </row>
    <row r="102" spans="2:9" ht="30" customHeight="1" outlineLevel="1" x14ac:dyDescent="0.25">
      <c r="B102" s="32">
        <v>150010</v>
      </c>
      <c r="C102" s="30" t="s">
        <v>127</v>
      </c>
      <c r="D102" s="66" t="s">
        <v>40</v>
      </c>
      <c r="E102" s="67"/>
      <c r="F102" s="84"/>
      <c r="G102" s="84"/>
      <c r="H102" s="85"/>
      <c r="I102" s="46">
        <f>+Table14[[#This Row],[Kiekis]]*(Table14[[#This Row],[Medžiagos ir gaminiai, EUR be PVM]]+Table14[[#This Row],[Mašinų ir mechanizmų darbas, EUR be PVM]]+Table14[[#This Row],[Darbo užmokestis ir pridėtinės išlaidos, EUR be PVM]])</f>
        <v>0</v>
      </c>
    </row>
    <row r="103" spans="2:9" ht="30" customHeight="1" outlineLevel="1" x14ac:dyDescent="0.25">
      <c r="B103" s="32">
        <v>150010</v>
      </c>
      <c r="C103" s="30" t="s">
        <v>117</v>
      </c>
      <c r="D103" s="66" t="s">
        <v>40</v>
      </c>
      <c r="E103" s="67"/>
      <c r="F103" s="84"/>
      <c r="G103" s="84"/>
      <c r="H103" s="85"/>
      <c r="I103" s="46">
        <f>+Table14[[#This Row],[Kiekis]]*(Table14[[#This Row],[Medžiagos ir gaminiai, EUR be PVM]]+Table14[[#This Row],[Mašinų ir mechanizmų darbas, EUR be PVM]]+Table14[[#This Row],[Darbo užmokestis ir pridėtinės išlaidos, EUR be PVM]])</f>
        <v>0</v>
      </c>
    </row>
    <row r="104" spans="2:9" ht="30" customHeight="1" outlineLevel="1" x14ac:dyDescent="0.25">
      <c r="B104" s="32">
        <v>150010</v>
      </c>
      <c r="C104" s="30" t="s">
        <v>118</v>
      </c>
      <c r="D104" s="66" t="s">
        <v>40</v>
      </c>
      <c r="E104" s="67"/>
      <c r="F104" s="84"/>
      <c r="G104" s="84"/>
      <c r="H104" s="85"/>
      <c r="I104" s="46">
        <f>+Table14[[#This Row],[Kiekis]]*(Table14[[#This Row],[Medžiagos ir gaminiai, EUR be PVM]]+Table14[[#This Row],[Mašinų ir mechanizmų darbas, EUR be PVM]]+Table14[[#This Row],[Darbo užmokestis ir pridėtinės išlaidos, EUR be PVM]])</f>
        <v>0</v>
      </c>
    </row>
    <row r="105" spans="2:9" ht="30" customHeight="1" outlineLevel="1" x14ac:dyDescent="0.25">
      <c r="B105" s="32">
        <v>150010</v>
      </c>
      <c r="C105" s="30" t="s">
        <v>119</v>
      </c>
      <c r="D105" s="66" t="s">
        <v>40</v>
      </c>
      <c r="E105" s="67"/>
      <c r="F105" s="84"/>
      <c r="G105" s="84"/>
      <c r="H105" s="85"/>
      <c r="I105" s="46">
        <f>+Table14[[#This Row],[Kiekis]]*(Table14[[#This Row],[Medžiagos ir gaminiai, EUR be PVM]]+Table14[[#This Row],[Mašinų ir mechanizmų darbas, EUR be PVM]]+Table14[[#This Row],[Darbo užmokestis ir pridėtinės išlaidos, EUR be PVM]])</f>
        <v>0</v>
      </c>
    </row>
    <row r="106" spans="2:9" ht="30" customHeight="1" outlineLevel="1" x14ac:dyDescent="0.25">
      <c r="B106" s="32">
        <v>150010</v>
      </c>
      <c r="C106" s="30" t="s">
        <v>120</v>
      </c>
      <c r="D106" s="66" t="s">
        <v>40</v>
      </c>
      <c r="E106" s="67"/>
      <c r="F106" s="84"/>
      <c r="G106" s="84"/>
      <c r="H106" s="85"/>
      <c r="I106" s="46">
        <f>+Table14[[#This Row],[Kiekis]]*(Table14[[#This Row],[Medžiagos ir gaminiai, EUR be PVM]]+Table14[[#This Row],[Mašinų ir mechanizmų darbas, EUR be PVM]]+Table14[[#This Row],[Darbo užmokestis ir pridėtinės išlaidos, EUR be PVM]])</f>
        <v>0</v>
      </c>
    </row>
    <row r="107" spans="2:9" ht="30" customHeight="1" outlineLevel="1" x14ac:dyDescent="0.25">
      <c r="B107" s="32">
        <v>150010</v>
      </c>
      <c r="C107" s="30" t="s">
        <v>121</v>
      </c>
      <c r="D107" s="66" t="s">
        <v>40</v>
      </c>
      <c r="E107" s="67"/>
      <c r="F107" s="84"/>
      <c r="G107" s="84"/>
      <c r="H107" s="85"/>
      <c r="I107" s="46">
        <f>+Table14[[#This Row],[Kiekis]]*(Table14[[#This Row],[Medžiagos ir gaminiai, EUR be PVM]]+Table14[[#This Row],[Mašinų ir mechanizmų darbas, EUR be PVM]]+Table14[[#This Row],[Darbo užmokestis ir pridėtinės išlaidos, EUR be PVM]])</f>
        <v>0</v>
      </c>
    </row>
    <row r="108" spans="2:9" ht="15" customHeight="1" outlineLevel="1" x14ac:dyDescent="0.25">
      <c r="B108" s="38">
        <v>150010</v>
      </c>
      <c r="C108" s="39" t="s">
        <v>123</v>
      </c>
      <c r="D108" s="66" t="s">
        <v>40</v>
      </c>
      <c r="E108" s="67"/>
      <c r="F108" s="84"/>
      <c r="G108" s="84"/>
      <c r="H108" s="85"/>
      <c r="I108" s="46">
        <f>+Table14[[#This Row],[Kiekis]]*(Table14[[#This Row],[Medžiagos ir gaminiai, EUR be PVM]]+Table14[[#This Row],[Mašinų ir mechanizmų darbas, EUR be PVM]]+Table14[[#This Row],[Darbo užmokestis ir pridėtinės išlaidos, EUR be PVM]])</f>
        <v>0</v>
      </c>
    </row>
    <row r="109" spans="2:9" ht="15" customHeight="1" outlineLevel="1" x14ac:dyDescent="0.25">
      <c r="B109" s="38">
        <v>150010</v>
      </c>
      <c r="C109" s="39" t="s">
        <v>122</v>
      </c>
      <c r="D109" s="66" t="s">
        <v>40</v>
      </c>
      <c r="E109" s="67"/>
      <c r="F109" s="84"/>
      <c r="G109" s="84"/>
      <c r="H109" s="85"/>
      <c r="I109" s="46">
        <f>+Table14[[#This Row],[Kiekis]]*(Table14[[#This Row],[Medžiagos ir gaminiai, EUR be PVM]]+Table14[[#This Row],[Mašinų ir mechanizmų darbas, EUR be PVM]]+Table14[[#This Row],[Darbo užmokestis ir pridėtinės išlaidos, EUR be PVM]])</f>
        <v>0</v>
      </c>
    </row>
    <row r="110" spans="2:9" ht="15" customHeight="1" outlineLevel="1" x14ac:dyDescent="0.25">
      <c r="B110" s="32">
        <v>150010</v>
      </c>
      <c r="C110" s="30" t="s">
        <v>45</v>
      </c>
      <c r="D110" s="66" t="s">
        <v>40</v>
      </c>
      <c r="E110" s="67"/>
      <c r="F110" s="84"/>
      <c r="G110" s="84"/>
      <c r="H110" s="85"/>
      <c r="I110" s="46">
        <f>+Table14[[#This Row],[Kiekis]]*(Table14[[#This Row],[Medžiagos ir gaminiai, EUR be PVM]]+Table14[[#This Row],[Mašinų ir mechanizmų darbas, EUR be PVM]]+Table14[[#This Row],[Darbo užmokestis ir pridėtinės išlaidos, EUR be PVM]])</f>
        <v>0</v>
      </c>
    </row>
    <row r="111" spans="2:9" ht="15" customHeight="1" outlineLevel="1" x14ac:dyDescent="0.25">
      <c r="B111" s="32">
        <v>150010</v>
      </c>
      <c r="C111" s="30" t="s">
        <v>79</v>
      </c>
      <c r="D111" s="66" t="s">
        <v>40</v>
      </c>
      <c r="E111" s="67"/>
      <c r="F111" s="84"/>
      <c r="G111" s="84"/>
      <c r="H111" s="85"/>
      <c r="I111" s="46">
        <f>+Table14[[#This Row],[Kiekis]]*(Table14[[#This Row],[Medžiagos ir gaminiai, EUR be PVM]]+Table14[[#This Row],[Mašinų ir mechanizmų darbas, EUR be PVM]]+Table14[[#This Row],[Darbo užmokestis ir pridėtinės išlaidos, EUR be PVM]])</f>
        <v>0</v>
      </c>
    </row>
    <row r="112" spans="2:9" ht="15" customHeight="1" outlineLevel="1" x14ac:dyDescent="0.25">
      <c r="B112" s="40">
        <v>150010</v>
      </c>
      <c r="C112" s="39" t="s">
        <v>46</v>
      </c>
      <c r="D112" s="66" t="s">
        <v>40</v>
      </c>
      <c r="E112" s="67"/>
      <c r="F112" s="84"/>
      <c r="G112" s="84"/>
      <c r="H112" s="85"/>
      <c r="I112" s="46">
        <f>+Table14[[#This Row],[Kiekis]]*(Table14[[#This Row],[Medžiagos ir gaminiai, EUR be PVM]]+Table14[[#This Row],[Mašinų ir mechanizmų darbas, EUR be PVM]]+Table14[[#This Row],[Darbo užmokestis ir pridėtinės išlaidos, EUR be PVM]])</f>
        <v>0</v>
      </c>
    </row>
    <row r="113" spans="2:16" ht="15" customHeight="1" outlineLevel="1" x14ac:dyDescent="0.25">
      <c r="B113" s="40">
        <v>150010</v>
      </c>
      <c r="C113" s="39" t="s">
        <v>47</v>
      </c>
      <c r="D113" s="66" t="s">
        <v>40</v>
      </c>
      <c r="E113" s="67"/>
      <c r="F113" s="84"/>
      <c r="G113" s="84"/>
      <c r="H113" s="85"/>
      <c r="I113" s="46">
        <f>+Table14[[#This Row],[Kiekis]]*(Table14[[#This Row],[Medžiagos ir gaminiai, EUR be PVM]]+Table14[[#This Row],[Mašinų ir mechanizmų darbas, EUR be PVM]]+Table14[[#This Row],[Darbo užmokestis ir pridėtinės išlaidos, EUR be PVM]])</f>
        <v>0</v>
      </c>
    </row>
    <row r="114" spans="2:16" ht="15" customHeight="1" outlineLevel="1" x14ac:dyDescent="0.25">
      <c r="B114" s="27">
        <v>150050</v>
      </c>
      <c r="C114" s="28" t="s">
        <v>21</v>
      </c>
      <c r="D114" s="69"/>
      <c r="E114" s="82"/>
      <c r="F114" s="47">
        <f>SUM(F115)</f>
        <v>0</v>
      </c>
      <c r="G114" s="47">
        <f>SUM(G115)</f>
        <v>0</v>
      </c>
      <c r="H114" s="47">
        <f>SUM(H115)</f>
        <v>0</v>
      </c>
      <c r="I114" s="29">
        <f>SUM(F114:H114)</f>
        <v>0</v>
      </c>
    </row>
    <row r="115" spans="2:16" s="7" customFormat="1" ht="15" customHeight="1" outlineLevel="1" x14ac:dyDescent="0.25">
      <c r="B115" s="31">
        <v>150050</v>
      </c>
      <c r="C115" s="41" t="s">
        <v>48</v>
      </c>
      <c r="D115" s="66" t="s">
        <v>40</v>
      </c>
      <c r="E115" s="67"/>
      <c r="F115" s="84"/>
      <c r="G115" s="84"/>
      <c r="H115" s="85"/>
      <c r="I115" s="46">
        <f>+Table14[[#This Row],[Kiekis]]*(Table14[[#This Row],[Medžiagos ir gaminiai, EUR be PVM]]+Table14[[#This Row],[Mašinų ir mechanizmų darbas, EUR be PVM]]+Table14[[#This Row],[Darbo užmokestis ir pridėtinės išlaidos, EUR be PVM]])</f>
        <v>0</v>
      </c>
      <c r="L115" s="6"/>
      <c r="P115" s="6"/>
    </row>
    <row r="116" spans="2:16" ht="15" customHeight="1" outlineLevel="1" x14ac:dyDescent="0.25">
      <c r="B116" s="27">
        <v>150060</v>
      </c>
      <c r="C116" s="28" t="s">
        <v>49</v>
      </c>
      <c r="D116" s="69"/>
      <c r="E116" s="82"/>
      <c r="F116" s="47">
        <f>SUM(F117)</f>
        <v>0</v>
      </c>
      <c r="G116" s="47">
        <f>SUM(G117)</f>
        <v>0</v>
      </c>
      <c r="H116" s="47">
        <f>SUM(H117)</f>
        <v>0</v>
      </c>
      <c r="I116" s="29">
        <f>SUM(F116:H116)</f>
        <v>0</v>
      </c>
      <c r="P116" s="7"/>
    </row>
    <row r="117" spans="2:16" s="7" customFormat="1" ht="15" customHeight="1" outlineLevel="1" x14ac:dyDescent="0.25">
      <c r="B117" s="31">
        <v>150060</v>
      </c>
      <c r="C117" s="30" t="s">
        <v>50</v>
      </c>
      <c r="D117" s="66" t="s">
        <v>40</v>
      </c>
      <c r="E117" s="67"/>
      <c r="F117" s="84"/>
      <c r="G117" s="84"/>
      <c r="H117" s="85"/>
      <c r="I117" s="46">
        <f>+Table14[[#This Row],[Kiekis]]*(Table14[[#This Row],[Medžiagos ir gaminiai, EUR be PVM]]+Table14[[#This Row],[Mašinų ir mechanizmų darbas, EUR be PVM]]+Table14[[#This Row],[Darbo užmokestis ir pridėtinės išlaidos, EUR be PVM]])</f>
        <v>0</v>
      </c>
      <c r="P117" s="6"/>
    </row>
    <row r="118" spans="2:16" ht="15" customHeight="1" outlineLevel="1" x14ac:dyDescent="0.25">
      <c r="B118" s="27">
        <v>150070</v>
      </c>
      <c r="C118" s="28" t="s">
        <v>51</v>
      </c>
      <c r="D118" s="69"/>
      <c r="E118" s="82"/>
      <c r="F118" s="47">
        <f>SUM(F119:F120)</f>
        <v>0</v>
      </c>
      <c r="G118" s="47">
        <f>SUM(G119:G120)</f>
        <v>0</v>
      </c>
      <c r="H118" s="47">
        <f>SUM(H119:H120)</f>
        <v>0</v>
      </c>
      <c r="I118" s="29">
        <f>SUM(F118:H118)</f>
        <v>0</v>
      </c>
      <c r="P118" s="7"/>
    </row>
    <row r="119" spans="2:16" s="7" customFormat="1" ht="15" customHeight="1" outlineLevel="1" x14ac:dyDescent="0.25">
      <c r="B119" s="31">
        <v>150070</v>
      </c>
      <c r="C119" s="30" t="s">
        <v>52</v>
      </c>
      <c r="D119" s="66" t="s">
        <v>40</v>
      </c>
      <c r="E119" s="67"/>
      <c r="F119" s="84"/>
      <c r="G119" s="84"/>
      <c r="H119" s="85"/>
      <c r="I119" s="46">
        <f>+Table14[[#This Row],[Kiekis]]*(Table14[[#This Row],[Medžiagos ir gaminiai, EUR be PVM]]+Table14[[#This Row],[Mašinų ir mechanizmų darbas, EUR be PVM]]+Table14[[#This Row],[Darbo užmokestis ir pridėtinės išlaidos, EUR be PVM]])</f>
        <v>0</v>
      </c>
      <c r="P119" s="6"/>
    </row>
    <row r="120" spans="2:16" ht="15" customHeight="1" outlineLevel="1" x14ac:dyDescent="0.25">
      <c r="B120" s="32">
        <v>150070</v>
      </c>
      <c r="C120" s="30" t="s">
        <v>67</v>
      </c>
      <c r="D120" s="66" t="s">
        <v>40</v>
      </c>
      <c r="E120" s="67"/>
      <c r="F120" s="84"/>
      <c r="G120" s="84"/>
      <c r="H120" s="85"/>
      <c r="I120" s="46">
        <f>+Table14[[#This Row],[Kiekis]]*(Table14[[#This Row],[Medžiagos ir gaminiai, EUR be PVM]]+Table14[[#This Row],[Mašinų ir mechanizmų darbas, EUR be PVM]]+Table14[[#This Row],[Darbo užmokestis ir pridėtinės išlaidos, EUR be PVM]])</f>
        <v>0</v>
      </c>
      <c r="P120" s="7"/>
    </row>
    <row r="121" spans="2:16" ht="15" customHeight="1" outlineLevel="1" x14ac:dyDescent="0.25">
      <c r="B121" s="27">
        <v>150090</v>
      </c>
      <c r="C121" s="28" t="s">
        <v>53</v>
      </c>
      <c r="D121" s="69"/>
      <c r="E121" s="82"/>
      <c r="F121" s="47">
        <f>SUM(F122)</f>
        <v>0</v>
      </c>
      <c r="G121" s="47">
        <f>SUM(G122)</f>
        <v>0</v>
      </c>
      <c r="H121" s="47">
        <f>SUM(H122)</f>
        <v>0</v>
      </c>
      <c r="I121" s="29">
        <f>SUM(F121:H121)</f>
        <v>0</v>
      </c>
    </row>
    <row r="122" spans="2:16" s="7" customFormat="1" ht="15" outlineLevel="1" x14ac:dyDescent="0.25">
      <c r="B122" s="31">
        <v>150090</v>
      </c>
      <c r="C122" s="30" t="s">
        <v>54</v>
      </c>
      <c r="D122" s="66" t="s">
        <v>40</v>
      </c>
      <c r="E122" s="67"/>
      <c r="F122" s="84"/>
      <c r="G122" s="84"/>
      <c r="H122" s="85"/>
      <c r="I122" s="46">
        <f>+Table14[[#This Row],[Kiekis]]*(Table14[[#This Row],[Medžiagos ir gaminiai, EUR be PVM]]+Table14[[#This Row],[Mašinų ir mechanizmų darbas, EUR be PVM]]+Table14[[#This Row],[Darbo užmokestis ir pridėtinės išlaidos, EUR be PVM]])</f>
        <v>0</v>
      </c>
      <c r="P122" s="6"/>
    </row>
    <row r="123" spans="2:16" ht="15" x14ac:dyDescent="0.25">
      <c r="B123" s="19">
        <v>160000</v>
      </c>
      <c r="C123" s="25" t="s">
        <v>22</v>
      </c>
      <c r="D123" s="70"/>
      <c r="E123" s="80"/>
      <c r="F123" s="48">
        <f>SUM(F124+F127)</f>
        <v>0</v>
      </c>
      <c r="G123" s="48">
        <f>SUM(G124+G127)</f>
        <v>0</v>
      </c>
      <c r="H123" s="48">
        <f>SUM(H124+H127)</f>
        <v>0</v>
      </c>
      <c r="I123" s="22">
        <f>SUM(F123:H123)</f>
        <v>0</v>
      </c>
      <c r="P123" s="7"/>
    </row>
    <row r="124" spans="2:16" ht="15" customHeight="1" outlineLevel="1" x14ac:dyDescent="0.25">
      <c r="B124" s="27">
        <v>160010</v>
      </c>
      <c r="C124" s="28" t="s">
        <v>23</v>
      </c>
      <c r="D124" s="69"/>
      <c r="E124" s="82"/>
      <c r="F124" s="47">
        <f>SUM(F125:F126)</f>
        <v>0</v>
      </c>
      <c r="G124" s="47">
        <f>SUM(G125:G126)</f>
        <v>0</v>
      </c>
      <c r="H124" s="47">
        <f>SUM(H125:H126)</f>
        <v>0</v>
      </c>
      <c r="I124" s="29">
        <f>SUM(F124:H124)</f>
        <v>0</v>
      </c>
    </row>
    <row r="125" spans="2:16" ht="15" outlineLevel="1" x14ac:dyDescent="0.25">
      <c r="B125" s="32">
        <v>160010</v>
      </c>
      <c r="C125" s="30" t="s">
        <v>68</v>
      </c>
      <c r="D125" s="66" t="s">
        <v>36</v>
      </c>
      <c r="E125" s="67"/>
      <c r="F125" s="84"/>
      <c r="G125" s="84"/>
      <c r="H125" s="85"/>
      <c r="I125" s="46">
        <f>+Table14[[#This Row],[Kiekis]]*(Table14[[#This Row],[Medžiagos ir gaminiai, EUR be PVM]]+Table14[[#This Row],[Mašinų ir mechanizmų darbas, EUR be PVM]]+Table14[[#This Row],[Darbo užmokestis ir pridėtinės išlaidos, EUR be PVM]])</f>
        <v>0</v>
      </c>
    </row>
    <row r="126" spans="2:16" ht="15" outlineLevel="1" x14ac:dyDescent="0.25">
      <c r="B126" s="32">
        <v>160010</v>
      </c>
      <c r="C126" s="30" t="s">
        <v>69</v>
      </c>
      <c r="D126" s="66" t="s">
        <v>36</v>
      </c>
      <c r="E126" s="67"/>
      <c r="F126" s="84"/>
      <c r="G126" s="84"/>
      <c r="H126" s="85"/>
      <c r="I126" s="46">
        <f>+Table14[[#This Row],[Kiekis]]*(Table14[[#This Row],[Medžiagos ir gaminiai, EUR be PVM]]+Table14[[#This Row],[Mašinų ir mechanizmų darbas, EUR be PVM]]+Table14[[#This Row],[Darbo užmokestis ir pridėtinės išlaidos, EUR be PVM]])</f>
        <v>0</v>
      </c>
    </row>
    <row r="127" spans="2:16" ht="15" customHeight="1" outlineLevel="1" x14ac:dyDescent="0.25">
      <c r="B127" s="27">
        <v>160030</v>
      </c>
      <c r="C127" s="28" t="s">
        <v>23</v>
      </c>
      <c r="D127" s="69"/>
      <c r="E127" s="82"/>
      <c r="F127" s="47">
        <f>SUM(F128)</f>
        <v>0</v>
      </c>
      <c r="G127" s="47">
        <f>SUM(G128)</f>
        <v>0</v>
      </c>
      <c r="H127" s="47">
        <f>SUM(H128)</f>
        <v>0</v>
      </c>
      <c r="I127" s="29">
        <f>SUM(F127:H127)</f>
        <v>0</v>
      </c>
    </row>
    <row r="128" spans="2:16" ht="15" outlineLevel="1" x14ac:dyDescent="0.25">
      <c r="B128" s="32">
        <v>160030</v>
      </c>
      <c r="C128" s="30" t="s">
        <v>24</v>
      </c>
      <c r="D128" s="66" t="s">
        <v>40</v>
      </c>
      <c r="E128" s="67"/>
      <c r="F128" s="84"/>
      <c r="G128" s="84"/>
      <c r="H128" s="85"/>
      <c r="I128" s="46">
        <f>+Table14[[#This Row],[Kiekis]]*(Table14[[#This Row],[Medžiagos ir gaminiai, EUR be PVM]]+Table14[[#This Row],[Mašinų ir mechanizmų darbas, EUR be PVM]]+Table14[[#This Row],[Darbo užmokestis ir pridėtinės išlaidos, EUR be PVM]])</f>
        <v>0</v>
      </c>
    </row>
    <row r="129" spans="2:9" ht="15" x14ac:dyDescent="0.25">
      <c r="B129" s="19">
        <v>170000</v>
      </c>
      <c r="C129" s="25" t="s">
        <v>25</v>
      </c>
      <c r="D129" s="71"/>
      <c r="E129" s="80"/>
      <c r="F129" s="48">
        <f t="shared" ref="F129:H129" si="1">SUM(F130:F131)</f>
        <v>0</v>
      </c>
      <c r="G129" s="48">
        <f t="shared" si="1"/>
        <v>0</v>
      </c>
      <c r="H129" s="48">
        <f t="shared" si="1"/>
        <v>0</v>
      </c>
      <c r="I129" s="22">
        <f>SUM(F129:H129)</f>
        <v>0</v>
      </c>
    </row>
    <row r="130" spans="2:9" ht="15" outlineLevel="1" x14ac:dyDescent="0.25">
      <c r="B130" s="31">
        <v>170010</v>
      </c>
      <c r="C130" s="30" t="s">
        <v>56</v>
      </c>
      <c r="D130" s="66" t="s">
        <v>40</v>
      </c>
      <c r="E130" s="67"/>
      <c r="F130" s="84"/>
      <c r="G130" s="84"/>
      <c r="H130" s="85"/>
      <c r="I130" s="46">
        <f>+Table14[[#This Row],[Kiekis]]*(Table14[[#This Row],[Medžiagos ir gaminiai, EUR be PVM]]+Table14[[#This Row],[Mašinų ir mechanizmų darbas, EUR be PVM]]+Table14[[#This Row],[Darbo užmokestis ir pridėtinės išlaidos, EUR be PVM]])</f>
        <v>0</v>
      </c>
    </row>
    <row r="131" spans="2:9" ht="15" outlineLevel="1" x14ac:dyDescent="0.25">
      <c r="B131" s="31">
        <v>170020</v>
      </c>
      <c r="C131" s="30" t="s">
        <v>26</v>
      </c>
      <c r="D131" s="66" t="s">
        <v>40</v>
      </c>
      <c r="E131" s="67"/>
      <c r="F131" s="84"/>
      <c r="G131" s="84"/>
      <c r="H131" s="85"/>
      <c r="I131" s="46">
        <f>+Table14[[#This Row],[Kiekis]]*(Table14[[#This Row],[Medžiagos ir gaminiai, EUR be PVM]]+Table14[[#This Row],[Mašinų ir mechanizmų darbas, EUR be PVM]]+Table14[[#This Row],[Darbo užmokestis ir pridėtinės išlaidos, EUR be PVM]])</f>
        <v>0</v>
      </c>
    </row>
    <row r="132" spans="2:9" ht="15" x14ac:dyDescent="0.25">
      <c r="B132" s="19">
        <v>190000</v>
      </c>
      <c r="C132" s="25" t="s">
        <v>27</v>
      </c>
      <c r="D132" s="71"/>
      <c r="E132" s="81"/>
      <c r="F132" s="48">
        <f>SUM(F133+F138+F141+F143)</f>
        <v>0</v>
      </c>
      <c r="G132" s="48">
        <f>SUM(G133+G138+G141+G143)</f>
        <v>0</v>
      </c>
      <c r="H132" s="48">
        <f>SUM(H133+H138+H141+H143)</f>
        <v>0</v>
      </c>
      <c r="I132" s="22">
        <f>SUM(F132:H132)</f>
        <v>0</v>
      </c>
    </row>
    <row r="133" spans="2:9" ht="15" customHeight="1" outlineLevel="1" x14ac:dyDescent="0.25">
      <c r="B133" s="27">
        <v>190040</v>
      </c>
      <c r="C133" s="28" t="s">
        <v>57</v>
      </c>
      <c r="D133" s="69"/>
      <c r="E133" s="83"/>
      <c r="F133" s="47">
        <f>SUM(F134:F137)</f>
        <v>0</v>
      </c>
      <c r="G133" s="47">
        <f>SUM(G134:G137)</f>
        <v>0</v>
      </c>
      <c r="H133" s="47">
        <f>SUM(H134:H137)</f>
        <v>0</v>
      </c>
      <c r="I133" s="29">
        <f>SUM(F133:H133)</f>
        <v>0</v>
      </c>
    </row>
    <row r="134" spans="2:9" ht="15" outlineLevel="1" x14ac:dyDescent="0.25">
      <c r="B134" s="32">
        <v>190040</v>
      </c>
      <c r="C134" s="30" t="s">
        <v>58</v>
      </c>
      <c r="D134" s="66" t="s">
        <v>36</v>
      </c>
      <c r="E134" s="67"/>
      <c r="F134" s="84"/>
      <c r="G134" s="84"/>
      <c r="H134" s="85"/>
      <c r="I134" s="46">
        <f>+Table14[[#This Row],[Kiekis]]*(Table14[[#This Row],[Medžiagos ir gaminiai, EUR be PVM]]+Table14[[#This Row],[Mašinų ir mechanizmų darbas, EUR be PVM]]+Table14[[#This Row],[Darbo užmokestis ir pridėtinės išlaidos, EUR be PVM]])</f>
        <v>0</v>
      </c>
    </row>
    <row r="135" spans="2:9" ht="15" outlineLevel="1" x14ac:dyDescent="0.25">
      <c r="B135" s="32">
        <v>190040</v>
      </c>
      <c r="C135" s="30" t="s">
        <v>59</v>
      </c>
      <c r="D135" s="66" t="s">
        <v>36</v>
      </c>
      <c r="E135" s="67"/>
      <c r="F135" s="84"/>
      <c r="G135" s="84"/>
      <c r="H135" s="85"/>
      <c r="I135" s="46">
        <f>+Table14[[#This Row],[Kiekis]]*(Table14[[#This Row],[Medžiagos ir gaminiai, EUR be PVM]]+Table14[[#This Row],[Mašinų ir mechanizmų darbas, EUR be PVM]]+Table14[[#This Row],[Darbo užmokestis ir pridėtinės išlaidos, EUR be PVM]])</f>
        <v>0</v>
      </c>
    </row>
    <row r="136" spans="2:9" ht="15" outlineLevel="1" x14ac:dyDescent="0.25">
      <c r="B136" s="32">
        <v>190040</v>
      </c>
      <c r="C136" s="30" t="s">
        <v>60</v>
      </c>
      <c r="D136" s="66" t="s">
        <v>36</v>
      </c>
      <c r="E136" s="67"/>
      <c r="F136" s="84"/>
      <c r="G136" s="84"/>
      <c r="H136" s="85"/>
      <c r="I136" s="46">
        <f>+Table14[[#This Row],[Kiekis]]*(Table14[[#This Row],[Medžiagos ir gaminiai, EUR be PVM]]+Table14[[#This Row],[Mašinų ir mechanizmų darbas, EUR be PVM]]+Table14[[#This Row],[Darbo užmokestis ir pridėtinės išlaidos, EUR be PVM]])</f>
        <v>0</v>
      </c>
    </row>
    <row r="137" spans="2:9" ht="15" outlineLevel="1" x14ac:dyDescent="0.25">
      <c r="B137" s="32">
        <v>190040</v>
      </c>
      <c r="C137" s="30" t="s">
        <v>70</v>
      </c>
      <c r="D137" s="66" t="s">
        <v>36</v>
      </c>
      <c r="E137" s="67"/>
      <c r="F137" s="84"/>
      <c r="G137" s="84"/>
      <c r="H137" s="85"/>
      <c r="I137" s="46">
        <f>+Table14[[#This Row],[Kiekis]]*(Table14[[#This Row],[Medžiagos ir gaminiai, EUR be PVM]]+Table14[[#This Row],[Mašinų ir mechanizmų darbas, EUR be PVM]]+Table14[[#This Row],[Darbo užmokestis ir pridėtinės išlaidos, EUR be PVM]])</f>
        <v>0</v>
      </c>
    </row>
    <row r="138" spans="2:9" ht="15" customHeight="1" outlineLevel="1" x14ac:dyDescent="0.25">
      <c r="B138" s="27">
        <v>190050</v>
      </c>
      <c r="C138" s="28" t="s">
        <v>28</v>
      </c>
      <c r="D138" s="69"/>
      <c r="E138" s="83"/>
      <c r="F138" s="47">
        <f>SUM(F139:F140)</f>
        <v>0</v>
      </c>
      <c r="G138" s="47">
        <f>SUM(G139:G140)</f>
        <v>0</v>
      </c>
      <c r="H138" s="47">
        <f>SUM(H139:H140)</f>
        <v>0</v>
      </c>
      <c r="I138" s="29">
        <f>SUM(F138:H138)</f>
        <v>0</v>
      </c>
    </row>
    <row r="139" spans="2:9" ht="15" outlineLevel="1" x14ac:dyDescent="0.25">
      <c r="B139" s="32">
        <v>190050</v>
      </c>
      <c r="C139" s="30" t="s">
        <v>61</v>
      </c>
      <c r="D139" s="66" t="s">
        <v>36</v>
      </c>
      <c r="E139" s="67"/>
      <c r="F139" s="84"/>
      <c r="G139" s="84"/>
      <c r="H139" s="85"/>
      <c r="I139" s="46">
        <f>+Table14[[#This Row],[Kiekis]]*(Table14[[#This Row],[Medžiagos ir gaminiai, EUR be PVM]]+Table14[[#This Row],[Mašinų ir mechanizmų darbas, EUR be PVM]]+Table14[[#This Row],[Darbo užmokestis ir pridėtinės išlaidos, EUR be PVM]])</f>
        <v>0</v>
      </c>
    </row>
    <row r="140" spans="2:9" ht="15" outlineLevel="1" x14ac:dyDescent="0.25">
      <c r="B140" s="32">
        <v>190050</v>
      </c>
      <c r="C140" s="30" t="s">
        <v>62</v>
      </c>
      <c r="D140" s="66" t="s">
        <v>36</v>
      </c>
      <c r="E140" s="67"/>
      <c r="F140" s="84"/>
      <c r="G140" s="84"/>
      <c r="H140" s="85"/>
      <c r="I140" s="46">
        <f>+Table14[[#This Row],[Kiekis]]*(Table14[[#This Row],[Medžiagos ir gaminiai, EUR be PVM]]+Table14[[#This Row],[Mašinų ir mechanizmų darbas, EUR be PVM]]+Table14[[#This Row],[Darbo užmokestis ir pridėtinės išlaidos, EUR be PVM]])</f>
        <v>0</v>
      </c>
    </row>
    <row r="141" spans="2:9" ht="15" customHeight="1" outlineLevel="1" x14ac:dyDescent="0.25">
      <c r="B141" s="27">
        <v>190060</v>
      </c>
      <c r="C141" s="28" t="s">
        <v>29</v>
      </c>
      <c r="D141" s="69"/>
      <c r="E141" s="83"/>
      <c r="F141" s="47">
        <f>SUM(F142)</f>
        <v>0</v>
      </c>
      <c r="G141" s="47">
        <f>SUM(G142)</f>
        <v>0</v>
      </c>
      <c r="H141" s="47">
        <f>SUM(H142)</f>
        <v>0</v>
      </c>
      <c r="I141" s="29">
        <f>SUM(F141:H141)</f>
        <v>0</v>
      </c>
    </row>
    <row r="142" spans="2:9" ht="15" outlineLevel="1" x14ac:dyDescent="0.25">
      <c r="B142" s="32">
        <v>190060</v>
      </c>
      <c r="C142" s="30" t="s">
        <v>29</v>
      </c>
      <c r="D142" s="66" t="s">
        <v>36</v>
      </c>
      <c r="E142" s="67"/>
      <c r="F142" s="84"/>
      <c r="G142" s="84"/>
      <c r="H142" s="85"/>
      <c r="I142" s="46">
        <f>+Table14[[#This Row],[Kiekis]]*(Table14[[#This Row],[Medžiagos ir gaminiai, EUR be PVM]]+Table14[[#This Row],[Mašinų ir mechanizmų darbas, EUR be PVM]]+Table14[[#This Row],[Darbo užmokestis ir pridėtinės išlaidos, EUR be PVM]])</f>
        <v>0</v>
      </c>
    </row>
    <row r="143" spans="2:9" ht="15" customHeight="1" outlineLevel="1" x14ac:dyDescent="0.25">
      <c r="B143" s="27">
        <v>190070</v>
      </c>
      <c r="C143" s="28" t="s">
        <v>30</v>
      </c>
      <c r="D143" s="69"/>
      <c r="E143" s="83"/>
      <c r="F143" s="47">
        <f>SUM(F144:F149)</f>
        <v>0</v>
      </c>
      <c r="G143" s="47">
        <f>SUM(G144:G149)</f>
        <v>0</v>
      </c>
      <c r="H143" s="47">
        <f>SUM(H144:H149)</f>
        <v>0</v>
      </c>
      <c r="I143" s="29">
        <f>SUM(F143:H143)</f>
        <v>0</v>
      </c>
    </row>
    <row r="144" spans="2:9" ht="16.5" customHeight="1" outlineLevel="1" x14ac:dyDescent="0.25">
      <c r="B144" s="36">
        <v>190070</v>
      </c>
      <c r="C144" s="76" t="s">
        <v>71</v>
      </c>
      <c r="D144" s="66" t="s">
        <v>40</v>
      </c>
      <c r="E144" s="72"/>
      <c r="F144" s="84"/>
      <c r="G144" s="84"/>
      <c r="H144" s="88"/>
      <c r="I144" s="49">
        <f>+Table14[[#This Row],[Kiekis]]*(Table14[[#This Row],[Medžiagos ir gaminiai, EUR be PVM]]+Table14[[#This Row],[Mašinų ir mechanizmų darbas, EUR be PVM]]+Table14[[#This Row],[Darbo užmokestis ir pridėtinės išlaidos, EUR be PVM]])</f>
        <v>0</v>
      </c>
    </row>
    <row r="145" spans="2:9" ht="16.5" customHeight="1" outlineLevel="1" x14ac:dyDescent="0.25">
      <c r="B145" s="36">
        <v>190070</v>
      </c>
      <c r="C145" s="42" t="s">
        <v>72</v>
      </c>
      <c r="D145" s="66" t="s">
        <v>40</v>
      </c>
      <c r="E145" s="72"/>
      <c r="F145" s="84"/>
      <c r="G145" s="84"/>
      <c r="H145" s="88"/>
      <c r="I145" s="49">
        <f>+Table14[[#This Row],[Kiekis]]*(Table14[[#This Row],[Medžiagos ir gaminiai, EUR be PVM]]+Table14[[#This Row],[Mašinų ir mechanizmų darbas, EUR be PVM]]+Table14[[#This Row],[Darbo užmokestis ir pridėtinės išlaidos, EUR be PVM]])</f>
        <v>0</v>
      </c>
    </row>
    <row r="146" spans="2:9" ht="16.5" customHeight="1" outlineLevel="1" x14ac:dyDescent="0.25">
      <c r="B146" s="36">
        <v>190070</v>
      </c>
      <c r="C146" s="42" t="s">
        <v>73</v>
      </c>
      <c r="D146" s="66" t="s">
        <v>40</v>
      </c>
      <c r="E146" s="72"/>
      <c r="F146" s="84"/>
      <c r="G146" s="84"/>
      <c r="H146" s="88"/>
      <c r="I146" s="49">
        <f>+Table14[[#This Row],[Kiekis]]*(Table14[[#This Row],[Medžiagos ir gaminiai, EUR be PVM]]+Table14[[#This Row],[Mašinų ir mechanizmų darbas, EUR be PVM]]+Table14[[#This Row],[Darbo užmokestis ir pridėtinės išlaidos, EUR be PVM]])</f>
        <v>0</v>
      </c>
    </row>
    <row r="147" spans="2:9" ht="16.5" customHeight="1" outlineLevel="1" x14ac:dyDescent="0.25">
      <c r="B147" s="36">
        <v>190070</v>
      </c>
      <c r="C147" s="42" t="s">
        <v>74</v>
      </c>
      <c r="D147" s="66" t="s">
        <v>40</v>
      </c>
      <c r="E147" s="72"/>
      <c r="F147" s="84"/>
      <c r="G147" s="84"/>
      <c r="H147" s="88"/>
      <c r="I147" s="49">
        <f>+Table14[[#This Row],[Kiekis]]*(Table14[[#This Row],[Medžiagos ir gaminiai, EUR be PVM]]+Table14[[#This Row],[Mašinų ir mechanizmų darbas, EUR be PVM]]+Table14[[#This Row],[Darbo užmokestis ir pridėtinės išlaidos, EUR be PVM]])</f>
        <v>0</v>
      </c>
    </row>
    <row r="148" spans="2:9" ht="16.5" customHeight="1" outlineLevel="1" x14ac:dyDescent="0.25">
      <c r="B148" s="36">
        <v>190070</v>
      </c>
      <c r="C148" s="42" t="s">
        <v>75</v>
      </c>
      <c r="D148" s="66" t="s">
        <v>40</v>
      </c>
      <c r="E148" s="72"/>
      <c r="F148" s="84"/>
      <c r="G148" s="84"/>
      <c r="H148" s="88"/>
      <c r="I148" s="49">
        <f>+Table14[[#This Row],[Kiekis]]*(Table14[[#This Row],[Medžiagos ir gaminiai, EUR be PVM]]+Table14[[#This Row],[Mašinų ir mechanizmų darbas, EUR be PVM]]+Table14[[#This Row],[Darbo užmokestis ir pridėtinės išlaidos, EUR be PVM]])</f>
        <v>0</v>
      </c>
    </row>
    <row r="149" spans="2:9" ht="16.5" customHeight="1" outlineLevel="1" thickBot="1" x14ac:dyDescent="0.3">
      <c r="B149" s="36">
        <v>190070</v>
      </c>
      <c r="C149" s="42" t="s">
        <v>76</v>
      </c>
      <c r="D149" s="66" t="s">
        <v>40</v>
      </c>
      <c r="E149" s="72"/>
      <c r="F149" s="84"/>
      <c r="G149" s="84"/>
      <c r="H149" s="88"/>
      <c r="I149" s="49">
        <f>+Table14[[#This Row],[Kiekis]]*(Table14[[#This Row],[Medžiagos ir gaminiai, EUR be PVM]]+Table14[[#This Row],[Mašinų ir mechanizmų darbas, EUR be PVM]]+Table14[[#This Row],[Darbo užmokestis ir pridėtinės išlaidos, EUR be PVM]])</f>
        <v>0</v>
      </c>
    </row>
    <row r="150" spans="2:9" thickTop="1" thickBot="1" x14ac:dyDescent="0.3">
      <c r="B150" s="43"/>
      <c r="C150" s="43" t="s">
        <v>137</v>
      </c>
      <c r="D150" s="61"/>
      <c r="E150" s="73"/>
      <c r="F150" s="54">
        <f>F132+F129+F123+F95+F31+F20+F18+F16+F11</f>
        <v>0</v>
      </c>
      <c r="G150" s="54">
        <f>G132+G129+G123+G95+G31+G20+G18+G16+G11</f>
        <v>0</v>
      </c>
      <c r="H150" s="54">
        <f>H132+H129+H123+H95+H31+H20+H18+H16+H11</f>
        <v>0</v>
      </c>
      <c r="I150" s="55">
        <f>Table14[[#This Row],[Medžiagos ir gaminiai, EUR be PVM]]+Table14[[#This Row],[Mašinų ir mechanizmų darbas, EUR be PVM]]+Table14[[#This Row],[Darbo užmokestis ir pridėtinės išlaidos, EUR be PVM]]</f>
        <v>0</v>
      </c>
    </row>
    <row r="151" spans="2:9" thickTop="1" thickBot="1" x14ac:dyDescent="0.3">
      <c r="B151" s="9"/>
      <c r="C151" s="9" t="s">
        <v>138</v>
      </c>
      <c r="D151" s="62"/>
      <c r="E151" s="74"/>
      <c r="F151" s="56">
        <f>+F150*0.21</f>
        <v>0</v>
      </c>
      <c r="G151" s="56">
        <f>+G150*0.21</f>
        <v>0</v>
      </c>
      <c r="H151" s="56">
        <f>+H150*0.21</f>
        <v>0</v>
      </c>
      <c r="I151" s="55">
        <f>+I150*0.21</f>
        <v>0</v>
      </c>
    </row>
    <row r="152" spans="2:9" thickTop="1" thickBot="1" x14ac:dyDescent="0.3">
      <c r="B152" s="9"/>
      <c r="C152" s="9" t="s">
        <v>139</v>
      </c>
      <c r="D152" s="63"/>
      <c r="E152" s="75"/>
      <c r="F152" s="57">
        <f t="shared" ref="F152:I152" si="2">+F150+F151</f>
        <v>0</v>
      </c>
      <c r="G152" s="57">
        <f t="shared" si="2"/>
        <v>0</v>
      </c>
      <c r="H152" s="57">
        <f t="shared" si="2"/>
        <v>0</v>
      </c>
      <c r="I152" s="58">
        <f t="shared" si="2"/>
        <v>0</v>
      </c>
    </row>
    <row r="153" spans="2:9" ht="17.25" thickTop="1" x14ac:dyDescent="0.3"/>
    <row r="154" spans="2:9" customFormat="1" ht="75" customHeight="1" x14ac:dyDescent="0.25">
      <c r="B154" s="94" t="s">
        <v>148</v>
      </c>
      <c r="C154" s="95"/>
      <c r="D154" s="95"/>
      <c r="E154" s="95"/>
      <c r="F154" s="95"/>
      <c r="G154" s="95"/>
      <c r="H154" s="95"/>
      <c r="I154" s="95"/>
    </row>
    <row r="155" spans="2:9" ht="45" customHeight="1" x14ac:dyDescent="0.3">
      <c r="E155" s="59"/>
    </row>
    <row r="156" spans="2:9" customFormat="1" ht="90" customHeight="1" x14ac:dyDescent="0.25">
      <c r="B156" s="94" t="s">
        <v>149</v>
      </c>
      <c r="C156" s="95"/>
      <c r="D156" s="95"/>
      <c r="E156" s="95"/>
      <c r="F156" s="95"/>
      <c r="G156" s="95"/>
      <c r="H156" s="95"/>
      <c r="I156" s="95"/>
    </row>
    <row r="157" spans="2:9" x14ac:dyDescent="0.3">
      <c r="F157" s="89"/>
      <c r="G157" s="89"/>
      <c r="H157" s="89"/>
      <c r="I157" s="89"/>
    </row>
  </sheetData>
  <sheetProtection algorithmName="SHA-512" hashValue="aXcM9uFVkZSnMvIoaRhTzEM38gbzIN+2NeTLeyIp04ouIbmi3BY2i4ZLGvYqldnjRZlEIuvCDORAnwKDmU9FBQ==" saltValue="a3UrPgjX3I485Mtpgy6lLg==" spinCount="100000" sheet="1" formatCells="0" formatColumns="0" formatRows="0" insertColumns="0" insertRows="0" insertHyperlinks="0" deleteColumns="0" deleteRows="0" sort="0" autoFilter="0" pivotTables="0"/>
  <mergeCells count="8">
    <mergeCell ref="F157:I157"/>
    <mergeCell ref="B2:I2"/>
    <mergeCell ref="B3:I3"/>
    <mergeCell ref="B5:I5"/>
    <mergeCell ref="B6:I6"/>
    <mergeCell ref="B7:I7"/>
    <mergeCell ref="B154:I154"/>
    <mergeCell ref="B156:I156"/>
  </mergeCells>
  <phoneticPr fontId="14"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D9584ECF-E82F-4FC7-A75A-3557EEA97EE8}">
          <x14:formula1>
            <xm:f>Pagalbinis!$A$3:$A$9</xm:f>
          </x14:formula1>
          <xm:sqref>D119:D120 D54:D81 D97:D113 D12:D15 D142 D144:D149 D139:D140 D125:D126 D130:D131 D117 D115 D33:D52 D30 D27:D28 D22:D23 D25 D92:D94 D83:D90 D128 D19 D122 D134:D137 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80</v>
      </c>
    </row>
    <row r="3" spans="1:1" x14ac:dyDescent="0.25">
      <c r="A3" s="1" t="s">
        <v>36</v>
      </c>
    </row>
    <row r="4" spans="1:1" x14ac:dyDescent="0.25">
      <c r="A4" s="1" t="s">
        <v>144</v>
      </c>
    </row>
    <row r="5" spans="1:1" x14ac:dyDescent="0.25">
      <c r="A5" s="1" t="s">
        <v>40</v>
      </c>
    </row>
    <row r="6" spans="1:1" x14ac:dyDescent="0.25">
      <c r="A6" s="1" t="s">
        <v>81</v>
      </c>
    </row>
    <row r="7" spans="1:1" x14ac:dyDescent="0.25">
      <c r="A7" s="1" t="s">
        <v>82</v>
      </c>
    </row>
    <row r="8" spans="1:1" x14ac:dyDescent="0.25">
      <c r="A8" s="1" t="s">
        <v>55</v>
      </c>
    </row>
    <row r="9" spans="1:1" x14ac:dyDescent="0.25">
      <c r="A9" s="1" t="s">
        <v>42</v>
      </c>
    </row>
    <row r="10" spans="1:1" x14ac:dyDescent="0.25">
      <c r="A10" s="1" t="s">
        <v>83</v>
      </c>
    </row>
    <row r="11" spans="1:1" x14ac:dyDescent="0.25">
      <c r="A11" s="1" t="s">
        <v>84</v>
      </c>
    </row>
    <row r="12" spans="1:1" x14ac:dyDescent="0.25">
      <c r="A12" s="1"/>
    </row>
    <row r="13" spans="1:1" x14ac:dyDescent="0.25">
      <c r="A13" s="1"/>
    </row>
    <row r="14" spans="1:1" x14ac:dyDescent="0.25">
      <c r="A14" s="1"/>
    </row>
    <row r="15" spans="1:1" x14ac:dyDescent="0.25">
      <c r="A15" s="1"/>
    </row>
    <row r="16" spans="1:1" x14ac:dyDescent="0.25">
      <c r="A16" s="1"/>
    </row>
    <row r="17" spans="1:1" x14ac:dyDescent="0.25">
      <c r="A17" s="1"/>
    </row>
    <row r="18" spans="1:1" x14ac:dyDescent="0.25">
      <c r="A18" s="1"/>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3EAF5F12-41D3-4153-B67D-4CB2B98D01AE}">
  <ds:schemaRefs>
    <ds:schemaRef ds:uri="http://schemas.microsoft.com/DataMashup"/>
  </ds:schemaRefs>
</ds:datastoreItem>
</file>

<file path=customXml/itemProps4.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110 kV Žiniaraštis_Projektuot.</vt:lpstr>
      <vt:lpstr>Pagalbinis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Dovilė Lazauskaitė</cp:lastModifiedBy>
  <cp:revision/>
  <dcterms:created xsi:type="dcterms:W3CDTF">2017-01-02T13:37:49Z</dcterms:created>
  <dcterms:modified xsi:type="dcterms:W3CDTF">2025-05-27T06:43:15Z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