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olt0-my.sharepoint.com/personal/j_kuzmaite_cpo_lt/Documents/Desktop/Pirkimai_2024/16027-3_Vienkartinės_medicininės_priemonės/Sutartys/Intersurgical/"/>
    </mc:Choice>
  </mc:AlternateContent>
  <xr:revisionPtr revIDLastSave="13" documentId="8_{CCE412DB-F428-4775-BFB0-468BCDAB9979}" xr6:coauthVersionLast="47" xr6:coauthVersionMax="47" xr10:uidLastSave="{7D302A7C-7019-47FA-BF2E-B5E4E5FF91D2}"/>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5" i="1" l="1"/>
  <c r="F329" i="1"/>
  <c r="G334" i="1" s="1"/>
  <c r="G317" i="1"/>
  <c r="F307" i="1"/>
  <c r="G316" i="1" s="1"/>
  <c r="G296" i="1"/>
  <c r="F282" i="1"/>
  <c r="G295" i="1" s="1"/>
  <c r="G270" i="1"/>
  <c r="F267" i="1"/>
  <c r="G269" i="1" s="1"/>
  <c r="G256" i="1"/>
  <c r="F249" i="1"/>
  <c r="G255" i="1" s="1"/>
  <c r="G239" i="1"/>
  <c r="F228" i="1"/>
  <c r="G238" i="1" s="1"/>
  <c r="G218" i="1"/>
  <c r="F213" i="1"/>
  <c r="G217" i="1" s="1"/>
  <c r="G203" i="1"/>
  <c r="F198" i="1"/>
  <c r="G202" i="1" s="1"/>
  <c r="G187" i="1"/>
  <c r="F178" i="1"/>
  <c r="G186" i="1" s="1"/>
  <c r="G166" i="1"/>
  <c r="F158" i="1"/>
  <c r="F165" i="1" s="1"/>
  <c r="F166" i="1" s="1"/>
  <c r="F167" i="1" s="1"/>
  <c r="G146" i="1"/>
  <c r="F134" i="1"/>
  <c r="F145" i="1" s="1"/>
  <c r="F146" i="1" s="1"/>
  <c r="F147" i="1" s="1"/>
  <c r="G124" i="1"/>
  <c r="F112" i="1"/>
  <c r="G123" i="1" s="1"/>
  <c r="G102" i="1"/>
  <c r="F93" i="1"/>
  <c r="F101" i="1" s="1"/>
  <c r="F102" i="1" s="1"/>
  <c r="F103" i="1" s="1"/>
  <c r="G82" i="1"/>
  <c r="F74" i="1"/>
  <c r="G81" i="1" s="1"/>
  <c r="G64" i="1"/>
  <c r="F56" i="1"/>
  <c r="G63" i="1" s="1"/>
  <c r="G46" i="1"/>
  <c r="F38" i="1"/>
  <c r="G45" i="1" s="1"/>
  <c r="G21" i="1"/>
  <c r="F255" i="1" l="1"/>
  <c r="F256" i="1" s="1"/>
  <c r="F257" i="1" s="1"/>
  <c r="F45" i="1"/>
  <c r="F46" i="1" s="1"/>
  <c r="F47" i="1" s="1"/>
  <c r="F295" i="1"/>
  <c r="F296" i="1" s="1"/>
  <c r="F297" i="1" s="1"/>
  <c r="F334" i="1"/>
  <c r="F335" i="1" s="1"/>
  <c r="F336" i="1" s="1"/>
  <c r="F316" i="1"/>
  <c r="F317" i="1" s="1"/>
  <c r="F318" i="1" s="1"/>
  <c r="F269" i="1"/>
  <c r="F270" i="1" s="1"/>
  <c r="F271" i="1" s="1"/>
  <c r="F238" i="1"/>
  <c r="F239" i="1" s="1"/>
  <c r="F240" i="1" s="1"/>
  <c r="F217" i="1"/>
  <c r="F218" i="1" s="1"/>
  <c r="F219" i="1" s="1"/>
  <c r="G165" i="1"/>
  <c r="G145" i="1"/>
  <c r="F123" i="1"/>
  <c r="F124" i="1" s="1"/>
  <c r="F125" i="1" s="1"/>
  <c r="G101" i="1"/>
  <c r="F81" i="1"/>
  <c r="F82" i="1" s="1"/>
  <c r="F83" i="1" s="1"/>
  <c r="F63" i="1"/>
  <c r="F64" i="1" s="1"/>
  <c r="F65" i="1" s="1"/>
  <c r="F186" i="1"/>
  <c r="F187" i="1" s="1"/>
  <c r="F188" i="1" s="1"/>
  <c r="F202" i="1"/>
  <c r="F203" i="1" s="1"/>
  <c r="F204" i="1" s="1"/>
</calcChain>
</file>

<file path=xl/sharedStrings.xml><?xml version="1.0" encoding="utf-8"?>
<sst xmlns="http://schemas.openxmlformats.org/spreadsheetml/2006/main" count="720" uniqueCount="438">
  <si>
    <t>VIENKARTINĖS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</si>
  <si>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</si>
  <si>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</si>
  <si>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</si>
  <si>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</si>
  <si>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</si>
  <si>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</si>
  <si>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</si>
  <si>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</si>
  <si>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</si>
  <si>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</si>
  <si>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</si>
  <si>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</si>
  <si>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</si>
  <si>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</si>
  <si>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</si>
  <si>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</si>
  <si>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</si>
  <si>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</si>
  <si>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</si>
  <si>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</si>
  <si>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</si>
  <si>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</si>
  <si>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</si>
  <si>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</si>
  <si>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</si>
  <si>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</si>
  <si>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</si>
  <si>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</si>
  <si>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</si>
  <si>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</si>
  <si>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</si>
  <si>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</si>
  <si>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</si>
  <si>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</si>
  <si>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</si>
  <si>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</si>
  <si>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5. DALIS</t>
  </si>
  <si>
    <t>AMBU MAIŠO RINKINYS</t>
  </si>
  <si>
    <t>5.</t>
  </si>
  <si>
    <t>Ambu maišo rinkinys</t>
  </si>
  <si>
    <t>5.1.</t>
  </si>
  <si>
    <t>5.1.1.</t>
  </si>
  <si>
    <t>Suaugusiems</t>
  </si>
  <si>
    <t>5.1.2.</t>
  </si>
  <si>
    <t>Kliniškai švarus. Pilnai paruoštas naudojimui</t>
  </si>
  <si>
    <t>5.1.3.</t>
  </si>
  <si>
    <t>Gaminio sudėtyje nėra latekso ir PVC</t>
  </si>
  <si>
    <t>5.1.4.</t>
  </si>
  <si>
    <t>Su 360 laipsnių kampu besisukančia paciento jungtimi</t>
  </si>
  <si>
    <t>5.1.5.</t>
  </si>
  <si>
    <t>Deguonies vamzdelis- ne lygiasienis, su specialiu vidiniu profiliu, atsijungia nuo rezervinio maišo, jungtis kūginė</t>
  </si>
  <si>
    <t>5.1.6.</t>
  </si>
  <si>
    <t>Komplekto sudėtis: 5 dydžio kaukė, ne mažiau 2m deguonies vamzdelis, 1500 ml - 1700ml talpos maišas su rankena, papildomas rezervuaras deguoniui</t>
  </si>
  <si>
    <t>6. DALIS</t>
  </si>
  <si>
    <t>6.</t>
  </si>
  <si>
    <t>6.1.</t>
  </si>
  <si>
    <t>6.1.1.</t>
  </si>
  <si>
    <t>Vaikams</t>
  </si>
  <si>
    <t>6.1.2.</t>
  </si>
  <si>
    <t>6.1.3.</t>
  </si>
  <si>
    <t>6.1.4.</t>
  </si>
  <si>
    <t>6.1.5.</t>
  </si>
  <si>
    <t>6.1.6.</t>
  </si>
  <si>
    <t>Komplekto sudėtis: 3 dydžio kaukė, ne mažiau 2m deguonies vamzdelis, 500 ml -700ml talpos maišas su rankena, numetimo vožtuvas atsidarantis esant 40cm (±1cm) H2O stulpelio, papildomas rezervuaras deguoniui.</t>
  </si>
  <si>
    <t>7. DALIS</t>
  </si>
  <si>
    <t>7.</t>
  </si>
  <si>
    <t>7.1.</t>
  </si>
  <si>
    <t>7.1.1.</t>
  </si>
  <si>
    <t>Naujagimiams</t>
  </si>
  <si>
    <t>7.1.2.</t>
  </si>
  <si>
    <t>7.1.3.</t>
  </si>
  <si>
    <t>7.1.4.</t>
  </si>
  <si>
    <t>7.1.5.</t>
  </si>
  <si>
    <t>7.1.6.</t>
  </si>
  <si>
    <t>Komplekto sudėtis: 1 dydžio kaukė, ne mažiau 2m deguonies vamzdelis, 280 ml -300ml talpos maišas su rankena, numetimo vožtuvas atsidarantis esant 40cm (±1cm) H2O stulpelio, papildomas rezervuaras deguoniui.</t>
  </si>
  <si>
    <t>13. DALIS</t>
  </si>
  <si>
    <t>SISTEMA KVĖPAVIMO SUAUGUSIEMS</t>
  </si>
  <si>
    <t>13.</t>
  </si>
  <si>
    <t>Sistema kvėpavimo suaugusiems</t>
  </si>
  <si>
    <t>13.1.</t>
  </si>
  <si>
    <t>13.1.1.</t>
  </si>
  <si>
    <t>Vienkartinės, kliniškai švarios</t>
  </si>
  <si>
    <t>13.1.2.</t>
  </si>
  <si>
    <t>Gaminio sudėtyje nėra latekso</t>
  </si>
  <si>
    <t>13.1.3.</t>
  </si>
  <si>
    <t>Visos jungtys kūginės, fiksuojama norimoje padėtyje</t>
  </si>
  <si>
    <t>13.1.4.</t>
  </si>
  <si>
    <t>Sistema sudaryta iš 2 vamzdelių, sujungtų Y formos jungtimi, alkūninės jungties paciento pusėje su Luer Lock tipo anga, kuri skirta CO2 matavimo linijos pajungimui</t>
  </si>
  <si>
    <t>13.1.5.</t>
  </si>
  <si>
    <t xml:space="preserve">Ilgis ištempus - 1,5 m-1,6m, suspaudus - 34cm-35 cm, 22mm diametro </t>
  </si>
  <si>
    <t>13.1.6.</t>
  </si>
  <si>
    <t>Jungtys kūginės: aparato pusėje 22F, paciento- 22M/15F</t>
  </si>
  <si>
    <t>13.1.7.</t>
  </si>
  <si>
    <t>Supakuotos po 1 vienetą</t>
  </si>
  <si>
    <t>14. DALIS</t>
  </si>
  <si>
    <t>GOFRUOTI VIENKARTINIAI KVĖPAVIMO VAMZDŽIAI</t>
  </si>
  <si>
    <t>14.</t>
  </si>
  <si>
    <t>Gofruoti vienkartiniai kvėpavimo vamzdžiai</t>
  </si>
  <si>
    <t>14.1.</t>
  </si>
  <si>
    <t>14.1.1.</t>
  </si>
  <si>
    <t>Neturi alerginių savybių</t>
  </si>
  <si>
    <t>14.1.2.</t>
  </si>
  <si>
    <t>Fiksuojami norimoje padėtyje</t>
  </si>
  <si>
    <t>14.1.3.</t>
  </si>
  <si>
    <t xml:space="preserve">Ilgis ištempus ne mažiau 2m </t>
  </si>
  <si>
    <t>14.1.4.</t>
  </si>
  <si>
    <t>Diametras 22mm</t>
  </si>
  <si>
    <t>14.1.5.</t>
  </si>
  <si>
    <t>Komplektą sudaro: 2 vamzdžiai, sujungti Y formos jungtimi, alkūninė jungtis (paciento pusėje) su Luer Lock anga skirta CO2 matavimo linijos pajungimui, 2l rezervinis maišas be latekso, papildoma jungtis 22M/22M ir ne mažiau 1,5m ilgio papildoma atšaka ištempus.</t>
  </si>
  <si>
    <t>14.1.6.</t>
  </si>
  <si>
    <t>Svoris ne daugiau 250g</t>
  </si>
  <si>
    <t>14.1.7.</t>
  </si>
  <si>
    <t>Dangtelis užspaudžiamas pritvirtintas prie Luer Lock angos arba sandariai užsukamas</t>
  </si>
  <si>
    <t>14.1.8.</t>
  </si>
  <si>
    <t>Jungtys kūginės: aparato pusėje 22F, paciento - 22M/15F</t>
  </si>
  <si>
    <t>14.1.9.</t>
  </si>
  <si>
    <t>Rezervinio maišo jungtis 22F, papildomos atšakos: 22F-22F</t>
  </si>
  <si>
    <t>14.1.10.</t>
  </si>
  <si>
    <t>Supakuota po 1 vnt.</t>
  </si>
  <si>
    <t>15. DALIS</t>
  </si>
  <si>
    <t xml:space="preserve">GOFRUOTI VIENKARTINIAI KVĖPAVIMO VAMZDŽIAI </t>
  </si>
  <si>
    <t>15.</t>
  </si>
  <si>
    <t xml:space="preserve">Gofruoti vienkartiniai kvėpavimo vamzdžiai </t>
  </si>
  <si>
    <t>15.1.</t>
  </si>
  <si>
    <t>15.1.1.</t>
  </si>
  <si>
    <t>15.1.2.</t>
  </si>
  <si>
    <t>15.1.3.</t>
  </si>
  <si>
    <t>15.1.4.</t>
  </si>
  <si>
    <t>15.1.5.</t>
  </si>
  <si>
    <t>Komplektą sudaro: 2 vamzdžiai, sujungti Y formos jungtimi, alkūninė jungtis (paciento pusėje) su Luer Lock anga skirta CO2 matavimo linijos pajungimui, 3l rezervinis maišas be latekso, papildoma jungtis 22M/22M ir ne mažiau 1,5m ilgio papildoma atšaka ištempus.</t>
  </si>
  <si>
    <t>15.1.6.</t>
  </si>
  <si>
    <t>Svoris - ne daugiau 250g</t>
  </si>
  <si>
    <t>15.1.7.</t>
  </si>
  <si>
    <t>Dangtelis užspaudžiamas pritvirtintas prie Luer Lock tipo angos arba sandariai užsukamas</t>
  </si>
  <si>
    <t>15.1.8.</t>
  </si>
  <si>
    <t>15.1.9.</t>
  </si>
  <si>
    <t>15.1.10.</t>
  </si>
  <si>
    <t>Kliniškai švari</t>
  </si>
  <si>
    <t>19. DALIS</t>
  </si>
  <si>
    <t xml:space="preserve">FILTRAI KVĖPAVIMO VAIKAMS </t>
  </si>
  <si>
    <t>19.</t>
  </si>
  <si>
    <t xml:space="preserve">Filtrai kvėpavimo vaikams </t>
  </si>
  <si>
    <t>19.1.</t>
  </si>
  <si>
    <t>19.1.1.</t>
  </si>
  <si>
    <t>Kliniškai švarūs, vienkartiniai, gaminio sudėtyje nėra latekso</t>
  </si>
  <si>
    <t>19.1.2.</t>
  </si>
  <si>
    <t>Elektrostatinis filtro veikimo principas</t>
  </si>
  <si>
    <t>19.1.3.</t>
  </si>
  <si>
    <t>Su Luer Lock tipo jungtimi CO2 monitoravimui. Monitoringo linijai skirtos angos dangtelis pritvirtintas prie Luer Lock tipo angos</t>
  </si>
  <si>
    <t>19.1.4.</t>
  </si>
  <si>
    <t>Testuotas su virusais ir bakterijomis nepriklausomoje ar gamintojo laboratorijoje pagal tarptautines metodikas 24 val. Efektyvumas &gt;99,99%</t>
  </si>
  <si>
    <t>19.1.5.</t>
  </si>
  <si>
    <t>Filtro parametrai: Tūris 26-28 ml, pasipriešinimas ne daugiau kaip 1.5cm H2O esant 30L/min, drėgmės grąžinimas ne mažiau kaip 31 mg H2O/l, minimalus iškvėpimo/įkvėpimo tūris &gt;90 ml.</t>
  </si>
  <si>
    <t>19.1.6.</t>
  </si>
  <si>
    <t>Supakuoti po 1 vnt.</t>
  </si>
  <si>
    <t>21. DALIS</t>
  </si>
  <si>
    <t>KOMBINUOTI KVĖPAVIMO FILTRAI</t>
  </si>
  <si>
    <t>21.</t>
  </si>
  <si>
    <t>Kombinuoti kvėpavimo filtrai</t>
  </si>
  <si>
    <t>21.1.</t>
  </si>
  <si>
    <t>21.1.1.</t>
  </si>
  <si>
    <t>Skirti suaugusiems</t>
  </si>
  <si>
    <t>21.1.2.</t>
  </si>
  <si>
    <t>21.1.3.</t>
  </si>
  <si>
    <t>21.1.4.</t>
  </si>
  <si>
    <t>21.1.5.</t>
  </si>
  <si>
    <t>21.1.6.</t>
  </si>
  <si>
    <t>Filtro parametrai: tūris  60ml-70ml, pasipriešinimas - ne daugiau kaip 2,2cm H2O esant 30l/min, minimalus / maksimalus kvėpimo tūris 200ml - 1500ml.</t>
  </si>
  <si>
    <t>21.1.7.</t>
  </si>
  <si>
    <t>33. DALIS</t>
  </si>
  <si>
    <t>DEGUONIES MAIŠAI</t>
  </si>
  <si>
    <t>33.</t>
  </si>
  <si>
    <t>Deguonies maišai</t>
  </si>
  <si>
    <t>33.1.</t>
  </si>
  <si>
    <t xml:space="preserve">Deguonies maišai </t>
  </si>
  <si>
    <t>33.1.1.</t>
  </si>
  <si>
    <t>Vienkartiniai, be latekso</t>
  </si>
  <si>
    <t>33.1.2.</t>
  </si>
  <si>
    <t>Jungtys 22M kūginės aparato pusėje</t>
  </si>
  <si>
    <t>33.1.3.</t>
  </si>
  <si>
    <t>1 L (± 50 ml)</t>
  </si>
  <si>
    <t>34. DALIS</t>
  </si>
  <si>
    <t xml:space="preserve">DEGUONIES MAIŠAI </t>
  </si>
  <si>
    <t>34.</t>
  </si>
  <si>
    <t>34.1.</t>
  </si>
  <si>
    <t>34.1.1.</t>
  </si>
  <si>
    <t>34.1.2.</t>
  </si>
  <si>
    <t>34.1.3.</t>
  </si>
  <si>
    <t>3 L (± 50 ml)</t>
  </si>
  <si>
    <t>35. DALIS</t>
  </si>
  <si>
    <t>VAISTŲ PURKŠTUVAS</t>
  </si>
  <si>
    <t>35.</t>
  </si>
  <si>
    <t>Vaistų purkštuvas</t>
  </si>
  <si>
    <t>35.1.</t>
  </si>
  <si>
    <t>35.1.1.</t>
  </si>
  <si>
    <t>T – formos jungtis su savaime užsidarančiu vožtuvu, pajungimui į kvėpavimo sistemą ir deguonies vamzdelis</t>
  </si>
  <si>
    <t>35.1.2.</t>
  </si>
  <si>
    <t>Vienam ligoniui paruoštas trijų dalių rinkinys, supakuotas į vieną maišelį ar lygiavertę pakuotę</t>
  </si>
  <si>
    <t>35.1.3.</t>
  </si>
  <si>
    <t>Pagamintas iš skaidraus plastiko lydinio, gaminio sudėtyje nėra latekso</t>
  </si>
  <si>
    <t>35.1.4.</t>
  </si>
  <si>
    <t>Vaistų purkštuvas (Nebulaizeris) veikia ir vertikalioje ir horizantalioje padėtyje. Prijungiamas prie T-formos jungties</t>
  </si>
  <si>
    <t>35.1.5.</t>
  </si>
  <si>
    <t>1,8m (±20 cm) deguonies vamzdelis (ne lygiasienis, su specialiu profiliu)</t>
  </si>
  <si>
    <t>35.1.6.</t>
  </si>
  <si>
    <t>Vaistų purškimas įmanomas esant 8l/min oro/deguonies srautui</t>
  </si>
  <si>
    <t>35.1.7.</t>
  </si>
  <si>
    <t>Savaime užsidarantis vožtuvas leidžia prijungti/atjungti vaistų purkštuvą prie kvėpavimo sistemos nedarant įtakos paciento ventiliavimui ar neįjungiant jokių aliarmų</t>
  </si>
  <si>
    <t>35.1.8.</t>
  </si>
  <si>
    <t>T – tipo jungtis jungiama į 22mm kvėpavimo sistemą</t>
  </si>
  <si>
    <t>35.1.9.</t>
  </si>
  <si>
    <t>T-tipo jungtis  - dvi lygiagrečios jungtys sujungimui su sistema 22M ir 22F, o trečia jungtis 22F sujungimui su vaistų purkštuvu.</t>
  </si>
  <si>
    <t>36. DALIS</t>
  </si>
  <si>
    <t>BESISUKANTI PACIENTO JUNGTELĖ </t>
  </si>
  <si>
    <t>36.</t>
  </si>
  <si>
    <t>Besisukanti paciento jungtelė </t>
  </si>
  <si>
    <t>36.1.</t>
  </si>
  <si>
    <t>36.1.1.</t>
  </si>
  <si>
    <t>Gofruota ir fiksuojama norimoje padėtyje</t>
  </si>
  <si>
    <t>36.1.2.</t>
  </si>
  <si>
    <t>Distalinė dalis (paciento pusėje) sukasi</t>
  </si>
  <si>
    <t>36.1.3.</t>
  </si>
  <si>
    <t>Ilgis ne mažiau 70mm sutraukus ir ne daugiau 150mm ištempus</t>
  </si>
  <si>
    <t>36.1.4.</t>
  </si>
  <si>
    <t>Dvi angos: 9,5mm (± 0,5mm) anga atsiurbimams su prie korpuso fiksuotu dangteliu, kuriame yra dar viena 7,6 mm (± 0,5mm) anga su gumele bronchospkopijoms.</t>
  </si>
  <si>
    <t>36.1.5.</t>
  </si>
  <si>
    <t>Jungtys sandarios ir konusinės 22F (aparato pusėje) - 22M/15F (paciento pusėje)</t>
  </si>
  <si>
    <t>46. DALIS</t>
  </si>
  <si>
    <t>JUNGTIS DEGUONIES VAMZDELIO PAJUNGIMUI</t>
  </si>
  <si>
    <t>46.</t>
  </si>
  <si>
    <t>Jungtis deguonies vamzdelio pajungimui</t>
  </si>
  <si>
    <t>46.1.</t>
  </si>
  <si>
    <t>46.1.1.</t>
  </si>
  <si>
    <t>Jungtys: 15F/22M- jungtis deguonies vamzdelio pajungimui 6 mm (± 0,1 mm)</t>
  </si>
  <si>
    <t>50. DALIS</t>
  </si>
  <si>
    <t>TRACHEOSTOMINĖ NOSYTĖ</t>
  </si>
  <si>
    <t>50.</t>
  </si>
  <si>
    <t>Tracheostominė nosytė</t>
  </si>
  <si>
    <t>50.1.</t>
  </si>
  <si>
    <t>50.1.1.</t>
  </si>
  <si>
    <t>50.1.2.</t>
  </si>
  <si>
    <t>Vienkartinė</t>
  </si>
  <si>
    <t>50.1.3.</t>
  </si>
  <si>
    <t>Neturi alerginių savybių (be latekso)</t>
  </si>
  <si>
    <t>50.1.4.</t>
  </si>
  <si>
    <t>Su šilumos ir drėgmės palaikymu</t>
  </si>
  <si>
    <t>50.1.5.</t>
  </si>
  <si>
    <t>Turi angą su dangteliu atsiurbimams iš tracheostomos</t>
  </si>
  <si>
    <t>50.1.6.</t>
  </si>
  <si>
    <t>Jungtis prie tracheostominio vamzdelio 15F</t>
  </si>
  <si>
    <t>50.1.7.</t>
  </si>
  <si>
    <t>Šarnyrinė jungtis deguonies vamzdeliui pajungti (sukasi 180⁰ kampu)</t>
  </si>
  <si>
    <t>50.1.8.</t>
  </si>
  <si>
    <t>Komplekte ne mažiau 1,80 m ilgio deguonies vamzdelis (ne lygiasienis, su specialiu vidiniu profiliu)</t>
  </si>
  <si>
    <t>50.1.9.</t>
  </si>
  <si>
    <t>Supakuota ne daugiau po 1vnt.</t>
  </si>
  <si>
    <t>50.1.10.</t>
  </si>
  <si>
    <t>Tūris – ne mažiau kaip 17 ml</t>
  </si>
  <si>
    <t>50.1.11.</t>
  </si>
  <si>
    <t>Pasipriešinimas – ne daugiau kaip 0,3cm H2O (esant 30l/min oro srautui) ir ne daugiau kaip 0,6cm H2O (esant 60l/min)</t>
  </si>
  <si>
    <t>50.1.12.</t>
  </si>
  <si>
    <t>Drėgmės gražinimas – ne mažiau kaip 26,0 mg H2O/l (VT 500ml)</t>
  </si>
  <si>
    <t>57. DALIS</t>
  </si>
  <si>
    <t xml:space="preserve">DEGUONIES DRĖKINTUVAS </t>
  </si>
  <si>
    <t>57.</t>
  </si>
  <si>
    <t xml:space="preserve">Deguonies drėkintuvas </t>
  </si>
  <si>
    <t>57.1.</t>
  </si>
  <si>
    <t>57.1.1.</t>
  </si>
  <si>
    <t>Vienkartinis, kliniškai švarus</t>
  </si>
  <si>
    <t>57.1.2.</t>
  </si>
  <si>
    <t>57.1.3.</t>
  </si>
  <si>
    <t>Drėkintuvas skirtas tiekti sudrėkintą oro ir deguonies mišinį</t>
  </si>
  <si>
    <t>57.1.4.</t>
  </si>
  <si>
    <t>Gali būti naudojamas su nosies kaniulėmis, vidutinės koncentracijos kaukėmis, su Venturi tipo vožtuvais</t>
  </si>
  <si>
    <t>57.1.5.</t>
  </si>
  <si>
    <t>Maksimalus tūris 500ml (±5ml)</t>
  </si>
  <si>
    <t>57.1.6.</t>
  </si>
  <si>
    <t>Tūris tarp min. ir max – 400ml (±5ml)</t>
  </si>
  <si>
    <t>57.1.7.</t>
  </si>
  <si>
    <t>Slėgis ne daugiau 20 kPa</t>
  </si>
  <si>
    <t>57.1.8.</t>
  </si>
  <si>
    <t>Jungtis tinkanti prie O2 srauto matuoklio RTM3 arba lygiaverčių savybių įranga teikiama Ligoninei panaudai*</t>
  </si>
  <si>
    <t>76. DALIS</t>
  </si>
  <si>
    <t>NOSIES SPAUSTUKAS SPIROMETRIJAI</t>
  </si>
  <si>
    <t>76.</t>
  </si>
  <si>
    <t>Nosies spaustukas spirometrijai</t>
  </si>
  <si>
    <t>76.1.</t>
  </si>
  <si>
    <t>76.1.1.</t>
  </si>
  <si>
    <t>Vienkartinis</t>
  </si>
  <si>
    <t>76.1.2.</t>
  </si>
  <si>
    <t>Turi visiškai uždaryti nosies šnerves</t>
  </si>
  <si>
    <t>76.1.3.</t>
  </si>
  <si>
    <t>Priglundantis prie nosies</t>
  </si>
  <si>
    <t>76.1.4.</t>
  </si>
  <si>
    <t>Pagamintas iš propileno arba lygiavertės medžiagos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</si>
  <si>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</si>
  <si>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</si>
  <si>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</si>
  <si>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</si>
  <si>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</si>
  <si>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</si>
  <si>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</si>
  <si>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</si>
  <si>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</si>
  <si>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</si>
  <si>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</si>
  <si>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</si>
  <si>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</si>
  <si>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</si>
  <si>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</si>
  <si>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</si>
  <si>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</si>
  <si>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</si>
  <si>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</si>
  <si>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</si>
  <si>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</si>
  <si>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</si>
  <si>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16027-3 2025-09-01 13:28:41</t>
  </si>
  <si>
    <t>Tais atvejais, kai pagal galiojančius teisės aktus tiekėjui nereikia mokėti PVM, jis nurodo priežastis, dėl kurių PVM nemoka:</t>
  </si>
  <si>
    <t>Tiekėjas kainas pateikia, nurodydamas ne daugiau skaičių po kablelio, nei leidžiama pirkimo dokumentuose.</t>
  </si>
  <si>
    <t>Pabradė</t>
  </si>
  <si>
    <t>2025 m. rugsėjo mėn. 17 d.</t>
  </si>
  <si>
    <t>S25-259</t>
  </si>
  <si>
    <t>UAB "Intersurgical"</t>
  </si>
  <si>
    <t>Gamintojas: Intersurgical
Prekės kodas: 3521000</t>
  </si>
  <si>
    <t>Gofruoto vamzdelio ilgis reguliuojamas ir, matuojant tarp jungtelių (t.y.detalė su gofruota dalimi),  ilgis - sutraukus ne daugiau 70 mm ± 10mm, o ištempus – ne daugiau 150 mm ± 10mm.</t>
  </si>
  <si>
    <t>Pačios juntelės visos jungtys sandarios ir konusinės: 22F (aparato pusėje) - 22M/15F (paciento pusėje).</t>
  </si>
  <si>
    <t>Gamintojas: Intersurgical
Prekės kodas: 7152000</t>
  </si>
  <si>
    <t>Siūlomo gaminio techninė specifikacija aprašyta dokumente "Siūlomų gaminių aprašymai" 5psl.
Dirbtinės ventiliacijos sistema (ranka) suaugusiems</t>
  </si>
  <si>
    <t>Kliniškai švari. Pilnai paruošta naudojimui.</t>
  </si>
  <si>
    <t>Be PVC ir be latekso.</t>
  </si>
  <si>
    <t>360 laipsnių kampu besisukanti jungtis paciento pusėje.</t>
  </si>
  <si>
    <t>Deguonies vamzdelis (nelygiasienis su specialiu žvaigždutės formos vidiniu profiliu) 3 m – atsijungia nuo rezervinio maišo.</t>
  </si>
  <si>
    <t>Komplektą sudaro: 
- deguonies vamzdelis (nelygiasienis su specialiu žvaigždutės formos vidiniu profiliu) 3 m – atsijungia nuo rezervinio maišo;
- 5 dydžio skaidri anestezinė kaukė;
- rezervinis 1,5 l deguonies maišas;
- pasipriešinimas &lt;3,0 cm H2O 50 l/min;
- papildomas rezervuaras deguoniui.</t>
  </si>
  <si>
    <t>Gamintojas: Intersurgical
Prekės kodas: 7151000</t>
  </si>
  <si>
    <t>Komplektą sudaro: 
- deguonies vamzdelis (nelygiasienis su specialiu žvaigždutės formos vidiniu profiliu) 3 m – atsijungia nuo rezervinio maišo;
- 3 dydžio skaidri kaukė;
- rezervinis 550ml deguonies maišas;
- slėgio numetimo vožtuvas, atsidarantis, esant 40cm H2O stulpelio;
- papildomas rezervuaras deguoniui.</t>
  </si>
  <si>
    <t>Gamintojas: Intersurgical
Prekės kodas: 7150000</t>
  </si>
  <si>
    <t>Siūlomo gaminio techninė specifikacija aprašyta dokumente "Siūlomų gaminių aprašymai" 6psl.
Dirbtinės ventiliacijos sistema (ranka) vaikams</t>
  </si>
  <si>
    <t>Komplektą sudaro: 
- deguonies vamzdelis (nelygiasienis su specialiu žvaigždutės formos vidiniu profiliu) 3 m – atsijungia nuo rezervinio maišo;
- 1 dydžio skaidri anesteziologinė kaukė;
- rezervinis 280ml deguonies maišas su numetimo vožtuvu, atsidarantis, esant 40 cm H2O stulpelio.</t>
  </si>
  <si>
    <t>Gamintojas: Intersurgical
Prekės kodas: 2150000</t>
  </si>
  <si>
    <t>Siūlomo gaminio techninė specifikacija aprašyta dokumente "Siūlomų gaminių aprašymai" 7psl.
Dirbtinės ventiliacijos sistema (ranka) naujagimiams</t>
  </si>
  <si>
    <t>Gaminio sudėtyje nėra latekso.</t>
  </si>
  <si>
    <t>Sistemos jungtys kūginės.   Lengvai fiksuojamos norimoje padėtyje.</t>
  </si>
  <si>
    <t>Sistema sudaryta iš:
- 2 (diametras 22mm) vamzdžių, sujungtų Y formos jungtimi;
- alkūninės jungties (paciento pusėje) su Luer Lock anga CO2 matavimo linijos pajungimui.</t>
  </si>
  <si>
    <t>Ilgis: ištempus - 1,5 m, suspaudus - iki 34-35 cm.</t>
  </si>
  <si>
    <t>Sistemos jungtys kūginės: aparato pusėje 22F, paciento pusėje 22M/15F.</t>
  </si>
  <si>
    <t>Supakuotos į maiš. po 1vnt.</t>
  </si>
  <si>
    <t>Gamintojas: Intersurgical
Prekės kodas: 2154000</t>
  </si>
  <si>
    <t>Siūlomo gaminio techninė specifikacija aprašyta dokumente "Siūlomų gaminių aprašymai" 8psl.
Vienkartinės. Kliniškai švarios.</t>
  </si>
  <si>
    <t>Sistemos gofras lengvai ir stabiliai fiksuojasi reikiamoje padėtyje.</t>
  </si>
  <si>
    <t>Ilgis: ištempus 2,0m (±10 cm), sutraukus 0,54m.</t>
  </si>
  <si>
    <t>Sistemos diametras 22 mm.</t>
  </si>
  <si>
    <t>Komplektą sudaro:
- 2 vamzdžiai (22 mm), sujungti Y formos jungtimi;
- Y jungties diametras ne daugiau 15mm;
- alkūninė jungtis (paciento pusėje) su Luer Lock anga skirta CO2 matavimo linijos pajungimui;
- apsauginis dangtelis paciento pusėje;
- papildoma atšaka, kurios ilgis gali būti reguliuojamas: suspaudus – ne daugiau nei 0,41m, ištempus – ne mažiau nei 1,50m (jungtis 22F-22F);
- 2l kvėpavimo maišas be latekso (jungtis 22F);
- papildoma jungtelė su kūginėmis jungtimis - 22M/22M.</t>
  </si>
  <si>
    <t>Sistemos svoris ne daugiau 250g.</t>
  </si>
  <si>
    <t>Luer lock anga CO2 matavimo linijos pajungimui su guminiu užspaudžiamu dangteliu, kurį atidengus jis liktų fiksuotas prie sistemos.</t>
  </si>
  <si>
    <t>Kvėpavimo maišo jungtis 22F. Papildomos atšakos jungtis 22F-22F).</t>
  </si>
  <si>
    <t>Supakuotos į maišelius po 1 komplektą.</t>
  </si>
  <si>
    <t>Gamintojas: Intersurgical
Prekės kodas: 2152000</t>
  </si>
  <si>
    <t>Siūlomo gaminio techninė specifikacija aprašyta dokumente "Siūlomų gaminių aprašymai" 9psl.
Neturi alerginių savybių.</t>
  </si>
  <si>
    <t>Sistemos gofras stabiliai fiksuojasi reikiamoje padėtyje.</t>
  </si>
  <si>
    <t>Ilgis: ištempus ne mažiau kaip 2,00m.</t>
  </si>
  <si>
    <t>Diametras 22mm.</t>
  </si>
  <si>
    <t>Komplektą sudaro:
- 2 vamzdžiai (diametras 22mm), sujungti Y formos jungtimi;
- alkūninė jungtis (paciento pusėje) su Luer Lock anga skirta CO2 matavimo linijos pajungimui;
- apsauginis dangtelis paciento pusėje;
- papildoma atšaka, kurios ilgis gali būti reguliuojamas: ištempus – ne mažiau nei 1,50 m , atšakos jungtys 22F-22F;
- 3l kvėpavimo maišas be latekso, jungtis 22F, su plastikine apsauga nuo sulipimo;
- papildoma jungtelė su kūginėmis jungtimis - 22M/22M.</t>
  </si>
  <si>
    <t>Luer lock anga CO2 matavimo linijos pajungimui yra guminis užspaudžiamas dangtelis, kurį atidengus jis lieka fiksuotas prie sistemos.</t>
  </si>
  <si>
    <t>Kvėpavimo maišo jungtis 22F. Papildomos atšakos jungtyss 22F-22F.</t>
  </si>
  <si>
    <t>Siūlomo gaminio techninė specifikacija aprašyta dokumente "Siūlomų gaminių aprašymai" 10psl.
Neturi alerginių savybių.</t>
  </si>
  <si>
    <t>Gamintojas: Intersurgical
Prekės kodas: 1831000</t>
  </si>
  <si>
    <t>Elektrostatinis veikimo principas.</t>
  </si>
  <si>
    <t>Yra Luer Lock tipo jungtis CO2 monitorizavimui.   Monitoringo linijos anga turi nenuimamą fiksuotą dangtelį, kurį atidengus jis lieka kabėti šalia angos.</t>
  </si>
  <si>
    <t>Testuoti su virusais ir bakterijomis nepriklausomoje laboratorijoje pagal tarptautines metodikas 24 val. (žr. Nepriklausomos laboratorijos testavimo protokolus).</t>
  </si>
  <si>
    <t>Testuoti su virusais ir bakterijomis nepriklausomoje laboratorijoje pagal tarptautines metodikas 24 val. (žr. Nepriklausomos laboratorijos testavimo protokolus).   Efektyvumas &gt; 99,99% (žr. Nepriklausomos laboratorijos testavimo protokolus).</t>
  </si>
  <si>
    <t>Kvėpavimo filtro parametrai:
- Tūris – 26 ml;
- Pasipriešinimas – ne daugiau kaip 1,5 cm H2O (esant 30 l/min) ir ne daugiau kaip 0,8 cm H2O (esant 15 l/min)
- Drėgmės grąžinimas – 31,7 mg H2O/l (VT 250 ml); 
- Minimalus įkvėpimo/iškvėpimo tūris &gt;90 ml;
- Svoris –  22 g.</t>
  </si>
  <si>
    <t>Supakuoti į maišelius po 1 vnt.</t>
  </si>
  <si>
    <t>Siūlomo gaminio techninė specifikacija aprašyta dokumente "Siūlomų gaminių aprašymai" 12psl.
Kliniškai švarūs. Vienkartiniai. Neturi alerginių savybių (be latekso).</t>
  </si>
  <si>
    <t>Gamintojas: Intersurgical
Prekės kodas: 1541000</t>
  </si>
  <si>
    <t>Kliniškai švarūs. Vienkartiniai. Neturi alerginių savybių (be latekso).</t>
  </si>
  <si>
    <t>Kvėpavimo filtro parametrai:
- Tūris – 60 ml;
- Pasipriešinimas – 0.8 cm H2O (esant 30 L/min srautui);
- Drėgmės grąžinimas – ne mažiau kaip 30,8 mg H2O/l (VT 500 ml); 
- Svoris – nedaugiau kaip 29 g;
- Minimalus įkvėpimo/iškvėpimo tūris ≥ 200 ml. Nurodytas ant filtro korpuso.</t>
  </si>
  <si>
    <t>Gamintojas: Intersurgical
Prekės kodas: 2810000+1960000</t>
  </si>
  <si>
    <t>Rezervinio maišo jungtis – 22F. Jungtelės jungtis – 22M.</t>
  </si>
  <si>
    <t>Rezervinis maišas 1l talpos.</t>
  </si>
  <si>
    <t>Gamintojas: Intersurgical
Prekės kodas: 2830000+1960000</t>
  </si>
  <si>
    <t>Siūlomo gaminio techninė specifikacija aprašyta dokumente "Siūlomų gaminių aprašymai" 16psl.
Vienkartinis. Be latekso.</t>
  </si>
  <si>
    <t>Rezervinis maišas 3l talpos.</t>
  </si>
  <si>
    <t>Gamintojas: Intersurgical
Prekės kodas: 2609000</t>
  </si>
  <si>
    <t>Vienam ligoniui paruoštas trijų dalių rinkinys. Visas komplektas supakuotas į  vieną maišelį.</t>
  </si>
  <si>
    <t>Pagamintas iš inertinio, skaidraus plastikų lydinio.   Gaminio sudėtyje nėra latekso.</t>
  </si>
  <si>
    <t xml:space="preserve">Nebulaizeris veikia ir vertikalioje, ir horizontalioje padėtyje. Prijungiamas prie T-formos jungties. </t>
  </si>
  <si>
    <t>1,8 m deguonies vamzdelis (ne lygiasienis, su specialiu vidiniu profiliu).</t>
  </si>
  <si>
    <t>Vaistų purškimas įmanomas esant 8 l/min oro/deguonies srautui.</t>
  </si>
  <si>
    <t>Savaime užsidarantis vožtuvas leidžia prijungti/atjungti vaistų purkštuvą prie kvėpavimo sistemos nedarant įtakos paciento ventiliavimui ar neįjungiant jokių aliarmų.</t>
  </si>
  <si>
    <t>T-formos jungtis, jungiama į 22 mm kvėpavimo sistemą.</t>
  </si>
  <si>
    <t>T-tipo jungtis  - dvi lygiagrečios jungtys sujungimui su sistema 22M ir 22F, o trečia jungtis 22F sujungimui su vaistų purkštuvu Cirrus II.</t>
  </si>
  <si>
    <t>Distalinė dalis (paciento pusėje) sukasi (du šarnyrai).</t>
  </si>
  <si>
    <t>Dvi angos: 9.5mm anga atsiurbimams su prie korpuso fiksuotu dangteliu, kuriame yra dar viena 7.6 mm anga su gumele bronchospkopijoms.</t>
  </si>
  <si>
    <t>Gamintojas: Intersurgical
Prekės kodas: 1974000</t>
  </si>
  <si>
    <t>Gamintojas: Intersurgical
Prekės kodas: 1874000</t>
  </si>
  <si>
    <t>Vienkartinės.</t>
  </si>
  <si>
    <t>Neturi alerginių savybių (be latekso).</t>
  </si>
  <si>
    <t>Su šilumos ir drėgmės palaikymu.</t>
  </si>
  <si>
    <t>Anga su dangteliu atsiurbimams iš tracheostomos.</t>
  </si>
  <si>
    <t>Jungtis prie tracheostominio vamzdelio - 15F.</t>
  </si>
  <si>
    <t>Šarnyrinė jungtis deguonies vamzdeliui pajungti sukasi 180º kampu.</t>
  </si>
  <si>
    <t>Komplekte 1,80m ilgio deguonies vamzdelis (ne lygiasienis, su specialiu vidiniu profiliu).</t>
  </si>
  <si>
    <t>Supakuotos į maišelius po 1 vnt.</t>
  </si>
  <si>
    <t>Tūris – 17 ml.</t>
  </si>
  <si>
    <t>Pasipriešinimas – nedaugiau kaip 0,3 cm H2O (esant 30 l/min) ir nedaugiau    kaip 0,6 cm H2O (esant 60 l/min).</t>
  </si>
  <si>
    <t>Drėgmės grąžinimas – ne mažiau kaip 26,0 mg H2O/l (VT 500 ml).</t>
  </si>
  <si>
    <t>Gamintojas: Intersurgical
Prekės kodas: 1507000</t>
  </si>
  <si>
    <t>Suprojektuotas tiekti sudrėkintą oro ir deguonies mišinį.</t>
  </si>
  <si>
    <t>Gali būti naudojami su nosies kaniulėmis, vidutinės koncentracijos kaukėmis, su Venturi tipo vožtuvais.</t>
  </si>
  <si>
    <t>Maksimalus tūris – 500 ml.</t>
  </si>
  <si>
    <t>Tūris tarp min ir max – 400 ml.</t>
  </si>
  <si>
    <t>Slėgis – 20 kPa.</t>
  </si>
  <si>
    <t>Jungtis tinkanti prie O2 srauto matuoklio RTM3.</t>
  </si>
  <si>
    <t>Gamintojas: Intersurgical
Prekės kodas: 1691040</t>
  </si>
  <si>
    <t>Pilnai uždaro nosies šnerves.</t>
  </si>
  <si>
    <t>Tvirtai priglunda prie nosies.</t>
  </si>
  <si>
    <t>Pagamintas iš plastiko, polipropileno.</t>
  </si>
  <si>
    <t>Nėra</t>
  </si>
  <si>
    <t>-</t>
  </si>
  <si>
    <t>NE</t>
  </si>
  <si>
    <t>CE kokybės sertifikatai</t>
  </si>
  <si>
    <t>Filtrų testavimo protokolai</t>
  </si>
  <si>
    <t>Įgaliojimas</t>
  </si>
  <si>
    <t>Raštas paaiškinimas dėl finansinės atskaitomybės dokumentų</t>
  </si>
  <si>
    <t>Siūlomų gaminių aprašymai</t>
  </si>
  <si>
    <t>Viešųjų pirkimų specialistė</t>
  </si>
  <si>
    <t>Kristina Šimanel</t>
  </si>
  <si>
    <t>Siūlomo gaminio techninė specifikacija aprašyta dokumente "Siūlomų gaminių aprašymai" 13psl.
Kombinuotas kvėpavimo filtras suaugusiems.</t>
  </si>
  <si>
    <t>Siūlomo gaminio techninė specifikacija aprašyta dokumente "Siūlomų gaminių aprašymai" 15psl.
Vienkartinis. Be latekso.</t>
  </si>
  <si>
    <t>Siūlomo gaminio techninė specifikacija aprašyta dokumente "Siūlomų gaminių aprašymai" 17psl.
Vaistų purkštuvas su savaime užsidarančia T-tipo jungtimi, pajungimui į kvėpavimo sistemą ir deguonies vamzdelis.</t>
  </si>
  <si>
    <t>Siūlomo gaminio techninė specifikacija aprašyta dokumente "Siūlomų gaminių aprašymai" 18psl.
Gofruota ir lengvai fiksuojama norimoje padėtyje.</t>
  </si>
  <si>
    <t>Siūlomo gaminio techninė specifikacija aprašyta dokumente "Siūlomų gaminių aprašymai" 19psl.
Jungtys: 15F/22M – jungtis deguonies vamzdelio pajungimui 6mm.</t>
  </si>
  <si>
    <t xml:space="preserve">Siūlomo gaminio techninė specifikacija aprašyta dokumente "Siūlomų gaminių aprašymai" 21psl.
Kliniškai švarios. </t>
  </si>
  <si>
    <t>Siūlomo gaminio techninė specifikacija aprašyta dokumente "Siūlomų gaminių aprašymai" 22psl.
Kliniškai švarus. Vienkartinis.</t>
  </si>
  <si>
    <t>Siūlomo gaminio techninė specifikacija aprašyta dokumente "Siūlomų gaminių aprašymai" 23psl.
Vienkartinis.</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</si>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</sst>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2" fillId="4" borderId="0" xfId="0" applyFont="1" applyFill="1"/>
    <xf numFmtId="0" fontId="4" fillId="4" borderId="23" xfId="0" applyFont="1" applyFill="1" applyBorder="1" applyAlignment="1">
      <alignment horizontal="center"/>
    </xf>
    <xf numFmtId="0" fontId="3"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4" fillId="4" borderId="23" xfId="0" applyFont="1" applyFill="1" applyBorder="1" applyAlignment="1">
      <alignment horizontal="center"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4" borderId="23" xfId="0" applyFont="1" applyFill="1" applyBorder="1" applyAlignment="1">
      <alignment horizontal="center"/>
    </xf>
    <xf numFmtId="0" fontId="3" fillId="4" borderId="0" xfId="0" applyFont="1" applyFill="1" applyAlignment="1">
      <alignment wrapText="1"/>
    </xf>
    <xf numFmtId="0" fontId="1" fillId="6" borderId="1" xfId="0" applyFont="1" applyFill="1" applyBorder="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1" fillId="6" borderId="1"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0" fillId="0" borderId="20" xfId="0" applyBorder="1"/>
    <xf numFmtId="0" fontId="6" fillId="2" borderId="0" xfId="0" applyFont="1" applyFill="1" applyAlignment="1">
      <alignment horizontal="left" vertical="top" wrapText="1"/>
    </xf>
    <xf numFmtId="0" fontId="3" fillId="5" borderId="1" xfId="0" applyFont="1" applyFill="1" applyBorder="1" applyAlignment="1" applyProtection="1">
      <alignment horizontal="left" vertical="center" wrapText="1"/>
      <protection locked="0"/>
    </xf>
    <xf numFmtId="0" fontId="3" fillId="2" borderId="4" xfId="0" applyFont="1" applyFill="1" applyBorder="1" applyAlignment="1">
      <alignment horizontal="center" vertical="center" wrapText="1"/>
    </xf>
    <xf numFmtId="0" fontId="1" fillId="3" borderId="0" xfId="0" applyFont="1" applyFill="1" applyProtection="1">
      <protection locked="0"/>
    </xf>
    <xf numFmtId="0" fontId="3" fillId="5" borderId="17" xfId="0" applyFont="1" applyFill="1" applyBorder="1" applyAlignment="1" applyProtection="1">
      <alignment horizontal="center" vertical="center" wrapText="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9" xfId="0" applyBorder="1"/>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xf>
    <xf numFmtId="0" fontId="4"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6"/>
  <sheetViews>
    <sheetView tabSelected="1" topLeftCell="C328" zoomScale="136" zoomScaleNormal="136" workbookViewId="0">
      <selection activeCell="B328" sqref="B328"/>
    </sheetView>
  </sheetViews>
  <sheetFormatPr defaultColWidth="10.69921875" defaultRowHeight="14.4" x14ac:dyDescent="0.3"/>
  <cols>
    <col min="1" max="1" width="9.19921875" style="1" customWidth="1"/>
    <col min="2" max="2" width="78" style="11" customWidth="1"/>
    <col min="3" max="6" width="29.19921875" style="1" customWidth="1"/>
    <col min="7" max="7" width="20.5" style="11" customWidth="1"/>
    <col min="8" max="8" width="26.5" style="11" customWidth="1"/>
    <col min="9" max="15" width="25" style="1" customWidth="1"/>
    <col min="16" max="16" width="10.69921875" style="1" customWidth="1"/>
    <col min="17" max="16384" width="10.69921875" style="1"/>
  </cols>
  <sheetData>
    <row r="2" spans="1:6" x14ac:dyDescent="0.3">
      <c r="A2" s="12" t="s">
        <v>437</v>
      </c>
      <c r="B2" s="26"/>
    </row>
    <row r="3" spans="1:6" x14ac:dyDescent="0.3">
      <c r="B3" s="27"/>
    </row>
    <row r="4" spans="1:6" x14ac:dyDescent="0.3">
      <c r="A4" s="12" t="s">
        <v>0</v>
      </c>
      <c r="B4" s="26"/>
    </row>
    <row r="5" spans="1:6" x14ac:dyDescent="0.3">
      <c r="A5" s="2"/>
      <c r="B5" s="26"/>
    </row>
    <row r="6" spans="1:6" x14ac:dyDescent="0.3">
      <c r="A6" s="1" t="s">
        <v>1</v>
      </c>
      <c r="B6" s="28" t="s">
        <v>2</v>
      </c>
    </row>
    <row r="7" spans="1:6" x14ac:dyDescent="0.3">
      <c r="B7" s="26"/>
    </row>
    <row r="8" spans="1:6" x14ac:dyDescent="0.3">
      <c r="A8" s="3" t="s">
        <v>3</v>
      </c>
      <c r="B8" s="34" t="s">
        <v>322</v>
      </c>
    </row>
    <row r="9" spans="1:6" x14ac:dyDescent="0.3">
      <c r="A9" s="3" t="s">
        <v>4</v>
      </c>
      <c r="B9" s="34" t="s">
        <v>323</v>
      </c>
    </row>
    <row r="10" spans="1:6" x14ac:dyDescent="0.3">
      <c r="A10" s="3" t="s">
        <v>5</v>
      </c>
      <c r="B10" s="34" t="s">
        <v>321</v>
      </c>
    </row>
    <row r="12" spans="1:6" ht="15.6" x14ac:dyDescent="0.3">
      <c r="A12" s="41" t="s">
        <v>6</v>
      </c>
      <c r="B12" s="42"/>
      <c r="C12" s="48" t="s">
        <v>324</v>
      </c>
      <c r="D12" s="39"/>
      <c r="E12" s="39"/>
      <c r="F12" s="40"/>
    </row>
    <row r="13" spans="1:6" ht="16.2" customHeight="1" x14ac:dyDescent="0.3">
      <c r="A13" s="46" t="s">
        <v>7</v>
      </c>
      <c r="B13" s="47"/>
      <c r="C13" s="48">
        <v>111502432</v>
      </c>
      <c r="D13" s="39"/>
      <c r="E13" s="39"/>
      <c r="F13" s="40"/>
    </row>
    <row r="14" spans="1:6" ht="16.2" hidden="1" customHeight="1" x14ac:dyDescent="0.3">
      <c r="A14" s="46" t="s">
        <v>8</v>
      </c>
      <c r="B14" s="47"/>
      <c r="C14" s="38"/>
      <c r="D14" s="39"/>
      <c r="E14" s="39"/>
      <c r="F14" s="40"/>
    </row>
    <row r="15" spans="1:6" ht="16.2" hidden="1" customHeight="1" x14ac:dyDescent="0.3">
      <c r="A15" s="41" t="s">
        <v>9</v>
      </c>
      <c r="B15" s="42"/>
      <c r="C15" s="38"/>
      <c r="D15" s="39"/>
      <c r="E15" s="39"/>
      <c r="F15" s="40"/>
    </row>
    <row r="16" spans="1:6" ht="63" hidden="1" customHeight="1" x14ac:dyDescent="0.3">
      <c r="A16" s="51" t="s">
        <v>10</v>
      </c>
      <c r="B16" s="47"/>
      <c r="C16" s="38"/>
      <c r="D16" s="39"/>
      <c r="E16" s="39"/>
      <c r="F16" s="40"/>
    </row>
    <row r="17" spans="1:7" ht="16.2" hidden="1" customHeight="1" x14ac:dyDescent="0.3">
      <c r="A17" s="41" t="s">
        <v>11</v>
      </c>
      <c r="B17" s="42"/>
      <c r="C17" s="38"/>
      <c r="D17" s="39"/>
      <c r="E17" s="39"/>
      <c r="F17" s="40"/>
    </row>
    <row r="18" spans="1:7" ht="16.2" hidden="1" customHeight="1" x14ac:dyDescent="0.3">
      <c r="A18" s="41" t="s">
        <v>12</v>
      </c>
      <c r="B18" s="42"/>
      <c r="C18" s="38"/>
      <c r="D18" s="39"/>
      <c r="E18" s="39"/>
      <c r="F18" s="40"/>
    </row>
    <row r="19" spans="1:7" ht="48" hidden="1" customHeight="1" x14ac:dyDescent="0.3">
      <c r="A19" s="41" t="s">
        <v>13</v>
      </c>
      <c r="B19" s="42"/>
      <c r="C19" s="38"/>
      <c r="D19" s="39"/>
      <c r="E19" s="39"/>
      <c r="F19" s="40"/>
    </row>
    <row r="20" spans="1:7" ht="55.2" hidden="1" customHeight="1" x14ac:dyDescent="0.3">
      <c r="A20" s="41" t="s">
        <v>14</v>
      </c>
      <c r="B20" s="42"/>
      <c r="C20" s="38"/>
      <c r="D20" s="39"/>
      <c r="E20" s="39"/>
      <c r="F20" s="40"/>
    </row>
    <row r="21" spans="1:7" ht="70.95" hidden="1" customHeight="1" x14ac:dyDescent="0.3">
      <c r="A21" s="43" t="s">
        <v>15</v>
      </c>
      <c r="B21" s="44"/>
      <c r="C21" s="49"/>
      <c r="D21" s="50"/>
      <c r="E21" s="50"/>
      <c r="F21" s="50"/>
      <c r="G21" s="33"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52" t="s">
        <v>16</v>
      </c>
      <c r="B23" s="37"/>
      <c r="C23" s="37"/>
      <c r="D23" s="37"/>
      <c r="E23" s="37"/>
      <c r="F23" s="37"/>
    </row>
    <row r="24" spans="1:7" hidden="1" x14ac:dyDescent="0.3">
      <c r="A24" s="37" t="s">
        <v>17</v>
      </c>
      <c r="B24" s="37"/>
      <c r="C24" s="37"/>
      <c r="D24" s="37"/>
      <c r="E24" s="37"/>
      <c r="F24" s="37"/>
    </row>
    <row r="25" spans="1:7" hidden="1" x14ac:dyDescent="0.3">
      <c r="A25" s="37" t="s">
        <v>18</v>
      </c>
      <c r="B25" s="37"/>
      <c r="C25" s="37"/>
      <c r="D25" s="37"/>
      <c r="E25" s="37"/>
      <c r="F25" s="37"/>
    </row>
    <row r="26" spans="1:7" hidden="1" x14ac:dyDescent="0.3">
      <c r="A26" s="37" t="s">
        <v>19</v>
      </c>
      <c r="B26" s="37"/>
      <c r="C26" s="37"/>
      <c r="D26" s="37"/>
      <c r="E26" s="37"/>
      <c r="F26" s="37"/>
    </row>
    <row r="27" spans="1:7" hidden="1" x14ac:dyDescent="0.3">
      <c r="A27" s="37" t="s">
        <v>20</v>
      </c>
      <c r="B27" s="37"/>
      <c r="C27" s="37"/>
      <c r="D27" s="37"/>
      <c r="E27" s="37"/>
      <c r="F27" s="37"/>
    </row>
    <row r="28" spans="1:7" ht="31.95" hidden="1" customHeight="1" x14ac:dyDescent="0.3">
      <c r="A28" s="45" t="s">
        <v>21</v>
      </c>
      <c r="B28" s="37"/>
      <c r="C28" s="37"/>
      <c r="D28" s="37"/>
      <c r="E28" s="37"/>
      <c r="F28" s="37"/>
    </row>
    <row r="29" spans="1:7" hidden="1" x14ac:dyDescent="0.3">
      <c r="A29" s="37" t="s">
        <v>22</v>
      </c>
      <c r="B29" s="37"/>
      <c r="C29" s="37"/>
      <c r="D29" s="37"/>
      <c r="E29" s="37"/>
      <c r="F29" s="37"/>
    </row>
    <row r="30" spans="1:7" x14ac:dyDescent="0.3">
      <c r="A30" s="23" t="s">
        <v>319</v>
      </c>
      <c r="D30" s="13"/>
    </row>
    <row r="31" spans="1:7" x14ac:dyDescent="0.3">
      <c r="A31" s="23" t="s">
        <v>320</v>
      </c>
    </row>
    <row r="33" spans="1:8" x14ac:dyDescent="0.3">
      <c r="A33" s="12" t="s">
        <v>37</v>
      </c>
      <c r="B33" s="28" t="s">
        <v>38</v>
      </c>
    </row>
    <row r="35" spans="1:8" x14ac:dyDescent="0.3">
      <c r="A35" s="12" t="s">
        <v>23</v>
      </c>
    </row>
    <row r="36" spans="1:8" s="25" customFormat="1" ht="100.8" x14ac:dyDescent="0.3">
      <c r="A36" s="24" t="s">
        <v>24</v>
      </c>
      <c r="B36" s="29" t="s">
        <v>25</v>
      </c>
      <c r="C36" s="24" t="s">
        <v>26</v>
      </c>
      <c r="D36" s="24" t="s">
        <v>27</v>
      </c>
      <c r="E36" s="24" t="s">
        <v>28</v>
      </c>
      <c r="F36" s="24" t="s">
        <v>29</v>
      </c>
      <c r="G36" s="29" t="s">
        <v>30</v>
      </c>
      <c r="H36" s="29" t="s">
        <v>31</v>
      </c>
    </row>
    <row r="37" spans="1:8" x14ac:dyDescent="0.3">
      <c r="A37" s="14" t="s">
        <v>39</v>
      </c>
      <c r="B37" s="30" t="s">
        <v>40</v>
      </c>
      <c r="C37" s="15"/>
      <c r="D37" s="15"/>
      <c r="E37" s="15"/>
      <c r="F37" s="15"/>
      <c r="G37" s="31"/>
      <c r="H37" s="31"/>
    </row>
    <row r="38" spans="1:8" ht="28.8" x14ac:dyDescent="0.3">
      <c r="A38" s="15" t="s">
        <v>41</v>
      </c>
      <c r="B38" s="31" t="s">
        <v>40</v>
      </c>
      <c r="C38" s="32">
        <v>3000</v>
      </c>
      <c r="D38" s="32" t="s">
        <v>32</v>
      </c>
      <c r="E38" s="16">
        <v>7.8094999999999999</v>
      </c>
      <c r="F38" s="15">
        <f>IF(ISBLANK(E38),"", PRODUCT(C38,E38))</f>
        <v>23428.5</v>
      </c>
      <c r="G38" s="35" t="s">
        <v>328</v>
      </c>
      <c r="H38" s="31"/>
    </row>
    <row r="39" spans="1:8" ht="72" x14ac:dyDescent="0.3">
      <c r="A39" s="15" t="s">
        <v>42</v>
      </c>
      <c r="B39" s="31" t="s">
        <v>43</v>
      </c>
      <c r="C39" s="15"/>
      <c r="D39" s="15"/>
      <c r="E39" s="15"/>
      <c r="F39" s="15"/>
      <c r="G39" s="31"/>
      <c r="H39" s="36" t="s">
        <v>329</v>
      </c>
    </row>
    <row r="40" spans="1:8" ht="28.8" x14ac:dyDescent="0.3">
      <c r="A40" s="15" t="s">
        <v>44</v>
      </c>
      <c r="B40" s="31" t="s">
        <v>45</v>
      </c>
      <c r="C40" s="15"/>
      <c r="D40" s="15"/>
      <c r="E40" s="15"/>
      <c r="F40" s="15"/>
      <c r="G40" s="31"/>
      <c r="H40" s="36" t="s">
        <v>330</v>
      </c>
    </row>
    <row r="41" spans="1:8" x14ac:dyDescent="0.3">
      <c r="A41" s="15" t="s">
        <v>46</v>
      </c>
      <c r="B41" s="31" t="s">
        <v>47</v>
      </c>
      <c r="C41" s="15"/>
      <c r="D41" s="15"/>
      <c r="E41" s="15"/>
      <c r="F41" s="15"/>
      <c r="G41" s="31"/>
      <c r="H41" s="36" t="s">
        <v>331</v>
      </c>
    </row>
    <row r="42" spans="1:8" ht="28.8" x14ac:dyDescent="0.3">
      <c r="A42" s="15" t="s">
        <v>48</v>
      </c>
      <c r="B42" s="31" t="s">
        <v>49</v>
      </c>
      <c r="C42" s="15"/>
      <c r="D42" s="15"/>
      <c r="E42" s="15"/>
      <c r="F42" s="15"/>
      <c r="G42" s="31"/>
      <c r="H42" s="36" t="s">
        <v>332</v>
      </c>
    </row>
    <row r="43" spans="1:8" ht="72" x14ac:dyDescent="0.3">
      <c r="A43" s="15" t="s">
        <v>50</v>
      </c>
      <c r="B43" s="31" t="s">
        <v>51</v>
      </c>
      <c r="C43" s="15"/>
      <c r="D43" s="15"/>
      <c r="E43" s="15"/>
      <c r="F43" s="15"/>
      <c r="G43" s="31"/>
      <c r="H43" s="36" t="s">
        <v>333</v>
      </c>
    </row>
    <row r="44" spans="1:8" ht="187.2" x14ac:dyDescent="0.3">
      <c r="A44" s="15" t="s">
        <v>52</v>
      </c>
      <c r="B44" s="31" t="s">
        <v>53</v>
      </c>
      <c r="C44" s="15"/>
      <c r="D44" s="15"/>
      <c r="E44" s="15"/>
      <c r="F44" s="15"/>
      <c r="G44" s="31"/>
      <c r="H44" s="36" t="s">
        <v>334</v>
      </c>
    </row>
    <row r="45" spans="1:8" x14ac:dyDescent="0.3">
      <c r="E45" s="14" t="s">
        <v>33</v>
      </c>
      <c r="F45" s="14">
        <f>IF((COUNT(C38:C44)&lt;&gt;COUNT(F38:F44)),"", ROUND(SUM(F38:F44),2))</f>
        <v>23428.5</v>
      </c>
      <c r="G45" s="33" t="str">
        <f>IF((COUNT(C38:C44)&lt;&gt;COUNT(F38:F44)),"Neužpildytos visų objektų kainos", "")</f>
        <v/>
      </c>
    </row>
    <row r="46" spans="1:8" x14ac:dyDescent="0.3">
      <c r="C46" s="14" t="s">
        <v>34</v>
      </c>
      <c r="D46" s="17">
        <v>5</v>
      </c>
      <c r="E46" s="14" t="s">
        <v>35</v>
      </c>
      <c r="F46" s="14">
        <f>IF(OR(F45="",D46=""),"", ROUND(PRODUCT(D46,F45)/100,2))</f>
        <v>1171.43</v>
      </c>
      <c r="G46" s="33" t="str">
        <f>IF(D46="", "Nurodykite taikomą PVM dydį", "")</f>
        <v/>
      </c>
    </row>
    <row r="47" spans="1:8" x14ac:dyDescent="0.3">
      <c r="E47" s="14" t="s">
        <v>36</v>
      </c>
      <c r="F47" s="14">
        <f>IF(ISBLANK(F46), "", ROUND(SUM(F45:F46),2))</f>
        <v>24599.93</v>
      </c>
    </row>
    <row r="51" spans="1:8" x14ac:dyDescent="0.3">
      <c r="A51" s="12" t="s">
        <v>54</v>
      </c>
      <c r="B51" s="28" t="s">
        <v>38</v>
      </c>
    </row>
    <row r="53" spans="1:8" x14ac:dyDescent="0.3">
      <c r="A53" s="12" t="s">
        <v>23</v>
      </c>
    </row>
    <row r="54" spans="1:8" s="25" customFormat="1" ht="100.8" x14ac:dyDescent="0.3">
      <c r="A54" s="24" t="s">
        <v>24</v>
      </c>
      <c r="B54" s="29" t="s">
        <v>25</v>
      </c>
      <c r="C54" s="24" t="s">
        <v>26</v>
      </c>
      <c r="D54" s="24" t="s">
        <v>27</v>
      </c>
      <c r="E54" s="24" t="s">
        <v>28</v>
      </c>
      <c r="F54" s="24" t="s">
        <v>29</v>
      </c>
      <c r="G54" s="29" t="s">
        <v>30</v>
      </c>
      <c r="H54" s="29" t="s">
        <v>31</v>
      </c>
    </row>
    <row r="55" spans="1:8" x14ac:dyDescent="0.3">
      <c r="A55" s="14" t="s">
        <v>55</v>
      </c>
      <c r="B55" s="30" t="s">
        <v>40</v>
      </c>
      <c r="C55" s="15"/>
      <c r="D55" s="15"/>
      <c r="E55" s="15"/>
      <c r="F55" s="15"/>
      <c r="G55" s="31"/>
      <c r="H55" s="31"/>
    </row>
    <row r="56" spans="1:8" ht="28.8" x14ac:dyDescent="0.3">
      <c r="A56" s="15" t="s">
        <v>56</v>
      </c>
      <c r="B56" s="31" t="s">
        <v>40</v>
      </c>
      <c r="C56" s="32">
        <v>100</v>
      </c>
      <c r="D56" s="32" t="s">
        <v>32</v>
      </c>
      <c r="E56" s="16">
        <v>8.9524000000000008</v>
      </c>
      <c r="F56" s="15">
        <f>IF(ISBLANK(E56),"", PRODUCT(C56,E56))</f>
        <v>895.24000000000012</v>
      </c>
      <c r="G56" s="35" t="s">
        <v>335</v>
      </c>
      <c r="H56" s="31"/>
    </row>
    <row r="57" spans="1:8" ht="72" x14ac:dyDescent="0.3">
      <c r="A57" s="15" t="s">
        <v>57</v>
      </c>
      <c r="B57" s="31" t="s">
        <v>58</v>
      </c>
      <c r="C57" s="15"/>
      <c r="D57" s="15"/>
      <c r="E57" s="15"/>
      <c r="F57" s="15"/>
      <c r="G57" s="31"/>
      <c r="H57" s="36" t="s">
        <v>338</v>
      </c>
    </row>
    <row r="58" spans="1:8" ht="28.8" x14ac:dyDescent="0.3">
      <c r="A58" s="15" t="s">
        <v>59</v>
      </c>
      <c r="B58" s="31" t="s">
        <v>45</v>
      </c>
      <c r="C58" s="15"/>
      <c r="D58" s="15"/>
      <c r="E58" s="15"/>
      <c r="F58" s="15"/>
      <c r="G58" s="31"/>
      <c r="H58" s="36" t="s">
        <v>330</v>
      </c>
    </row>
    <row r="59" spans="1:8" x14ac:dyDescent="0.3">
      <c r="A59" s="15" t="s">
        <v>60</v>
      </c>
      <c r="B59" s="31" t="s">
        <v>47</v>
      </c>
      <c r="C59" s="15"/>
      <c r="D59" s="15"/>
      <c r="E59" s="15"/>
      <c r="F59" s="15"/>
      <c r="G59" s="31"/>
      <c r="H59" s="36" t="s">
        <v>331</v>
      </c>
    </row>
    <row r="60" spans="1:8" ht="28.8" x14ac:dyDescent="0.3">
      <c r="A60" s="15" t="s">
        <v>61</v>
      </c>
      <c r="B60" s="31" t="s">
        <v>49</v>
      </c>
      <c r="C60" s="15"/>
      <c r="D60" s="15"/>
      <c r="E60" s="15"/>
      <c r="F60" s="15"/>
      <c r="G60" s="31"/>
      <c r="H60" s="36" t="s">
        <v>332</v>
      </c>
    </row>
    <row r="61" spans="1:8" ht="72" x14ac:dyDescent="0.3">
      <c r="A61" s="15" t="s">
        <v>62</v>
      </c>
      <c r="B61" s="31" t="s">
        <v>51</v>
      </c>
      <c r="C61" s="15"/>
      <c r="D61" s="15"/>
      <c r="E61" s="15"/>
      <c r="F61" s="15"/>
      <c r="G61" s="31"/>
      <c r="H61" s="36" t="s">
        <v>333</v>
      </c>
    </row>
    <row r="62" spans="1:8" ht="201.6" x14ac:dyDescent="0.3">
      <c r="A62" s="15" t="s">
        <v>63</v>
      </c>
      <c r="B62" s="31" t="s">
        <v>64</v>
      </c>
      <c r="C62" s="15"/>
      <c r="D62" s="15"/>
      <c r="E62" s="15"/>
      <c r="F62" s="15"/>
      <c r="G62" s="31"/>
      <c r="H62" s="36" t="s">
        <v>336</v>
      </c>
    </row>
    <row r="63" spans="1:8" x14ac:dyDescent="0.3">
      <c r="E63" s="14" t="s">
        <v>33</v>
      </c>
      <c r="F63" s="14">
        <f>IF((COUNT(C56:C62)&lt;&gt;COUNT(F56:F62)),"", ROUND(SUM(F56:F62),2))</f>
        <v>895.24</v>
      </c>
      <c r="G63" s="33" t="str">
        <f>IF((COUNT(C56:C62)&lt;&gt;COUNT(F56:F62)),"Neužpildytos visų objektų kainos", "")</f>
        <v/>
      </c>
    </row>
    <row r="64" spans="1:8" x14ac:dyDescent="0.3">
      <c r="C64" s="14" t="s">
        <v>34</v>
      </c>
      <c r="D64" s="17">
        <v>5</v>
      </c>
      <c r="E64" s="14" t="s">
        <v>35</v>
      </c>
      <c r="F64" s="14">
        <f>IF(OR(F63="",D64=""),"", ROUND(PRODUCT(D64,F63)/100,2))</f>
        <v>44.76</v>
      </c>
      <c r="G64" s="33" t="str">
        <f>IF(D64="", "Nurodykite taikomą PVM dydį", "")</f>
        <v/>
      </c>
    </row>
    <row r="65" spans="1:8" x14ac:dyDescent="0.3">
      <c r="E65" s="14" t="s">
        <v>36</v>
      </c>
      <c r="F65" s="14">
        <f>IF(ISBLANK(F64), "", ROUND(SUM(F63:F64),2))</f>
        <v>940</v>
      </c>
    </row>
    <row r="69" spans="1:8" x14ac:dyDescent="0.3">
      <c r="A69" s="12" t="s">
        <v>65</v>
      </c>
      <c r="B69" s="28" t="s">
        <v>38</v>
      </c>
    </row>
    <row r="71" spans="1:8" x14ac:dyDescent="0.3">
      <c r="A71" s="12" t="s">
        <v>23</v>
      </c>
    </row>
    <row r="72" spans="1:8" s="25" customFormat="1" ht="100.8" x14ac:dyDescent="0.3">
      <c r="A72" s="24" t="s">
        <v>24</v>
      </c>
      <c r="B72" s="29" t="s">
        <v>25</v>
      </c>
      <c r="C72" s="24" t="s">
        <v>26</v>
      </c>
      <c r="D72" s="24" t="s">
        <v>27</v>
      </c>
      <c r="E72" s="24" t="s">
        <v>28</v>
      </c>
      <c r="F72" s="24" t="s">
        <v>29</v>
      </c>
      <c r="G72" s="29" t="s">
        <v>30</v>
      </c>
      <c r="H72" s="29" t="s">
        <v>31</v>
      </c>
    </row>
    <row r="73" spans="1:8" x14ac:dyDescent="0.3">
      <c r="A73" s="14" t="s">
        <v>66</v>
      </c>
      <c r="B73" s="30" t="s">
        <v>40</v>
      </c>
      <c r="C73" s="15"/>
      <c r="D73" s="15"/>
      <c r="E73" s="15"/>
      <c r="F73" s="15"/>
      <c r="G73" s="31"/>
      <c r="H73" s="31"/>
    </row>
    <row r="74" spans="1:8" ht="28.8" x14ac:dyDescent="0.3">
      <c r="A74" s="15" t="s">
        <v>67</v>
      </c>
      <c r="B74" s="31" t="s">
        <v>40</v>
      </c>
      <c r="C74" s="32">
        <v>50</v>
      </c>
      <c r="D74" s="32" t="s">
        <v>32</v>
      </c>
      <c r="E74" s="16">
        <v>8.9524000000000008</v>
      </c>
      <c r="F74" s="15">
        <f>IF(ISBLANK(E74),"", PRODUCT(C74,E74))</f>
        <v>447.62000000000006</v>
      </c>
      <c r="G74" s="35" t="s">
        <v>337</v>
      </c>
      <c r="H74" s="31"/>
    </row>
    <row r="75" spans="1:8" ht="72" x14ac:dyDescent="0.3">
      <c r="A75" s="15" t="s">
        <v>68</v>
      </c>
      <c r="B75" s="31" t="s">
        <v>69</v>
      </c>
      <c r="C75" s="15"/>
      <c r="D75" s="15"/>
      <c r="E75" s="15"/>
      <c r="F75" s="15"/>
      <c r="G75" s="31"/>
      <c r="H75" s="36" t="s">
        <v>341</v>
      </c>
    </row>
    <row r="76" spans="1:8" ht="28.8" x14ac:dyDescent="0.3">
      <c r="A76" s="15" t="s">
        <v>70</v>
      </c>
      <c r="B76" s="31" t="s">
        <v>45</v>
      </c>
      <c r="C76" s="15"/>
      <c r="D76" s="15"/>
      <c r="E76" s="15"/>
      <c r="F76" s="15"/>
      <c r="G76" s="31"/>
      <c r="H76" s="36" t="s">
        <v>330</v>
      </c>
    </row>
    <row r="77" spans="1:8" x14ac:dyDescent="0.3">
      <c r="A77" s="15" t="s">
        <v>71</v>
      </c>
      <c r="B77" s="31" t="s">
        <v>47</v>
      </c>
      <c r="C77" s="15"/>
      <c r="D77" s="15"/>
      <c r="E77" s="15"/>
      <c r="F77" s="15"/>
      <c r="G77" s="31"/>
      <c r="H77" s="36" t="s">
        <v>331</v>
      </c>
    </row>
    <row r="78" spans="1:8" ht="28.8" x14ac:dyDescent="0.3">
      <c r="A78" s="15" t="s">
        <v>72</v>
      </c>
      <c r="B78" s="31" t="s">
        <v>49</v>
      </c>
      <c r="C78" s="15"/>
      <c r="D78" s="15"/>
      <c r="E78" s="15"/>
      <c r="F78" s="15"/>
      <c r="G78" s="31"/>
      <c r="H78" s="36" t="s">
        <v>332</v>
      </c>
    </row>
    <row r="79" spans="1:8" ht="72" x14ac:dyDescent="0.3">
      <c r="A79" s="15" t="s">
        <v>73</v>
      </c>
      <c r="B79" s="31" t="s">
        <v>51</v>
      </c>
      <c r="C79" s="15"/>
      <c r="D79" s="15"/>
      <c r="E79" s="15"/>
      <c r="F79" s="15"/>
      <c r="G79" s="31"/>
      <c r="H79" s="36" t="s">
        <v>333</v>
      </c>
    </row>
    <row r="80" spans="1:8" ht="172.8" x14ac:dyDescent="0.3">
      <c r="A80" s="15" t="s">
        <v>74</v>
      </c>
      <c r="B80" s="31" t="s">
        <v>75</v>
      </c>
      <c r="C80" s="15"/>
      <c r="D80" s="15"/>
      <c r="E80" s="15"/>
      <c r="F80" s="15"/>
      <c r="G80" s="31"/>
      <c r="H80" s="36" t="s">
        <v>339</v>
      </c>
    </row>
    <row r="81" spans="1:8" x14ac:dyDescent="0.3">
      <c r="E81" s="14" t="s">
        <v>33</v>
      </c>
      <c r="F81" s="14">
        <f>IF((COUNT(C74:C80)&lt;&gt;COUNT(F74:F80)),"", ROUND(SUM(F74:F80),2))</f>
        <v>447.62</v>
      </c>
      <c r="G81" s="33" t="str">
        <f>IF((COUNT(C74:C80)&lt;&gt;COUNT(F74:F80)),"Neužpildytos visų objektų kainos", "")</f>
        <v/>
      </c>
    </row>
    <row r="82" spans="1:8" x14ac:dyDescent="0.3">
      <c r="C82" s="14" t="s">
        <v>34</v>
      </c>
      <c r="D82" s="17">
        <v>5</v>
      </c>
      <c r="E82" s="14" t="s">
        <v>35</v>
      </c>
      <c r="F82" s="14">
        <f>IF(OR(F81="",D82=""),"", ROUND(PRODUCT(D82,F81)/100,2))</f>
        <v>22.38</v>
      </c>
      <c r="G82" s="33" t="str">
        <f>IF(D82="", "Nurodykite taikomą PVM dydį", "")</f>
        <v/>
      </c>
    </row>
    <row r="83" spans="1:8" x14ac:dyDescent="0.3">
      <c r="E83" s="14" t="s">
        <v>36</v>
      </c>
      <c r="F83" s="14">
        <f>IF(ISBLANK(F82), "", ROUND(SUM(F81:F82),2))</f>
        <v>470</v>
      </c>
    </row>
    <row r="88" spans="1:8" x14ac:dyDescent="0.3">
      <c r="A88" s="12" t="s">
        <v>76</v>
      </c>
      <c r="B88" s="28" t="s">
        <v>77</v>
      </c>
    </row>
    <row r="90" spans="1:8" x14ac:dyDescent="0.3">
      <c r="A90" s="12" t="s">
        <v>23</v>
      </c>
    </row>
    <row r="91" spans="1:8" s="25" customFormat="1" ht="100.8" x14ac:dyDescent="0.3">
      <c r="A91" s="24" t="s">
        <v>24</v>
      </c>
      <c r="B91" s="29" t="s">
        <v>25</v>
      </c>
      <c r="C91" s="24" t="s">
        <v>26</v>
      </c>
      <c r="D91" s="24" t="s">
        <v>27</v>
      </c>
      <c r="E91" s="24" t="s">
        <v>28</v>
      </c>
      <c r="F91" s="24" t="s">
        <v>29</v>
      </c>
      <c r="G91" s="29" t="s">
        <v>30</v>
      </c>
      <c r="H91" s="29" t="s">
        <v>31</v>
      </c>
    </row>
    <row r="92" spans="1:8" x14ac:dyDescent="0.3">
      <c r="A92" s="14" t="s">
        <v>78</v>
      </c>
      <c r="B92" s="30" t="s">
        <v>79</v>
      </c>
      <c r="C92" s="15"/>
      <c r="D92" s="15"/>
      <c r="E92" s="15"/>
      <c r="F92" s="15"/>
      <c r="G92" s="31"/>
      <c r="H92" s="31"/>
    </row>
    <row r="93" spans="1:8" ht="28.8" x14ac:dyDescent="0.3">
      <c r="A93" s="15" t="s">
        <v>80</v>
      </c>
      <c r="B93" s="31" t="s">
        <v>79</v>
      </c>
      <c r="C93" s="32">
        <v>6000</v>
      </c>
      <c r="D93" s="32" t="s">
        <v>32</v>
      </c>
      <c r="E93" s="16">
        <v>1.3332999999999999</v>
      </c>
      <c r="F93" s="15">
        <f>IF(ISBLANK(E93),"", PRODUCT(C93,E93))</f>
        <v>7999.7999999999993</v>
      </c>
      <c r="G93" s="35" t="s">
        <v>340</v>
      </c>
      <c r="H93" s="31"/>
    </row>
    <row r="94" spans="1:8" ht="57.6" x14ac:dyDescent="0.3">
      <c r="A94" s="15" t="s">
        <v>81</v>
      </c>
      <c r="B94" s="31" t="s">
        <v>82</v>
      </c>
      <c r="C94" s="32"/>
      <c r="D94" s="32"/>
      <c r="E94" s="15"/>
      <c r="F94" s="15"/>
      <c r="G94" s="31"/>
      <c r="H94" s="36" t="s">
        <v>349</v>
      </c>
    </row>
    <row r="95" spans="1:8" x14ac:dyDescent="0.3">
      <c r="A95" s="15" t="s">
        <v>83</v>
      </c>
      <c r="B95" s="31" t="s">
        <v>84</v>
      </c>
      <c r="C95" s="15"/>
      <c r="D95" s="15"/>
      <c r="E95" s="15"/>
      <c r="F95" s="15"/>
      <c r="G95" s="31"/>
      <c r="H95" s="36" t="s">
        <v>342</v>
      </c>
    </row>
    <row r="96" spans="1:8" ht="28.8" x14ac:dyDescent="0.3">
      <c r="A96" s="15" t="s">
        <v>85</v>
      </c>
      <c r="B96" s="31" t="s">
        <v>86</v>
      </c>
      <c r="C96" s="15"/>
      <c r="D96" s="15"/>
      <c r="E96" s="15"/>
      <c r="F96" s="15"/>
      <c r="G96" s="31"/>
      <c r="H96" s="36" t="s">
        <v>343</v>
      </c>
    </row>
    <row r="97" spans="1:8" ht="86.4" x14ac:dyDescent="0.3">
      <c r="A97" s="15" t="s">
        <v>87</v>
      </c>
      <c r="B97" s="31" t="s">
        <v>88</v>
      </c>
      <c r="C97" s="15"/>
      <c r="D97" s="15"/>
      <c r="E97" s="15"/>
      <c r="F97" s="15"/>
      <c r="G97" s="31"/>
      <c r="H97" s="36" t="s">
        <v>344</v>
      </c>
    </row>
    <row r="98" spans="1:8" ht="28.8" x14ac:dyDescent="0.3">
      <c r="A98" s="15" t="s">
        <v>89</v>
      </c>
      <c r="B98" s="31" t="s">
        <v>90</v>
      </c>
      <c r="C98" s="15"/>
      <c r="D98" s="15"/>
      <c r="E98" s="15"/>
      <c r="F98" s="15"/>
      <c r="G98" s="31"/>
      <c r="H98" s="36" t="s">
        <v>345</v>
      </c>
    </row>
    <row r="99" spans="1:8" ht="43.2" x14ac:dyDescent="0.3">
      <c r="A99" s="15" t="s">
        <v>91</v>
      </c>
      <c r="B99" s="31" t="s">
        <v>92</v>
      </c>
      <c r="C99" s="15"/>
      <c r="D99" s="15"/>
      <c r="E99" s="15"/>
      <c r="F99" s="15"/>
      <c r="G99" s="31"/>
      <c r="H99" s="36" t="s">
        <v>346</v>
      </c>
    </row>
    <row r="100" spans="1:8" x14ac:dyDescent="0.3">
      <c r="A100" s="15" t="s">
        <v>93</v>
      </c>
      <c r="B100" s="31" t="s">
        <v>94</v>
      </c>
      <c r="C100" s="15"/>
      <c r="D100" s="15"/>
      <c r="E100" s="15"/>
      <c r="F100" s="15"/>
      <c r="G100" s="31"/>
      <c r="H100" s="36" t="s">
        <v>347</v>
      </c>
    </row>
    <row r="101" spans="1:8" x14ac:dyDescent="0.3">
      <c r="E101" s="14" t="s">
        <v>33</v>
      </c>
      <c r="F101" s="14">
        <f>IF((COUNT(C93:C100)&lt;&gt;COUNT(F93:F100)),"", ROUND(SUM(F93:F100),2))</f>
        <v>7999.8</v>
      </c>
      <c r="G101" s="33" t="str">
        <f>IF((COUNT(C93:C100)&lt;&gt;COUNT(F93:F100)),"Neužpildytos visų objektų kainos", "")</f>
        <v/>
      </c>
    </row>
    <row r="102" spans="1:8" x14ac:dyDescent="0.3">
      <c r="C102" s="14" t="s">
        <v>34</v>
      </c>
      <c r="D102" s="17">
        <v>5</v>
      </c>
      <c r="E102" s="14" t="s">
        <v>35</v>
      </c>
      <c r="F102" s="14">
        <f>IF(OR(F101="",D102=""),"", ROUND(PRODUCT(D102,F101)/100,2))</f>
        <v>399.99</v>
      </c>
      <c r="G102" s="33" t="str">
        <f>IF(D102="", "Nurodykite taikomą PVM dydį", "")</f>
        <v/>
      </c>
    </row>
    <row r="103" spans="1:8" x14ac:dyDescent="0.3">
      <c r="E103" s="14" t="s">
        <v>36</v>
      </c>
      <c r="F103" s="14">
        <f>IF(ISBLANK(F102), "", ROUND(SUM(F101:F102),2))</f>
        <v>8399.7900000000009</v>
      </c>
    </row>
    <row r="107" spans="1:8" x14ac:dyDescent="0.3">
      <c r="A107" s="12" t="s">
        <v>95</v>
      </c>
      <c r="B107" s="28" t="s">
        <v>96</v>
      </c>
    </row>
    <row r="109" spans="1:8" x14ac:dyDescent="0.3">
      <c r="A109" s="12" t="s">
        <v>23</v>
      </c>
    </row>
    <row r="110" spans="1:8" s="25" customFormat="1" ht="100.8" x14ac:dyDescent="0.3">
      <c r="A110" s="24" t="s">
        <v>24</v>
      </c>
      <c r="B110" s="29" t="s">
        <v>25</v>
      </c>
      <c r="C110" s="24" t="s">
        <v>26</v>
      </c>
      <c r="D110" s="24" t="s">
        <v>27</v>
      </c>
      <c r="E110" s="24" t="s">
        <v>28</v>
      </c>
      <c r="F110" s="24" t="s">
        <v>29</v>
      </c>
      <c r="G110" s="29" t="s">
        <v>30</v>
      </c>
      <c r="H110" s="29" t="s">
        <v>31</v>
      </c>
    </row>
    <row r="111" spans="1:8" x14ac:dyDescent="0.3">
      <c r="A111" s="14" t="s">
        <v>97</v>
      </c>
      <c r="B111" s="30" t="s">
        <v>98</v>
      </c>
      <c r="C111" s="15"/>
      <c r="D111" s="15"/>
      <c r="E111" s="15"/>
      <c r="F111" s="15"/>
      <c r="G111" s="31"/>
      <c r="H111" s="31"/>
    </row>
    <row r="112" spans="1:8" ht="28.8" x14ac:dyDescent="0.3">
      <c r="A112" s="15" t="s">
        <v>99</v>
      </c>
      <c r="B112" s="31" t="s">
        <v>98</v>
      </c>
      <c r="C112" s="32">
        <v>4000</v>
      </c>
      <c r="D112" s="32" t="s">
        <v>32</v>
      </c>
      <c r="E112" s="16">
        <v>2.8761999999999999</v>
      </c>
      <c r="F112" s="15">
        <f>IF(ISBLANK(E112),"", PRODUCT(C112,E112))</f>
        <v>11504.8</v>
      </c>
      <c r="G112" s="35" t="s">
        <v>348</v>
      </c>
      <c r="H112" s="31"/>
    </row>
    <row r="113" spans="1:8" ht="57.6" x14ac:dyDescent="0.3">
      <c r="A113" s="15" t="s">
        <v>100</v>
      </c>
      <c r="B113" s="31" t="s">
        <v>101</v>
      </c>
      <c r="C113" s="15"/>
      <c r="D113" s="15"/>
      <c r="E113" s="15"/>
      <c r="F113" s="15"/>
      <c r="G113" s="31"/>
      <c r="H113" s="36" t="s">
        <v>359</v>
      </c>
    </row>
    <row r="114" spans="1:8" ht="28.8" x14ac:dyDescent="0.3">
      <c r="A114" s="15" t="s">
        <v>102</v>
      </c>
      <c r="B114" s="31" t="s">
        <v>103</v>
      </c>
      <c r="C114" s="15"/>
      <c r="D114" s="15"/>
      <c r="E114" s="15"/>
      <c r="F114" s="15"/>
      <c r="G114" s="31"/>
      <c r="H114" s="36" t="s">
        <v>350</v>
      </c>
    </row>
    <row r="115" spans="1:8" ht="28.8" x14ac:dyDescent="0.3">
      <c r="A115" s="15" t="s">
        <v>104</v>
      </c>
      <c r="B115" s="31" t="s">
        <v>105</v>
      </c>
      <c r="C115" s="15"/>
      <c r="D115" s="15"/>
      <c r="E115" s="15"/>
      <c r="F115" s="15"/>
      <c r="G115" s="31"/>
      <c r="H115" s="36" t="s">
        <v>351</v>
      </c>
    </row>
    <row r="116" spans="1:8" x14ac:dyDescent="0.3">
      <c r="A116" s="15" t="s">
        <v>106</v>
      </c>
      <c r="B116" s="31" t="s">
        <v>107</v>
      </c>
      <c r="C116" s="15"/>
      <c r="D116" s="15"/>
      <c r="E116" s="15"/>
      <c r="F116" s="15"/>
      <c r="G116" s="31"/>
      <c r="H116" s="36" t="s">
        <v>352</v>
      </c>
    </row>
    <row r="117" spans="1:8" ht="273.60000000000002" x14ac:dyDescent="0.3">
      <c r="A117" s="15" t="s">
        <v>108</v>
      </c>
      <c r="B117" s="31" t="s">
        <v>109</v>
      </c>
      <c r="C117" s="15"/>
      <c r="D117" s="15"/>
      <c r="E117" s="15"/>
      <c r="F117" s="15"/>
      <c r="G117" s="31"/>
      <c r="H117" s="36" t="s">
        <v>353</v>
      </c>
    </row>
    <row r="118" spans="1:8" x14ac:dyDescent="0.3">
      <c r="A118" s="15" t="s">
        <v>110</v>
      </c>
      <c r="B118" s="31" t="s">
        <v>111</v>
      </c>
      <c r="C118" s="15"/>
      <c r="D118" s="15"/>
      <c r="E118" s="15"/>
      <c r="F118" s="15"/>
      <c r="G118" s="31"/>
      <c r="H118" s="36" t="s">
        <v>354</v>
      </c>
    </row>
    <row r="119" spans="1:8" ht="72" x14ac:dyDescent="0.3">
      <c r="A119" s="15" t="s">
        <v>112</v>
      </c>
      <c r="B119" s="31" t="s">
        <v>113</v>
      </c>
      <c r="C119" s="15"/>
      <c r="D119" s="15"/>
      <c r="E119" s="15"/>
      <c r="F119" s="15"/>
      <c r="G119" s="31"/>
      <c r="H119" s="36" t="s">
        <v>355</v>
      </c>
    </row>
    <row r="120" spans="1:8" ht="43.2" x14ac:dyDescent="0.3">
      <c r="A120" s="15" t="s">
        <v>114</v>
      </c>
      <c r="B120" s="31" t="s">
        <v>115</v>
      </c>
      <c r="C120" s="15"/>
      <c r="D120" s="15"/>
      <c r="E120" s="15"/>
      <c r="F120" s="15"/>
      <c r="G120" s="31"/>
      <c r="H120" s="36" t="s">
        <v>346</v>
      </c>
    </row>
    <row r="121" spans="1:8" ht="43.2" x14ac:dyDescent="0.3">
      <c r="A121" s="15" t="s">
        <v>116</v>
      </c>
      <c r="B121" s="31" t="s">
        <v>117</v>
      </c>
      <c r="C121" s="15"/>
      <c r="D121" s="15"/>
      <c r="E121" s="15"/>
      <c r="F121" s="15"/>
      <c r="G121" s="31"/>
      <c r="H121" s="36" t="s">
        <v>356</v>
      </c>
    </row>
    <row r="122" spans="1:8" ht="28.8" x14ac:dyDescent="0.3">
      <c r="A122" s="15" t="s">
        <v>118</v>
      </c>
      <c r="B122" s="31" t="s">
        <v>119</v>
      </c>
      <c r="C122" s="15"/>
      <c r="D122" s="15"/>
      <c r="E122" s="15"/>
      <c r="F122" s="15"/>
      <c r="G122" s="31"/>
      <c r="H122" s="36" t="s">
        <v>357</v>
      </c>
    </row>
    <row r="123" spans="1:8" x14ac:dyDescent="0.3">
      <c r="E123" s="14" t="s">
        <v>33</v>
      </c>
      <c r="F123" s="14">
        <f>IF((COUNT(C112:C122)&lt;&gt;COUNT(F112:F122)),"", ROUND(SUM(F112:F122),2))</f>
        <v>11504.8</v>
      </c>
      <c r="G123" s="33" t="str">
        <f>IF((COUNT(C112:C122)&lt;&gt;COUNT(F112:F122)),"Neužpildytos visų objektų kainos", "")</f>
        <v/>
      </c>
    </row>
    <row r="124" spans="1:8" x14ac:dyDescent="0.3">
      <c r="C124" s="14" t="s">
        <v>34</v>
      </c>
      <c r="D124" s="17">
        <v>5</v>
      </c>
      <c r="E124" s="14" t="s">
        <v>35</v>
      </c>
      <c r="F124" s="14">
        <f>IF(OR(F123="",D124=""),"", ROUND(PRODUCT(D124,F123)/100,2))</f>
        <v>575.24</v>
      </c>
      <c r="G124" s="33" t="str">
        <f>IF(D124="", "Nurodykite taikomą PVM dydį", "")</f>
        <v/>
      </c>
    </row>
    <row r="125" spans="1:8" x14ac:dyDescent="0.3">
      <c r="E125" s="14" t="s">
        <v>36</v>
      </c>
      <c r="F125" s="14">
        <f>IF(ISBLANK(F124), "", ROUND(SUM(F123:F124),2))</f>
        <v>12080.04</v>
      </c>
    </row>
    <row r="129" spans="1:8" x14ac:dyDescent="0.3">
      <c r="A129" s="12" t="s">
        <v>120</v>
      </c>
      <c r="B129" s="28" t="s">
        <v>121</v>
      </c>
    </row>
    <row r="131" spans="1:8" x14ac:dyDescent="0.3">
      <c r="A131" s="12" t="s">
        <v>23</v>
      </c>
    </row>
    <row r="132" spans="1:8" s="25" customFormat="1" ht="100.8" x14ac:dyDescent="0.3">
      <c r="A132" s="24" t="s">
        <v>24</v>
      </c>
      <c r="B132" s="29" t="s">
        <v>25</v>
      </c>
      <c r="C132" s="24" t="s">
        <v>26</v>
      </c>
      <c r="D132" s="24" t="s">
        <v>27</v>
      </c>
      <c r="E132" s="24" t="s">
        <v>28</v>
      </c>
      <c r="F132" s="24" t="s">
        <v>29</v>
      </c>
      <c r="G132" s="29" t="s">
        <v>30</v>
      </c>
      <c r="H132" s="29" t="s">
        <v>31</v>
      </c>
    </row>
    <row r="133" spans="1:8" x14ac:dyDescent="0.3">
      <c r="A133" s="14" t="s">
        <v>122</v>
      </c>
      <c r="B133" s="30" t="s">
        <v>123</v>
      </c>
      <c r="C133" s="15"/>
      <c r="D133" s="15"/>
      <c r="E133" s="15"/>
      <c r="F133" s="15"/>
      <c r="G133" s="31"/>
      <c r="H133" s="31"/>
    </row>
    <row r="134" spans="1:8" ht="28.8" x14ac:dyDescent="0.3">
      <c r="A134" s="15" t="s">
        <v>124</v>
      </c>
      <c r="B134" s="31" t="s">
        <v>123</v>
      </c>
      <c r="C134" s="32">
        <v>3000</v>
      </c>
      <c r="D134" s="32" t="s">
        <v>32</v>
      </c>
      <c r="E134" s="16">
        <v>2.9428999999999998</v>
      </c>
      <c r="F134" s="15">
        <f>IF(ISBLANK(E134),"", PRODUCT(C134,E134))</f>
        <v>8828.6999999999989</v>
      </c>
      <c r="G134" s="35" t="s">
        <v>358</v>
      </c>
      <c r="H134" s="31"/>
    </row>
    <row r="135" spans="1:8" ht="72" x14ac:dyDescent="0.3">
      <c r="A135" s="15" t="s">
        <v>125</v>
      </c>
      <c r="B135" s="31" t="s">
        <v>101</v>
      </c>
      <c r="C135" s="15"/>
      <c r="D135" s="15"/>
      <c r="E135" s="15"/>
      <c r="F135" s="15"/>
      <c r="G135" s="31"/>
      <c r="H135" s="36" t="s">
        <v>366</v>
      </c>
    </row>
    <row r="136" spans="1:8" ht="28.8" x14ac:dyDescent="0.3">
      <c r="A136" s="15" t="s">
        <v>126</v>
      </c>
      <c r="B136" s="31" t="s">
        <v>103</v>
      </c>
      <c r="C136" s="15"/>
      <c r="D136" s="15"/>
      <c r="E136" s="15"/>
      <c r="F136" s="15"/>
      <c r="G136" s="31"/>
      <c r="H136" s="36" t="s">
        <v>360</v>
      </c>
    </row>
    <row r="137" spans="1:8" ht="28.8" x14ac:dyDescent="0.3">
      <c r="A137" s="15" t="s">
        <v>127</v>
      </c>
      <c r="B137" s="31" t="s">
        <v>105</v>
      </c>
      <c r="C137" s="15"/>
      <c r="D137" s="15"/>
      <c r="E137" s="15"/>
      <c r="F137" s="15"/>
      <c r="G137" s="31"/>
      <c r="H137" s="36" t="s">
        <v>361</v>
      </c>
    </row>
    <row r="138" spans="1:8" x14ac:dyDescent="0.3">
      <c r="A138" s="15" t="s">
        <v>128</v>
      </c>
      <c r="B138" s="31" t="s">
        <v>107</v>
      </c>
      <c r="C138" s="15"/>
      <c r="D138" s="15"/>
      <c r="E138" s="15"/>
      <c r="F138" s="15"/>
      <c r="G138" s="31"/>
      <c r="H138" s="36" t="s">
        <v>362</v>
      </c>
    </row>
    <row r="139" spans="1:8" ht="244.8" x14ac:dyDescent="0.3">
      <c r="A139" s="15" t="s">
        <v>129</v>
      </c>
      <c r="B139" s="31" t="s">
        <v>130</v>
      </c>
      <c r="C139" s="15"/>
      <c r="D139" s="15"/>
      <c r="E139" s="15"/>
      <c r="F139" s="15"/>
      <c r="G139" s="31"/>
      <c r="H139" s="36" t="s">
        <v>363</v>
      </c>
    </row>
    <row r="140" spans="1:8" x14ac:dyDescent="0.3">
      <c r="A140" s="15" t="s">
        <v>131</v>
      </c>
      <c r="B140" s="31" t="s">
        <v>132</v>
      </c>
      <c r="C140" s="15"/>
      <c r="D140" s="15"/>
      <c r="E140" s="15"/>
      <c r="F140" s="15"/>
      <c r="G140" s="31"/>
      <c r="H140" s="36" t="s">
        <v>354</v>
      </c>
    </row>
    <row r="141" spans="1:8" ht="72" x14ac:dyDescent="0.3">
      <c r="A141" s="15" t="s">
        <v>133</v>
      </c>
      <c r="B141" s="31" t="s">
        <v>134</v>
      </c>
      <c r="C141" s="15"/>
      <c r="D141" s="15"/>
      <c r="E141" s="15"/>
      <c r="F141" s="15"/>
      <c r="G141" s="31"/>
      <c r="H141" s="36" t="s">
        <v>364</v>
      </c>
    </row>
    <row r="142" spans="1:8" ht="43.2" x14ac:dyDescent="0.3">
      <c r="A142" s="15" t="s">
        <v>135</v>
      </c>
      <c r="B142" s="31" t="s">
        <v>115</v>
      </c>
      <c r="C142" s="15"/>
      <c r="D142" s="15"/>
      <c r="E142" s="15"/>
      <c r="F142" s="15"/>
      <c r="G142" s="31"/>
      <c r="H142" s="36" t="s">
        <v>346</v>
      </c>
    </row>
    <row r="143" spans="1:8" ht="43.2" x14ac:dyDescent="0.3">
      <c r="A143" s="15" t="s">
        <v>136</v>
      </c>
      <c r="B143" s="31" t="s">
        <v>117</v>
      </c>
      <c r="C143" s="15"/>
      <c r="D143" s="15"/>
      <c r="E143" s="15"/>
      <c r="F143" s="15"/>
      <c r="G143" s="31"/>
      <c r="H143" s="36" t="s">
        <v>365</v>
      </c>
    </row>
    <row r="144" spans="1:8" ht="28.8" x14ac:dyDescent="0.3">
      <c r="A144" s="15" t="s">
        <v>137</v>
      </c>
      <c r="B144" s="31" t="s">
        <v>119</v>
      </c>
      <c r="C144" s="15"/>
      <c r="D144" s="15"/>
      <c r="E144" s="15"/>
      <c r="F144" s="15"/>
      <c r="G144" s="31"/>
      <c r="H144" s="36" t="s">
        <v>357</v>
      </c>
    </row>
    <row r="145" spans="1:8" x14ac:dyDescent="0.3">
      <c r="E145" s="14" t="s">
        <v>33</v>
      </c>
      <c r="F145" s="14">
        <f>IF((COUNT(C134:C144)&lt;&gt;COUNT(F134:F144)),"", ROUND(SUM(F134:F144),2))</f>
        <v>8828.7000000000007</v>
      </c>
      <c r="G145" s="33" t="str">
        <f>IF((COUNT(C134:C144)&lt;&gt;COUNT(F134:F144)),"Neužpildytos visų objektų kainos", "")</f>
        <v/>
      </c>
    </row>
    <row r="146" spans="1:8" x14ac:dyDescent="0.3">
      <c r="C146" s="14" t="s">
        <v>34</v>
      </c>
      <c r="D146" s="17">
        <v>5</v>
      </c>
      <c r="E146" s="14" t="s">
        <v>35</v>
      </c>
      <c r="F146" s="14">
        <f>IF(OR(F145="",D146=""),"", ROUND(PRODUCT(D146,F145)/100,2))</f>
        <v>441.44</v>
      </c>
      <c r="G146" s="33" t="str">
        <f>IF(D146="", "Nurodykite taikomą PVM dydį", "")</f>
        <v/>
      </c>
    </row>
    <row r="147" spans="1:8" x14ac:dyDescent="0.3">
      <c r="E147" s="14" t="s">
        <v>36</v>
      </c>
      <c r="F147" s="14">
        <f>IF(ISBLANK(F146), "", ROUND(SUM(F145:F146),2))</f>
        <v>9270.14</v>
      </c>
    </row>
    <row r="153" spans="1:8" x14ac:dyDescent="0.3">
      <c r="A153" s="12" t="s">
        <v>139</v>
      </c>
      <c r="B153" s="28" t="s">
        <v>140</v>
      </c>
    </row>
    <row r="155" spans="1:8" x14ac:dyDescent="0.3">
      <c r="A155" s="12" t="s">
        <v>23</v>
      </c>
    </row>
    <row r="156" spans="1:8" s="25" customFormat="1" ht="100.8" x14ac:dyDescent="0.3">
      <c r="A156" s="24" t="s">
        <v>24</v>
      </c>
      <c r="B156" s="29" t="s">
        <v>25</v>
      </c>
      <c r="C156" s="24" t="s">
        <v>26</v>
      </c>
      <c r="D156" s="24" t="s">
        <v>27</v>
      </c>
      <c r="E156" s="24" t="s">
        <v>28</v>
      </c>
      <c r="F156" s="24" t="s">
        <v>29</v>
      </c>
      <c r="G156" s="29" t="s">
        <v>30</v>
      </c>
      <c r="H156" s="29" t="s">
        <v>31</v>
      </c>
    </row>
    <row r="157" spans="1:8" x14ac:dyDescent="0.3">
      <c r="A157" s="14" t="s">
        <v>141</v>
      </c>
      <c r="B157" s="30" t="s">
        <v>142</v>
      </c>
      <c r="C157" s="15"/>
      <c r="D157" s="15"/>
      <c r="E157" s="15"/>
      <c r="F157" s="15"/>
      <c r="G157" s="31"/>
      <c r="H157" s="31"/>
    </row>
    <row r="158" spans="1:8" ht="28.8" x14ac:dyDescent="0.3">
      <c r="A158" s="15" t="s">
        <v>143</v>
      </c>
      <c r="B158" s="31" t="s">
        <v>142</v>
      </c>
      <c r="C158" s="32">
        <v>1400</v>
      </c>
      <c r="D158" s="32" t="s">
        <v>32</v>
      </c>
      <c r="E158" s="16">
        <v>0.77139999999999997</v>
      </c>
      <c r="F158" s="15">
        <f>IF(ISBLANK(E158),"", PRODUCT(C158,E158))</f>
        <v>1079.96</v>
      </c>
      <c r="G158" s="35" t="s">
        <v>367</v>
      </c>
      <c r="H158" s="31"/>
    </row>
    <row r="159" spans="1:8" ht="100.8" x14ac:dyDescent="0.3">
      <c r="A159" s="15" t="s">
        <v>144</v>
      </c>
      <c r="B159" s="31" t="s">
        <v>145</v>
      </c>
      <c r="C159" s="15"/>
      <c r="D159" s="15"/>
      <c r="E159" s="15"/>
      <c r="F159" s="15"/>
      <c r="G159" s="31"/>
      <c r="H159" s="36" t="s">
        <v>374</v>
      </c>
    </row>
    <row r="160" spans="1:8" x14ac:dyDescent="0.3">
      <c r="A160" s="15" t="s">
        <v>146</v>
      </c>
      <c r="B160" s="31" t="s">
        <v>147</v>
      </c>
      <c r="C160" s="15"/>
      <c r="D160" s="15"/>
      <c r="E160" s="15"/>
      <c r="F160" s="15"/>
      <c r="G160" s="31"/>
      <c r="H160" s="36" t="s">
        <v>368</v>
      </c>
    </row>
    <row r="161" spans="1:8" ht="72" x14ac:dyDescent="0.3">
      <c r="A161" s="15" t="s">
        <v>148</v>
      </c>
      <c r="B161" s="31" t="s">
        <v>149</v>
      </c>
      <c r="C161" s="15"/>
      <c r="D161" s="15"/>
      <c r="E161" s="15"/>
      <c r="F161" s="15"/>
      <c r="G161" s="31"/>
      <c r="H161" s="36" t="s">
        <v>369</v>
      </c>
    </row>
    <row r="162" spans="1:8" ht="129.6" x14ac:dyDescent="0.3">
      <c r="A162" s="15" t="s">
        <v>150</v>
      </c>
      <c r="B162" s="31" t="s">
        <v>151</v>
      </c>
      <c r="C162" s="15"/>
      <c r="D162" s="15"/>
      <c r="E162" s="15"/>
      <c r="F162" s="15"/>
      <c r="G162" s="31"/>
      <c r="H162" s="36" t="s">
        <v>371</v>
      </c>
    </row>
    <row r="163" spans="1:8" ht="158.4" x14ac:dyDescent="0.3">
      <c r="A163" s="15" t="s">
        <v>152</v>
      </c>
      <c r="B163" s="31" t="s">
        <v>153</v>
      </c>
      <c r="C163" s="15"/>
      <c r="D163" s="15"/>
      <c r="E163" s="15"/>
      <c r="F163" s="15"/>
      <c r="G163" s="31"/>
      <c r="H163" s="36" t="s">
        <v>372</v>
      </c>
    </row>
    <row r="164" spans="1:8" x14ac:dyDescent="0.3">
      <c r="A164" s="15" t="s">
        <v>154</v>
      </c>
      <c r="B164" s="31" t="s">
        <v>155</v>
      </c>
      <c r="C164" s="15"/>
      <c r="D164" s="15"/>
      <c r="E164" s="15"/>
      <c r="F164" s="15"/>
      <c r="G164" s="31"/>
      <c r="H164" s="36" t="s">
        <v>373</v>
      </c>
    </row>
    <row r="165" spans="1:8" x14ac:dyDescent="0.3">
      <c r="E165" s="14" t="s">
        <v>33</v>
      </c>
      <c r="F165" s="14">
        <f>IF((COUNT(C158:C164)&lt;&gt;COUNT(F158:F164)),"", ROUND(SUM(F158:F164),2))</f>
        <v>1079.96</v>
      </c>
      <c r="G165" s="33" t="str">
        <f>IF((COUNT(C158:C164)&lt;&gt;COUNT(F158:F164)),"Neužpildytos visų objektų kainos", "")</f>
        <v/>
      </c>
    </row>
    <row r="166" spans="1:8" x14ac:dyDescent="0.3">
      <c r="C166" s="14" t="s">
        <v>34</v>
      </c>
      <c r="D166" s="17">
        <v>5</v>
      </c>
      <c r="E166" s="14" t="s">
        <v>35</v>
      </c>
      <c r="F166" s="14">
        <f>IF(OR(F165="",D166=""),"", ROUND(PRODUCT(D166,F165)/100,2))</f>
        <v>54</v>
      </c>
      <c r="G166" s="33" t="str">
        <f>IF(D166="", "Nurodykite taikomą PVM dydį", "")</f>
        <v/>
      </c>
    </row>
    <row r="167" spans="1:8" x14ac:dyDescent="0.3">
      <c r="E167" s="14" t="s">
        <v>36</v>
      </c>
      <c r="F167" s="14">
        <f>IF(ISBLANK(F166), "", ROUND(SUM(F165:F166),2))</f>
        <v>1133.96</v>
      </c>
    </row>
    <row r="173" spans="1:8" x14ac:dyDescent="0.3">
      <c r="A173" s="12" t="s">
        <v>156</v>
      </c>
      <c r="B173" s="28" t="s">
        <v>157</v>
      </c>
    </row>
    <row r="175" spans="1:8" x14ac:dyDescent="0.3">
      <c r="A175" s="12" t="s">
        <v>23</v>
      </c>
    </row>
    <row r="176" spans="1:8" s="25" customFormat="1" ht="100.8" x14ac:dyDescent="0.3">
      <c r="A176" s="24" t="s">
        <v>24</v>
      </c>
      <c r="B176" s="29" t="s">
        <v>25</v>
      </c>
      <c r="C176" s="24" t="s">
        <v>26</v>
      </c>
      <c r="D176" s="24" t="s">
        <v>27</v>
      </c>
      <c r="E176" s="24" t="s">
        <v>28</v>
      </c>
      <c r="F176" s="24" t="s">
        <v>29</v>
      </c>
      <c r="G176" s="29" t="s">
        <v>30</v>
      </c>
      <c r="H176" s="29" t="s">
        <v>31</v>
      </c>
    </row>
    <row r="177" spans="1:8" x14ac:dyDescent="0.3">
      <c r="A177" s="14" t="s">
        <v>158</v>
      </c>
      <c r="B177" s="30" t="s">
        <v>159</v>
      </c>
      <c r="C177" s="15"/>
      <c r="D177" s="15"/>
      <c r="E177" s="15"/>
      <c r="F177" s="15"/>
      <c r="G177" s="31"/>
      <c r="H177" s="31"/>
    </row>
    <row r="178" spans="1:8" ht="28.8" x14ac:dyDescent="0.3">
      <c r="A178" s="15" t="s">
        <v>160</v>
      </c>
      <c r="B178" s="31" t="s">
        <v>159</v>
      </c>
      <c r="C178" s="32">
        <v>1000</v>
      </c>
      <c r="D178" s="32" t="s">
        <v>32</v>
      </c>
      <c r="E178" s="16">
        <v>0.57140000000000002</v>
      </c>
      <c r="F178" s="15">
        <f>IF(ISBLANK(E178),"", PRODUCT(C178,E178))</f>
        <v>571.4</v>
      </c>
      <c r="G178" s="35" t="s">
        <v>375</v>
      </c>
      <c r="H178" s="31"/>
    </row>
    <row r="179" spans="1:8" ht="86.4" x14ac:dyDescent="0.3">
      <c r="A179" s="15" t="s">
        <v>161</v>
      </c>
      <c r="B179" s="31" t="s">
        <v>162</v>
      </c>
      <c r="C179" s="15"/>
      <c r="D179" s="15"/>
      <c r="E179" s="15"/>
      <c r="F179" s="15"/>
      <c r="G179" s="31"/>
      <c r="H179" s="36" t="s">
        <v>429</v>
      </c>
    </row>
    <row r="180" spans="1:8" ht="43.2" x14ac:dyDescent="0.3">
      <c r="A180" s="15" t="s">
        <v>163</v>
      </c>
      <c r="B180" s="31" t="s">
        <v>145</v>
      </c>
      <c r="C180" s="15"/>
      <c r="D180" s="15"/>
      <c r="E180" s="15"/>
      <c r="F180" s="15"/>
      <c r="G180" s="31"/>
      <c r="H180" s="36" t="s">
        <v>376</v>
      </c>
    </row>
    <row r="181" spans="1:8" x14ac:dyDescent="0.3">
      <c r="A181" s="15" t="s">
        <v>164</v>
      </c>
      <c r="B181" s="31" t="s">
        <v>147</v>
      </c>
      <c r="C181" s="15"/>
      <c r="D181" s="15"/>
      <c r="E181" s="15"/>
      <c r="F181" s="15"/>
      <c r="G181" s="31"/>
      <c r="H181" s="36" t="s">
        <v>368</v>
      </c>
    </row>
    <row r="182" spans="1:8" ht="72" x14ac:dyDescent="0.3">
      <c r="A182" s="15" t="s">
        <v>165</v>
      </c>
      <c r="B182" s="31" t="s">
        <v>149</v>
      </c>
      <c r="C182" s="15"/>
      <c r="D182" s="15"/>
      <c r="E182" s="15"/>
      <c r="F182" s="15"/>
      <c r="G182" s="31"/>
      <c r="H182" s="36" t="s">
        <v>369</v>
      </c>
    </row>
    <row r="183" spans="1:8" ht="86.4" x14ac:dyDescent="0.3">
      <c r="A183" s="15" t="s">
        <v>166</v>
      </c>
      <c r="B183" s="31" t="s">
        <v>151</v>
      </c>
      <c r="C183" s="15"/>
      <c r="D183" s="15"/>
      <c r="E183" s="15"/>
      <c r="F183" s="15"/>
      <c r="G183" s="31"/>
      <c r="H183" s="36" t="s">
        <v>370</v>
      </c>
    </row>
    <row r="184" spans="1:8" ht="144" x14ac:dyDescent="0.3">
      <c r="A184" s="15" t="s">
        <v>167</v>
      </c>
      <c r="B184" s="31" t="s">
        <v>168</v>
      </c>
      <c r="C184" s="15"/>
      <c r="D184" s="15"/>
      <c r="E184" s="15"/>
      <c r="F184" s="15"/>
      <c r="G184" s="31"/>
      <c r="H184" s="36" t="s">
        <v>377</v>
      </c>
    </row>
    <row r="185" spans="1:8" x14ac:dyDescent="0.3">
      <c r="A185" s="15" t="s">
        <v>169</v>
      </c>
      <c r="B185" s="31" t="s">
        <v>155</v>
      </c>
      <c r="C185" s="15"/>
      <c r="D185" s="15"/>
      <c r="E185" s="15"/>
      <c r="F185" s="15"/>
      <c r="G185" s="31"/>
      <c r="H185" s="36" t="s">
        <v>373</v>
      </c>
    </row>
    <row r="186" spans="1:8" x14ac:dyDescent="0.3">
      <c r="E186" s="14" t="s">
        <v>33</v>
      </c>
      <c r="F186" s="14">
        <f>IF((COUNT(C178:C185)&lt;&gt;COUNT(F178:F185)),"", ROUND(SUM(F178:F185),2))</f>
        <v>571.4</v>
      </c>
      <c r="G186" s="33" t="str">
        <f>IF((COUNT(C178:C185)&lt;&gt;COUNT(F178:F185)),"Neužpildytos visų objektų kainos", "")</f>
        <v/>
      </c>
    </row>
    <row r="187" spans="1:8" x14ac:dyDescent="0.3">
      <c r="C187" s="14" t="s">
        <v>34</v>
      </c>
      <c r="D187" s="17">
        <v>5</v>
      </c>
      <c r="E187" s="14" t="s">
        <v>35</v>
      </c>
      <c r="F187" s="14">
        <f>IF(OR(F186="",D187=""),"", ROUND(PRODUCT(D187,F186)/100,2))</f>
        <v>28.57</v>
      </c>
      <c r="G187" s="33" t="str">
        <f>IF(D187="", "Nurodykite taikomą PVM dydį", "")</f>
        <v/>
      </c>
    </row>
    <row r="188" spans="1:8" x14ac:dyDescent="0.3">
      <c r="E188" s="14" t="s">
        <v>36</v>
      </c>
      <c r="F188" s="14">
        <f>IF(ISBLANK(F187), "", ROUND(SUM(F186:F187),2))</f>
        <v>599.97</v>
      </c>
    </row>
    <row r="193" spans="1:8" x14ac:dyDescent="0.3">
      <c r="A193" s="12" t="s">
        <v>170</v>
      </c>
      <c r="B193" s="28" t="s">
        <v>171</v>
      </c>
    </row>
    <row r="195" spans="1:8" x14ac:dyDescent="0.3">
      <c r="A195" s="12" t="s">
        <v>23</v>
      </c>
    </row>
    <row r="196" spans="1:8" s="25" customFormat="1" ht="100.8" x14ac:dyDescent="0.3">
      <c r="A196" s="24" t="s">
        <v>24</v>
      </c>
      <c r="B196" s="29" t="s">
        <v>25</v>
      </c>
      <c r="C196" s="24" t="s">
        <v>26</v>
      </c>
      <c r="D196" s="24" t="s">
        <v>27</v>
      </c>
      <c r="E196" s="24" t="s">
        <v>28</v>
      </c>
      <c r="F196" s="24" t="s">
        <v>29</v>
      </c>
      <c r="G196" s="29" t="s">
        <v>30</v>
      </c>
      <c r="H196" s="29" t="s">
        <v>31</v>
      </c>
    </row>
    <row r="197" spans="1:8" x14ac:dyDescent="0.3">
      <c r="A197" s="14" t="s">
        <v>172</v>
      </c>
      <c r="B197" s="30" t="s">
        <v>173</v>
      </c>
      <c r="C197" s="15"/>
      <c r="D197" s="15"/>
      <c r="E197" s="15"/>
      <c r="F197" s="15"/>
      <c r="G197" s="31"/>
      <c r="H197" s="31"/>
    </row>
    <row r="198" spans="1:8" ht="43.2" x14ac:dyDescent="0.3">
      <c r="A198" s="15" t="s">
        <v>174</v>
      </c>
      <c r="B198" s="31" t="s">
        <v>175</v>
      </c>
      <c r="C198" s="32">
        <v>50</v>
      </c>
      <c r="D198" s="32" t="s">
        <v>32</v>
      </c>
      <c r="E198" s="16">
        <v>1.6094999999999999</v>
      </c>
      <c r="F198" s="15">
        <f>IF(ISBLANK(E198),"", PRODUCT(C198,E198))</f>
        <v>80.474999999999994</v>
      </c>
      <c r="G198" s="35" t="s">
        <v>378</v>
      </c>
      <c r="H198" s="31"/>
    </row>
    <row r="199" spans="1:8" ht="72" x14ac:dyDescent="0.3">
      <c r="A199" s="15" t="s">
        <v>176</v>
      </c>
      <c r="B199" s="31" t="s">
        <v>177</v>
      </c>
      <c r="C199" s="15"/>
      <c r="D199" s="15"/>
      <c r="E199" s="15"/>
      <c r="F199" s="15"/>
      <c r="G199" s="31"/>
      <c r="H199" s="36" t="s">
        <v>430</v>
      </c>
    </row>
    <row r="200" spans="1:8" ht="28.8" x14ac:dyDescent="0.3">
      <c r="A200" s="15" t="s">
        <v>178</v>
      </c>
      <c r="B200" s="31" t="s">
        <v>179</v>
      </c>
      <c r="C200" s="15"/>
      <c r="D200" s="15"/>
      <c r="E200" s="15"/>
      <c r="F200" s="15"/>
      <c r="G200" s="31"/>
      <c r="H200" s="36" t="s">
        <v>379</v>
      </c>
    </row>
    <row r="201" spans="1:8" x14ac:dyDescent="0.3">
      <c r="A201" s="15" t="s">
        <v>180</v>
      </c>
      <c r="B201" s="31" t="s">
        <v>181</v>
      </c>
      <c r="C201" s="15"/>
      <c r="D201" s="15"/>
      <c r="E201" s="15"/>
      <c r="F201" s="15"/>
      <c r="G201" s="31"/>
      <c r="H201" s="36" t="s">
        <v>380</v>
      </c>
    </row>
    <row r="202" spans="1:8" x14ac:dyDescent="0.3">
      <c r="E202" s="14" t="s">
        <v>33</v>
      </c>
      <c r="F202" s="14">
        <f>IF((COUNT(C198:C201)&lt;&gt;COUNT(F198:F201)),"", ROUND(SUM(F198:F201),2))</f>
        <v>80.48</v>
      </c>
      <c r="G202" s="33" t="str">
        <f>IF((COUNT(C198:C201)&lt;&gt;COUNT(F198:F201)),"Neužpildytos visų objektų kainos", "")</f>
        <v/>
      </c>
    </row>
    <row r="203" spans="1:8" x14ac:dyDescent="0.3">
      <c r="C203" s="14" t="s">
        <v>34</v>
      </c>
      <c r="D203" s="17">
        <v>5</v>
      </c>
      <c r="E203" s="14" t="s">
        <v>35</v>
      </c>
      <c r="F203" s="14">
        <f>IF(OR(F202="",D203=""),"", ROUND(PRODUCT(D203,F202)/100,2))</f>
        <v>4.0199999999999996</v>
      </c>
      <c r="G203" s="33" t="str">
        <f>IF(D203="", "Nurodykite taikomą PVM dydį", "")</f>
        <v/>
      </c>
    </row>
    <row r="204" spans="1:8" x14ac:dyDescent="0.3">
      <c r="E204" s="14" t="s">
        <v>36</v>
      </c>
      <c r="F204" s="14">
        <f>IF(ISBLANK(F203), "", ROUND(SUM(F202:F203),2))</f>
        <v>84.5</v>
      </c>
    </row>
    <row r="208" spans="1:8" x14ac:dyDescent="0.3">
      <c r="A208" s="12" t="s">
        <v>182</v>
      </c>
      <c r="B208" s="28" t="s">
        <v>183</v>
      </c>
    </row>
    <row r="210" spans="1:8" x14ac:dyDescent="0.3">
      <c r="A210" s="12" t="s">
        <v>23</v>
      </c>
    </row>
    <row r="211" spans="1:8" s="25" customFormat="1" ht="100.8" x14ac:dyDescent="0.3">
      <c r="A211" s="24" t="s">
        <v>24</v>
      </c>
      <c r="B211" s="29" t="s">
        <v>25</v>
      </c>
      <c r="C211" s="24" t="s">
        <v>26</v>
      </c>
      <c r="D211" s="24" t="s">
        <v>27</v>
      </c>
      <c r="E211" s="24" t="s">
        <v>28</v>
      </c>
      <c r="F211" s="24" t="s">
        <v>29</v>
      </c>
      <c r="G211" s="29" t="s">
        <v>30</v>
      </c>
      <c r="H211" s="29" t="s">
        <v>31</v>
      </c>
    </row>
    <row r="212" spans="1:8" x14ac:dyDescent="0.3">
      <c r="A212" s="14" t="s">
        <v>184</v>
      </c>
      <c r="B212" s="30" t="s">
        <v>175</v>
      </c>
      <c r="C212" s="15"/>
      <c r="D212" s="15"/>
      <c r="E212" s="15"/>
      <c r="F212" s="15"/>
      <c r="G212" s="31"/>
      <c r="H212" s="31"/>
    </row>
    <row r="213" spans="1:8" ht="43.2" x14ac:dyDescent="0.3">
      <c r="A213" s="15" t="s">
        <v>185</v>
      </c>
      <c r="B213" s="31" t="s">
        <v>175</v>
      </c>
      <c r="C213" s="32">
        <v>100</v>
      </c>
      <c r="D213" s="32" t="s">
        <v>32</v>
      </c>
      <c r="E213" s="16">
        <v>1.8571</v>
      </c>
      <c r="F213" s="15">
        <f>IF(ISBLANK(E213),"", PRODUCT(C213,E213))</f>
        <v>185.71</v>
      </c>
      <c r="G213" s="35" t="s">
        <v>381</v>
      </c>
      <c r="H213" s="31"/>
    </row>
    <row r="214" spans="1:8" ht="72" x14ac:dyDescent="0.3">
      <c r="A214" s="15" t="s">
        <v>186</v>
      </c>
      <c r="B214" s="31" t="s">
        <v>177</v>
      </c>
      <c r="C214" s="32"/>
      <c r="D214" s="32"/>
      <c r="E214" s="15"/>
      <c r="F214" s="15"/>
      <c r="G214" s="31"/>
      <c r="H214" s="36" t="s">
        <v>382</v>
      </c>
    </row>
    <row r="215" spans="1:8" ht="28.8" x14ac:dyDescent="0.3">
      <c r="A215" s="15" t="s">
        <v>187</v>
      </c>
      <c r="B215" s="31" t="s">
        <v>179</v>
      </c>
      <c r="C215" s="15"/>
      <c r="D215" s="15"/>
      <c r="E215" s="15"/>
      <c r="F215" s="15"/>
      <c r="G215" s="31"/>
      <c r="H215" s="36" t="s">
        <v>379</v>
      </c>
    </row>
    <row r="216" spans="1:8" x14ac:dyDescent="0.3">
      <c r="A216" s="15" t="s">
        <v>188</v>
      </c>
      <c r="B216" s="31" t="s">
        <v>189</v>
      </c>
      <c r="C216" s="15"/>
      <c r="D216" s="15"/>
      <c r="E216" s="15"/>
      <c r="F216" s="15"/>
      <c r="G216" s="31"/>
      <c r="H216" s="36" t="s">
        <v>383</v>
      </c>
    </row>
    <row r="217" spans="1:8" x14ac:dyDescent="0.3">
      <c r="E217" s="14" t="s">
        <v>33</v>
      </c>
      <c r="F217" s="14">
        <f>IF((COUNT(C213:C216)&lt;&gt;COUNT(F213:F216)),"", ROUND(SUM(F213:F216),2))</f>
        <v>185.71</v>
      </c>
      <c r="G217" s="33" t="str">
        <f>IF((COUNT(C213:C216)&lt;&gt;COUNT(F213:F216)),"Neužpildytos visų objektų kainos", "")</f>
        <v/>
      </c>
    </row>
    <row r="218" spans="1:8" x14ac:dyDescent="0.3">
      <c r="C218" s="14" t="s">
        <v>34</v>
      </c>
      <c r="D218" s="17">
        <v>5</v>
      </c>
      <c r="E218" s="14" t="s">
        <v>35</v>
      </c>
      <c r="F218" s="14">
        <f>IF(OR(F217="",D218=""),"", ROUND(PRODUCT(D218,F217)/100,2))</f>
        <v>9.2899999999999991</v>
      </c>
      <c r="G218" s="33" t="str">
        <f>IF(D218="", "Nurodykite taikomą PVM dydį", "")</f>
        <v/>
      </c>
    </row>
    <row r="219" spans="1:8" x14ac:dyDescent="0.3">
      <c r="E219" s="14" t="s">
        <v>36</v>
      </c>
      <c r="F219" s="14">
        <f>IF(ISBLANK(F218), "", ROUND(SUM(F217:F218),2))</f>
        <v>195</v>
      </c>
    </row>
    <row r="223" spans="1:8" x14ac:dyDescent="0.3">
      <c r="A223" s="12" t="s">
        <v>190</v>
      </c>
      <c r="B223" s="28" t="s">
        <v>191</v>
      </c>
    </row>
    <row r="225" spans="1:8" x14ac:dyDescent="0.3">
      <c r="A225" s="12" t="s">
        <v>23</v>
      </c>
    </row>
    <row r="226" spans="1:8" s="25" customFormat="1" ht="100.8" x14ac:dyDescent="0.3">
      <c r="A226" s="24" t="s">
        <v>24</v>
      </c>
      <c r="B226" s="29" t="s">
        <v>25</v>
      </c>
      <c r="C226" s="24" t="s">
        <v>26</v>
      </c>
      <c r="D226" s="24" t="s">
        <v>27</v>
      </c>
      <c r="E226" s="24" t="s">
        <v>28</v>
      </c>
      <c r="F226" s="24" t="s">
        <v>29</v>
      </c>
      <c r="G226" s="29" t="s">
        <v>30</v>
      </c>
      <c r="H226" s="29" t="s">
        <v>31</v>
      </c>
    </row>
    <row r="227" spans="1:8" x14ac:dyDescent="0.3">
      <c r="A227" s="14" t="s">
        <v>192</v>
      </c>
      <c r="B227" s="30" t="s">
        <v>193</v>
      </c>
      <c r="C227" s="15"/>
      <c r="D227" s="15"/>
      <c r="E227" s="15"/>
      <c r="F227" s="15"/>
      <c r="G227" s="31"/>
      <c r="H227" s="31"/>
    </row>
    <row r="228" spans="1:8" ht="28.8" x14ac:dyDescent="0.3">
      <c r="A228" s="15" t="s">
        <v>194</v>
      </c>
      <c r="B228" s="31" t="s">
        <v>193</v>
      </c>
      <c r="C228" s="32">
        <v>2000</v>
      </c>
      <c r="D228" s="32" t="s">
        <v>32</v>
      </c>
      <c r="E228" s="16">
        <v>2.4762</v>
      </c>
      <c r="F228" s="15">
        <f>IF(ISBLANK(E228),"", PRODUCT(C228,E228))</f>
        <v>4952.3999999999996</v>
      </c>
      <c r="G228" s="35" t="s">
        <v>384</v>
      </c>
      <c r="H228" s="31"/>
    </row>
    <row r="229" spans="1:8" ht="115.2" x14ac:dyDescent="0.3">
      <c r="A229" s="15" t="s">
        <v>195</v>
      </c>
      <c r="B229" s="31" t="s">
        <v>196</v>
      </c>
      <c r="C229" s="15"/>
      <c r="D229" s="15"/>
      <c r="E229" s="15"/>
      <c r="F229" s="15"/>
      <c r="G229" s="31"/>
      <c r="H229" s="36" t="s">
        <v>431</v>
      </c>
    </row>
    <row r="230" spans="1:8" ht="43.2" x14ac:dyDescent="0.3">
      <c r="A230" s="15" t="s">
        <v>197</v>
      </c>
      <c r="B230" s="31" t="s">
        <v>198</v>
      </c>
      <c r="C230" s="15"/>
      <c r="D230" s="15"/>
      <c r="E230" s="15"/>
      <c r="F230" s="15"/>
      <c r="G230" s="31"/>
      <c r="H230" s="36" t="s">
        <v>385</v>
      </c>
    </row>
    <row r="231" spans="1:8" ht="43.2" x14ac:dyDescent="0.3">
      <c r="A231" s="15" t="s">
        <v>199</v>
      </c>
      <c r="B231" s="31" t="s">
        <v>200</v>
      </c>
      <c r="C231" s="15"/>
      <c r="D231" s="15"/>
      <c r="E231" s="15"/>
      <c r="F231" s="15"/>
      <c r="G231" s="31"/>
      <c r="H231" s="36" t="s">
        <v>386</v>
      </c>
    </row>
    <row r="232" spans="1:8" ht="57.6" x14ac:dyDescent="0.3">
      <c r="A232" s="15" t="s">
        <v>201</v>
      </c>
      <c r="B232" s="31" t="s">
        <v>202</v>
      </c>
      <c r="C232" s="15"/>
      <c r="D232" s="15"/>
      <c r="E232" s="15"/>
      <c r="F232" s="15"/>
      <c r="G232" s="31"/>
      <c r="H232" s="36" t="s">
        <v>387</v>
      </c>
    </row>
    <row r="233" spans="1:8" ht="43.2" x14ac:dyDescent="0.3">
      <c r="A233" s="15" t="s">
        <v>203</v>
      </c>
      <c r="B233" s="31" t="s">
        <v>204</v>
      </c>
      <c r="C233" s="15"/>
      <c r="D233" s="15"/>
      <c r="E233" s="15"/>
      <c r="F233" s="15"/>
      <c r="G233" s="31"/>
      <c r="H233" s="36" t="s">
        <v>388</v>
      </c>
    </row>
    <row r="234" spans="1:8" ht="28.8" x14ac:dyDescent="0.3">
      <c r="A234" s="15" t="s">
        <v>205</v>
      </c>
      <c r="B234" s="31" t="s">
        <v>206</v>
      </c>
      <c r="C234" s="15"/>
      <c r="D234" s="15"/>
      <c r="E234" s="15"/>
      <c r="F234" s="15"/>
      <c r="G234" s="31"/>
      <c r="H234" s="36" t="s">
        <v>389</v>
      </c>
    </row>
    <row r="235" spans="1:8" ht="86.4" x14ac:dyDescent="0.3">
      <c r="A235" s="15" t="s">
        <v>207</v>
      </c>
      <c r="B235" s="31" t="s">
        <v>208</v>
      </c>
      <c r="C235" s="15"/>
      <c r="D235" s="15"/>
      <c r="E235" s="15"/>
      <c r="F235" s="15"/>
      <c r="G235" s="31"/>
      <c r="H235" s="36" t="s">
        <v>390</v>
      </c>
    </row>
    <row r="236" spans="1:8" ht="28.8" x14ac:dyDescent="0.3">
      <c r="A236" s="15" t="s">
        <v>209</v>
      </c>
      <c r="B236" s="31" t="s">
        <v>210</v>
      </c>
      <c r="C236" s="15"/>
      <c r="D236" s="15"/>
      <c r="E236" s="15"/>
      <c r="F236" s="15"/>
      <c r="G236" s="31"/>
      <c r="H236" s="36" t="s">
        <v>391</v>
      </c>
    </row>
    <row r="237" spans="1:8" ht="72" x14ac:dyDescent="0.3">
      <c r="A237" s="15" t="s">
        <v>211</v>
      </c>
      <c r="B237" s="31" t="s">
        <v>212</v>
      </c>
      <c r="C237" s="15"/>
      <c r="D237" s="15"/>
      <c r="E237" s="15"/>
      <c r="F237" s="15"/>
      <c r="G237" s="31"/>
      <c r="H237" s="36" t="s">
        <v>392</v>
      </c>
    </row>
    <row r="238" spans="1:8" x14ac:dyDescent="0.3">
      <c r="E238" s="14" t="s">
        <v>33</v>
      </c>
      <c r="F238" s="14">
        <f>IF((COUNT(C228:C237)&lt;&gt;COUNT(F228:F237)),"", ROUND(SUM(F228:F237),2))</f>
        <v>4952.3999999999996</v>
      </c>
      <c r="G238" s="33" t="str">
        <f>IF((COUNT(C228:C237)&lt;&gt;COUNT(F228:F237)),"Neužpildytos visų objektų kainos", "")</f>
        <v/>
      </c>
    </row>
    <row r="239" spans="1:8" x14ac:dyDescent="0.3">
      <c r="C239" s="14" t="s">
        <v>34</v>
      </c>
      <c r="D239" s="17">
        <v>5</v>
      </c>
      <c r="E239" s="14" t="s">
        <v>35</v>
      </c>
      <c r="F239" s="14">
        <f>IF(OR(F238="",D239=""),"", ROUND(PRODUCT(D239,F238)/100,2))</f>
        <v>247.62</v>
      </c>
      <c r="G239" s="33" t="str">
        <f>IF(D239="", "Nurodykite taikomą PVM dydį", "")</f>
        <v/>
      </c>
    </row>
    <row r="240" spans="1:8" x14ac:dyDescent="0.3">
      <c r="E240" s="14" t="s">
        <v>36</v>
      </c>
      <c r="F240" s="14">
        <f>IF(ISBLANK(F239), "", ROUND(SUM(F238:F239),2))</f>
        <v>5200.0200000000004</v>
      </c>
    </row>
    <row r="244" spans="1:8" x14ac:dyDescent="0.3">
      <c r="A244" s="12" t="s">
        <v>213</v>
      </c>
      <c r="B244" s="28" t="s">
        <v>214</v>
      </c>
    </row>
    <row r="246" spans="1:8" x14ac:dyDescent="0.3">
      <c r="A246" s="12" t="s">
        <v>23</v>
      </c>
    </row>
    <row r="247" spans="1:8" s="25" customFormat="1" ht="100.8" x14ac:dyDescent="0.3">
      <c r="A247" s="24" t="s">
        <v>24</v>
      </c>
      <c r="B247" s="29" t="s">
        <v>25</v>
      </c>
      <c r="C247" s="24" t="s">
        <v>26</v>
      </c>
      <c r="D247" s="24" t="s">
        <v>27</v>
      </c>
      <c r="E247" s="24" t="s">
        <v>28</v>
      </c>
      <c r="F247" s="24" t="s">
        <v>29</v>
      </c>
      <c r="G247" s="29" t="s">
        <v>30</v>
      </c>
      <c r="H247" s="29" t="s">
        <v>31</v>
      </c>
    </row>
    <row r="248" spans="1:8" x14ac:dyDescent="0.3">
      <c r="A248" s="14" t="s">
        <v>215</v>
      </c>
      <c r="B248" s="30" t="s">
        <v>216</v>
      </c>
      <c r="C248" s="15"/>
      <c r="D248" s="15"/>
      <c r="E248" s="15"/>
      <c r="F248" s="15"/>
      <c r="G248" s="31"/>
      <c r="H248" s="31"/>
    </row>
    <row r="249" spans="1:8" ht="28.8" x14ac:dyDescent="0.3">
      <c r="A249" s="15" t="s">
        <v>217</v>
      </c>
      <c r="B249" s="31" t="s">
        <v>216</v>
      </c>
      <c r="C249" s="32">
        <v>100</v>
      </c>
      <c r="D249" s="32" t="s">
        <v>32</v>
      </c>
      <c r="E249" s="16">
        <v>0.83809999999999996</v>
      </c>
      <c r="F249" s="15">
        <f>IF(ISBLANK(E249),"", PRODUCT(C249,E249))</f>
        <v>83.81</v>
      </c>
      <c r="G249" s="35" t="s">
        <v>325</v>
      </c>
      <c r="H249" s="31"/>
    </row>
    <row r="250" spans="1:8" ht="86.4" x14ac:dyDescent="0.3">
      <c r="A250" s="15" t="s">
        <v>218</v>
      </c>
      <c r="B250" s="31" t="s">
        <v>219</v>
      </c>
      <c r="C250" s="15"/>
      <c r="D250" s="15"/>
      <c r="E250" s="15"/>
      <c r="F250" s="15"/>
      <c r="G250" s="31"/>
      <c r="H250" s="36" t="s">
        <v>432</v>
      </c>
    </row>
    <row r="251" spans="1:8" ht="28.8" x14ac:dyDescent="0.3">
      <c r="A251" s="15" t="s">
        <v>220</v>
      </c>
      <c r="B251" s="31" t="s">
        <v>221</v>
      </c>
      <c r="C251" s="15"/>
      <c r="D251" s="15"/>
      <c r="E251" s="15"/>
      <c r="F251" s="15"/>
      <c r="G251" s="31"/>
      <c r="H251" s="36" t="s">
        <v>393</v>
      </c>
    </row>
    <row r="252" spans="1:8" ht="100.8" x14ac:dyDescent="0.3">
      <c r="A252" s="15" t="s">
        <v>222</v>
      </c>
      <c r="B252" s="31" t="s">
        <v>223</v>
      </c>
      <c r="C252" s="15"/>
      <c r="D252" s="15"/>
      <c r="E252" s="15"/>
      <c r="F252" s="15"/>
      <c r="G252" s="31"/>
      <c r="H252" s="36" t="s">
        <v>326</v>
      </c>
    </row>
    <row r="253" spans="1:8" ht="72" x14ac:dyDescent="0.3">
      <c r="A253" s="15" t="s">
        <v>224</v>
      </c>
      <c r="B253" s="31" t="s">
        <v>225</v>
      </c>
      <c r="C253" s="15"/>
      <c r="D253" s="15"/>
      <c r="E253" s="15"/>
      <c r="F253" s="15"/>
      <c r="G253" s="31"/>
      <c r="H253" s="36" t="s">
        <v>394</v>
      </c>
    </row>
    <row r="254" spans="1:8" ht="57.6" x14ac:dyDescent="0.3">
      <c r="A254" s="15" t="s">
        <v>226</v>
      </c>
      <c r="B254" s="31" t="s">
        <v>227</v>
      </c>
      <c r="C254" s="15"/>
      <c r="D254" s="15"/>
      <c r="E254" s="15"/>
      <c r="F254" s="15"/>
      <c r="G254" s="31"/>
      <c r="H254" s="36" t="s">
        <v>327</v>
      </c>
    </row>
    <row r="255" spans="1:8" x14ac:dyDescent="0.3">
      <c r="E255" s="14" t="s">
        <v>33</v>
      </c>
      <c r="F255" s="14">
        <f>IF((COUNT(C249:C254)&lt;&gt;COUNT(F249:F254)),"", ROUND(SUM(F249:F254),2))</f>
        <v>83.81</v>
      </c>
      <c r="G255" s="33" t="str">
        <f>IF((COUNT(C249:C254)&lt;&gt;COUNT(F249:F254)),"Neužpildytos visų objektų kainos", "")</f>
        <v/>
      </c>
    </row>
    <row r="256" spans="1:8" x14ac:dyDescent="0.3">
      <c r="C256" s="14" t="s">
        <v>34</v>
      </c>
      <c r="D256" s="17">
        <v>5</v>
      </c>
      <c r="E256" s="14" t="s">
        <v>35</v>
      </c>
      <c r="F256" s="14">
        <f>IF(OR(F255="",D256=""),"", ROUND(PRODUCT(D256,F255)/100,2))</f>
        <v>4.1900000000000004</v>
      </c>
      <c r="G256" s="33" t="str">
        <f>IF(D256="", "Nurodykite taikomą PVM dydį", "")</f>
        <v/>
      </c>
    </row>
    <row r="257" spans="1:8" x14ac:dyDescent="0.3">
      <c r="E257" s="14" t="s">
        <v>36</v>
      </c>
      <c r="F257" s="14">
        <f>IF(ISBLANK(F256), "", ROUND(SUM(F255:F256),2))</f>
        <v>88</v>
      </c>
    </row>
    <row r="262" spans="1:8" x14ac:dyDescent="0.3">
      <c r="A262" s="12" t="s">
        <v>228</v>
      </c>
      <c r="B262" s="28" t="s">
        <v>229</v>
      </c>
    </row>
    <row r="264" spans="1:8" x14ac:dyDescent="0.3">
      <c r="A264" s="12" t="s">
        <v>23</v>
      </c>
    </row>
    <row r="265" spans="1:8" s="25" customFormat="1" ht="100.8" x14ac:dyDescent="0.3">
      <c r="A265" s="24" t="s">
        <v>24</v>
      </c>
      <c r="B265" s="29" t="s">
        <v>25</v>
      </c>
      <c r="C265" s="24" t="s">
        <v>26</v>
      </c>
      <c r="D265" s="24" t="s">
        <v>27</v>
      </c>
      <c r="E265" s="24" t="s">
        <v>28</v>
      </c>
      <c r="F265" s="24" t="s">
        <v>29</v>
      </c>
      <c r="G265" s="29" t="s">
        <v>30</v>
      </c>
      <c r="H265" s="29" t="s">
        <v>31</v>
      </c>
    </row>
    <row r="266" spans="1:8" x14ac:dyDescent="0.3">
      <c r="A266" s="14" t="s">
        <v>230</v>
      </c>
      <c r="B266" s="30" t="s">
        <v>231</v>
      </c>
      <c r="C266" s="15"/>
      <c r="D266" s="15"/>
      <c r="E266" s="15"/>
      <c r="F266" s="15"/>
      <c r="G266" s="31"/>
      <c r="H266" s="31"/>
    </row>
    <row r="267" spans="1:8" ht="28.8" x14ac:dyDescent="0.3">
      <c r="A267" s="15" t="s">
        <v>232</v>
      </c>
      <c r="B267" s="31" t="s">
        <v>231</v>
      </c>
      <c r="C267" s="32">
        <v>200</v>
      </c>
      <c r="D267" s="32" t="s">
        <v>32</v>
      </c>
      <c r="E267" s="16">
        <v>0.93330000000000002</v>
      </c>
      <c r="F267" s="15">
        <f>IF(ISBLANK(E267),"", PRODUCT(C267,E267))</f>
        <v>186.66</v>
      </c>
      <c r="G267" s="35" t="s">
        <v>395</v>
      </c>
      <c r="H267" s="31"/>
    </row>
    <row r="268" spans="1:8" ht="100.8" x14ac:dyDescent="0.3">
      <c r="A268" s="15" t="s">
        <v>233</v>
      </c>
      <c r="B268" s="31" t="s">
        <v>234</v>
      </c>
      <c r="C268" s="15"/>
      <c r="D268" s="15"/>
      <c r="E268" s="15"/>
      <c r="F268" s="15"/>
      <c r="G268" s="31"/>
      <c r="H268" s="36" t="s">
        <v>433</v>
      </c>
    </row>
    <row r="269" spans="1:8" x14ac:dyDescent="0.3">
      <c r="E269" s="14" t="s">
        <v>33</v>
      </c>
      <c r="F269" s="14">
        <f>IF((COUNT(C267:C268)&lt;&gt;COUNT(F267:F268)),"", ROUND(SUM(F267:F268),2))</f>
        <v>186.66</v>
      </c>
      <c r="G269" s="33" t="str">
        <f>IF((COUNT(C267:C268)&lt;&gt;COUNT(F267:F268)),"Neužpildytos visų objektų kainos", "")</f>
        <v/>
      </c>
    </row>
    <row r="270" spans="1:8" x14ac:dyDescent="0.3">
      <c r="C270" s="14" t="s">
        <v>34</v>
      </c>
      <c r="D270" s="17">
        <v>5</v>
      </c>
      <c r="E270" s="14" t="s">
        <v>35</v>
      </c>
      <c r="F270" s="14">
        <f>IF(OR(F269="",D270=""),"", ROUND(PRODUCT(D270,F269)/100,2))</f>
        <v>9.33</v>
      </c>
      <c r="G270" s="33" t="str">
        <f>IF(D270="", "Nurodykite taikomą PVM dydį", "")</f>
        <v/>
      </c>
    </row>
    <row r="271" spans="1:8" x14ac:dyDescent="0.3">
      <c r="E271" s="14" t="s">
        <v>36</v>
      </c>
      <c r="F271" s="14">
        <f>IF(ISBLANK(F270), "", ROUND(SUM(F269:F270),2))</f>
        <v>195.99</v>
      </c>
    </row>
    <row r="277" spans="1:8" x14ac:dyDescent="0.3">
      <c r="A277" s="12" t="s">
        <v>235</v>
      </c>
      <c r="B277" s="28" t="s">
        <v>236</v>
      </c>
    </row>
    <row r="279" spans="1:8" x14ac:dyDescent="0.3">
      <c r="A279" s="12" t="s">
        <v>23</v>
      </c>
    </row>
    <row r="280" spans="1:8" s="25" customFormat="1" ht="100.8" x14ac:dyDescent="0.3">
      <c r="A280" s="24" t="s">
        <v>24</v>
      </c>
      <c r="B280" s="29" t="s">
        <v>25</v>
      </c>
      <c r="C280" s="24" t="s">
        <v>26</v>
      </c>
      <c r="D280" s="24" t="s">
        <v>27</v>
      </c>
      <c r="E280" s="24" t="s">
        <v>28</v>
      </c>
      <c r="F280" s="24" t="s">
        <v>29</v>
      </c>
      <c r="G280" s="29" t="s">
        <v>30</v>
      </c>
      <c r="H280" s="29" t="s">
        <v>31</v>
      </c>
    </row>
    <row r="281" spans="1:8" x14ac:dyDescent="0.3">
      <c r="A281" s="14" t="s">
        <v>237</v>
      </c>
      <c r="B281" s="30" t="s">
        <v>238</v>
      </c>
      <c r="C281" s="15"/>
      <c r="D281" s="15"/>
      <c r="E281" s="15"/>
      <c r="F281" s="15"/>
      <c r="G281" s="31"/>
      <c r="H281" s="31"/>
    </row>
    <row r="282" spans="1:8" ht="28.8" x14ac:dyDescent="0.3">
      <c r="A282" s="15" t="s">
        <v>239</v>
      </c>
      <c r="B282" s="31" t="s">
        <v>238</v>
      </c>
      <c r="C282" s="32">
        <v>4000</v>
      </c>
      <c r="D282" s="32" t="s">
        <v>32</v>
      </c>
      <c r="E282" s="16">
        <v>1.1237999999999999</v>
      </c>
      <c r="F282" s="15">
        <f>IF(ISBLANK(E282),"", PRODUCT(C282,E282))</f>
        <v>4495.2</v>
      </c>
      <c r="G282" s="35" t="s">
        <v>396</v>
      </c>
      <c r="H282" s="31"/>
    </row>
    <row r="283" spans="1:8" ht="72" x14ac:dyDescent="0.3">
      <c r="A283" s="15" t="s">
        <v>240</v>
      </c>
      <c r="B283" s="31" t="s">
        <v>138</v>
      </c>
      <c r="C283" s="15"/>
      <c r="D283" s="15"/>
      <c r="E283" s="15"/>
      <c r="F283" s="15"/>
      <c r="G283" s="31"/>
      <c r="H283" s="36" t="s">
        <v>434</v>
      </c>
    </row>
    <row r="284" spans="1:8" x14ac:dyDescent="0.3">
      <c r="A284" s="15" t="s">
        <v>241</v>
      </c>
      <c r="B284" s="31" t="s">
        <v>242</v>
      </c>
      <c r="C284" s="15"/>
      <c r="D284" s="15"/>
      <c r="E284" s="15"/>
      <c r="F284" s="15"/>
      <c r="G284" s="31"/>
      <c r="H284" s="36" t="s">
        <v>397</v>
      </c>
    </row>
    <row r="285" spans="1:8" ht="28.8" x14ac:dyDescent="0.3">
      <c r="A285" s="15" t="s">
        <v>243</v>
      </c>
      <c r="B285" s="31" t="s">
        <v>244</v>
      </c>
      <c r="C285" s="15"/>
      <c r="D285" s="15"/>
      <c r="E285" s="15"/>
      <c r="F285" s="15"/>
      <c r="G285" s="31"/>
      <c r="H285" s="36" t="s">
        <v>398</v>
      </c>
    </row>
    <row r="286" spans="1:8" x14ac:dyDescent="0.3">
      <c r="A286" s="15" t="s">
        <v>245</v>
      </c>
      <c r="B286" s="31" t="s">
        <v>246</v>
      </c>
      <c r="C286" s="15"/>
      <c r="D286" s="15"/>
      <c r="E286" s="15"/>
      <c r="F286" s="15"/>
      <c r="G286" s="31"/>
      <c r="H286" s="36" t="s">
        <v>399</v>
      </c>
    </row>
    <row r="287" spans="1:8" ht="28.8" x14ac:dyDescent="0.3">
      <c r="A287" s="15" t="s">
        <v>247</v>
      </c>
      <c r="B287" s="31" t="s">
        <v>248</v>
      </c>
      <c r="C287" s="15"/>
      <c r="D287" s="15"/>
      <c r="E287" s="15"/>
      <c r="F287" s="15"/>
      <c r="G287" s="31"/>
      <c r="H287" s="36" t="s">
        <v>400</v>
      </c>
    </row>
    <row r="288" spans="1:8" ht="28.8" x14ac:dyDescent="0.3">
      <c r="A288" s="15" t="s">
        <v>249</v>
      </c>
      <c r="B288" s="31" t="s">
        <v>250</v>
      </c>
      <c r="C288" s="15"/>
      <c r="D288" s="15"/>
      <c r="E288" s="15"/>
      <c r="F288" s="15"/>
      <c r="G288" s="31"/>
      <c r="H288" s="36" t="s">
        <v>401</v>
      </c>
    </row>
    <row r="289" spans="1:8" ht="43.2" x14ac:dyDescent="0.3">
      <c r="A289" s="15" t="s">
        <v>251</v>
      </c>
      <c r="B289" s="31" t="s">
        <v>252</v>
      </c>
      <c r="C289" s="15"/>
      <c r="D289" s="15"/>
      <c r="E289" s="15"/>
      <c r="F289" s="15"/>
      <c r="G289" s="31"/>
      <c r="H289" s="36" t="s">
        <v>402</v>
      </c>
    </row>
    <row r="290" spans="1:8" ht="43.2" x14ac:dyDescent="0.3">
      <c r="A290" s="15" t="s">
        <v>253</v>
      </c>
      <c r="B290" s="31" t="s">
        <v>254</v>
      </c>
      <c r="C290" s="15"/>
      <c r="D290" s="15"/>
      <c r="E290" s="15"/>
      <c r="F290" s="15"/>
      <c r="G290" s="31"/>
      <c r="H290" s="36" t="s">
        <v>403</v>
      </c>
    </row>
    <row r="291" spans="1:8" x14ac:dyDescent="0.3">
      <c r="A291" s="15" t="s">
        <v>255</v>
      </c>
      <c r="B291" s="31" t="s">
        <v>256</v>
      </c>
      <c r="C291" s="15"/>
      <c r="D291" s="15"/>
      <c r="E291" s="15"/>
      <c r="F291" s="15"/>
      <c r="G291" s="31"/>
      <c r="H291" s="36" t="s">
        <v>404</v>
      </c>
    </row>
    <row r="292" spans="1:8" x14ac:dyDescent="0.3">
      <c r="A292" s="15" t="s">
        <v>257</v>
      </c>
      <c r="B292" s="31" t="s">
        <v>258</v>
      </c>
      <c r="C292" s="15"/>
      <c r="D292" s="15"/>
      <c r="E292" s="15"/>
      <c r="F292" s="15"/>
      <c r="G292" s="31"/>
      <c r="H292" s="36" t="s">
        <v>405</v>
      </c>
    </row>
    <row r="293" spans="1:8" ht="57.6" x14ac:dyDescent="0.3">
      <c r="A293" s="15" t="s">
        <v>259</v>
      </c>
      <c r="B293" s="31" t="s">
        <v>260</v>
      </c>
      <c r="C293" s="15"/>
      <c r="D293" s="15"/>
      <c r="E293" s="15"/>
      <c r="F293" s="15"/>
      <c r="G293" s="31"/>
      <c r="H293" s="36" t="s">
        <v>406</v>
      </c>
    </row>
    <row r="294" spans="1:8" ht="28.8" x14ac:dyDescent="0.3">
      <c r="A294" s="15" t="s">
        <v>261</v>
      </c>
      <c r="B294" s="31" t="s">
        <v>262</v>
      </c>
      <c r="C294" s="15"/>
      <c r="D294" s="15"/>
      <c r="E294" s="15"/>
      <c r="F294" s="15"/>
      <c r="G294" s="31"/>
      <c r="H294" s="36" t="s">
        <v>407</v>
      </c>
    </row>
    <row r="295" spans="1:8" x14ac:dyDescent="0.3">
      <c r="E295" s="14" t="s">
        <v>33</v>
      </c>
      <c r="F295" s="14">
        <f>IF((COUNT(C282:C294)&lt;&gt;COUNT(F282:F294)),"", ROUND(SUM(F282:F294),2))</f>
        <v>4495.2</v>
      </c>
      <c r="G295" s="33" t="str">
        <f>IF((COUNT(C282:C294)&lt;&gt;COUNT(F282:F294)),"Neužpildytos visų objektų kainos", "")</f>
        <v/>
      </c>
    </row>
    <row r="296" spans="1:8" x14ac:dyDescent="0.3">
      <c r="C296" s="14" t="s">
        <v>34</v>
      </c>
      <c r="D296" s="17">
        <v>5</v>
      </c>
      <c r="E296" s="14" t="s">
        <v>35</v>
      </c>
      <c r="F296" s="14">
        <f>IF(OR(F295="",D296=""),"", ROUND(PRODUCT(D296,F295)/100,2))</f>
        <v>224.76</v>
      </c>
      <c r="G296" s="33" t="str">
        <f>IF(D296="", "Nurodykite taikomą PVM dydį", "")</f>
        <v/>
      </c>
    </row>
    <row r="297" spans="1:8" x14ac:dyDescent="0.3">
      <c r="E297" s="14" t="s">
        <v>36</v>
      </c>
      <c r="F297" s="14">
        <f>IF(ISBLANK(F296), "", ROUND(SUM(F295:F296),2))</f>
        <v>4719.96</v>
      </c>
    </row>
    <row r="302" spans="1:8" x14ac:dyDescent="0.3">
      <c r="A302" s="12" t="s">
        <v>263</v>
      </c>
      <c r="B302" s="28" t="s">
        <v>264</v>
      </c>
    </row>
    <row r="304" spans="1:8" x14ac:dyDescent="0.3">
      <c r="A304" s="12" t="s">
        <v>23</v>
      </c>
    </row>
    <row r="305" spans="1:8" s="25" customFormat="1" ht="100.8" x14ac:dyDescent="0.3">
      <c r="A305" s="24" t="s">
        <v>24</v>
      </c>
      <c r="B305" s="29" t="s">
        <v>25</v>
      </c>
      <c r="C305" s="24" t="s">
        <v>26</v>
      </c>
      <c r="D305" s="24" t="s">
        <v>27</v>
      </c>
      <c r="E305" s="24" t="s">
        <v>28</v>
      </c>
      <c r="F305" s="24" t="s">
        <v>29</v>
      </c>
      <c r="G305" s="29" t="s">
        <v>30</v>
      </c>
      <c r="H305" s="29" t="s">
        <v>31</v>
      </c>
    </row>
    <row r="306" spans="1:8" x14ac:dyDescent="0.3">
      <c r="A306" s="14" t="s">
        <v>265</v>
      </c>
      <c r="B306" s="30" t="s">
        <v>266</v>
      </c>
      <c r="C306" s="15"/>
      <c r="D306" s="15"/>
      <c r="E306" s="15"/>
      <c r="F306" s="15"/>
      <c r="G306" s="31"/>
      <c r="H306" s="31"/>
    </row>
    <row r="307" spans="1:8" ht="28.8" x14ac:dyDescent="0.3">
      <c r="A307" s="15" t="s">
        <v>267</v>
      </c>
      <c r="B307" s="31" t="s">
        <v>266</v>
      </c>
      <c r="C307" s="32">
        <v>12000</v>
      </c>
      <c r="D307" s="32" t="s">
        <v>32</v>
      </c>
      <c r="E307" s="16">
        <v>3.6190000000000002</v>
      </c>
      <c r="F307" s="15">
        <f>IF(ISBLANK(E307),"", PRODUCT(C307,E307))</f>
        <v>43428</v>
      </c>
      <c r="G307" s="35" t="s">
        <v>408</v>
      </c>
      <c r="H307" s="31"/>
    </row>
    <row r="308" spans="1:8" ht="72" x14ac:dyDescent="0.3">
      <c r="A308" s="15" t="s">
        <v>268</v>
      </c>
      <c r="B308" s="31" t="s">
        <v>269</v>
      </c>
      <c r="C308" s="15"/>
      <c r="D308" s="15"/>
      <c r="E308" s="15"/>
      <c r="F308" s="15"/>
      <c r="G308" s="31"/>
      <c r="H308" s="36" t="s">
        <v>435</v>
      </c>
    </row>
    <row r="309" spans="1:8" x14ac:dyDescent="0.3">
      <c r="A309" s="15" t="s">
        <v>270</v>
      </c>
      <c r="B309" s="31" t="s">
        <v>84</v>
      </c>
      <c r="C309" s="15"/>
      <c r="D309" s="15"/>
      <c r="E309" s="15"/>
      <c r="F309" s="15"/>
      <c r="G309" s="31"/>
      <c r="H309" s="36" t="s">
        <v>342</v>
      </c>
    </row>
    <row r="310" spans="1:8" ht="28.8" x14ac:dyDescent="0.3">
      <c r="A310" s="15" t="s">
        <v>271</v>
      </c>
      <c r="B310" s="31" t="s">
        <v>272</v>
      </c>
      <c r="C310" s="15"/>
      <c r="D310" s="15"/>
      <c r="E310" s="15"/>
      <c r="F310" s="15"/>
      <c r="G310" s="31"/>
      <c r="H310" s="36" t="s">
        <v>409</v>
      </c>
    </row>
    <row r="311" spans="1:8" ht="57.6" x14ac:dyDescent="0.3">
      <c r="A311" s="15" t="s">
        <v>273</v>
      </c>
      <c r="B311" s="31" t="s">
        <v>274</v>
      </c>
      <c r="C311" s="15"/>
      <c r="D311" s="15"/>
      <c r="E311" s="15"/>
      <c r="F311" s="15"/>
      <c r="G311" s="31"/>
      <c r="H311" s="36" t="s">
        <v>410</v>
      </c>
    </row>
    <row r="312" spans="1:8" x14ac:dyDescent="0.3">
      <c r="A312" s="15" t="s">
        <v>275</v>
      </c>
      <c r="B312" s="31" t="s">
        <v>276</v>
      </c>
      <c r="C312" s="15"/>
      <c r="D312" s="15"/>
      <c r="E312" s="15"/>
      <c r="F312" s="15"/>
      <c r="G312" s="31"/>
      <c r="H312" s="36" t="s">
        <v>411</v>
      </c>
    </row>
    <row r="313" spans="1:8" x14ac:dyDescent="0.3">
      <c r="A313" s="15" t="s">
        <v>277</v>
      </c>
      <c r="B313" s="31" t="s">
        <v>278</v>
      </c>
      <c r="C313" s="15"/>
      <c r="D313" s="15"/>
      <c r="E313" s="15"/>
      <c r="F313" s="15"/>
      <c r="G313" s="31"/>
      <c r="H313" s="36" t="s">
        <v>412</v>
      </c>
    </row>
    <row r="314" spans="1:8" x14ac:dyDescent="0.3">
      <c r="A314" s="15" t="s">
        <v>279</v>
      </c>
      <c r="B314" s="31" t="s">
        <v>280</v>
      </c>
      <c r="C314" s="15"/>
      <c r="D314" s="15"/>
      <c r="E314" s="15"/>
      <c r="F314" s="15"/>
      <c r="G314" s="31"/>
      <c r="H314" s="36" t="s">
        <v>413</v>
      </c>
    </row>
    <row r="315" spans="1:8" ht="28.8" x14ac:dyDescent="0.3">
      <c r="A315" s="15" t="s">
        <v>281</v>
      </c>
      <c r="B315" s="31" t="s">
        <v>282</v>
      </c>
      <c r="C315" s="15"/>
      <c r="D315" s="15"/>
      <c r="E315" s="15"/>
      <c r="F315" s="15"/>
      <c r="G315" s="31"/>
      <c r="H315" s="36" t="s">
        <v>414</v>
      </c>
    </row>
    <row r="316" spans="1:8" x14ac:dyDescent="0.3">
      <c r="E316" s="14" t="s">
        <v>33</v>
      </c>
      <c r="F316" s="14">
        <f>IF((COUNT(C307:C315)&lt;&gt;COUNT(F307:F315)),"", ROUND(SUM(F307:F315),2))</f>
        <v>43428</v>
      </c>
      <c r="G316" s="33" t="str">
        <f>IF((COUNT(C307:C315)&lt;&gt;COUNT(F307:F315)),"Neužpildytos visų objektų kainos", "")</f>
        <v/>
      </c>
    </row>
    <row r="317" spans="1:8" x14ac:dyDescent="0.3">
      <c r="C317" s="14" t="s">
        <v>34</v>
      </c>
      <c r="D317" s="17">
        <v>5</v>
      </c>
      <c r="E317" s="14" t="s">
        <v>35</v>
      </c>
      <c r="F317" s="14">
        <f>IF(OR(F316="",D317=""),"", ROUND(PRODUCT(D317,F316)/100,2))</f>
        <v>2171.4</v>
      </c>
      <c r="G317" s="33" t="str">
        <f>IF(D317="", "Nurodykite taikomą PVM dydį", "")</f>
        <v/>
      </c>
    </row>
    <row r="318" spans="1:8" x14ac:dyDescent="0.3">
      <c r="E318" s="14" t="s">
        <v>36</v>
      </c>
      <c r="F318" s="14">
        <f>IF(ISBLANK(F317), "", ROUND(SUM(F316:F317),2))</f>
        <v>45599.4</v>
      </c>
    </row>
    <row r="324" spans="1:8" x14ac:dyDescent="0.3">
      <c r="A324" s="12" t="s">
        <v>283</v>
      </c>
      <c r="B324" s="28" t="s">
        <v>284</v>
      </c>
    </row>
    <row r="326" spans="1:8" x14ac:dyDescent="0.3">
      <c r="A326" s="12" t="s">
        <v>23</v>
      </c>
    </row>
    <row r="327" spans="1:8" s="25" customFormat="1" ht="100.8" x14ac:dyDescent="0.3">
      <c r="A327" s="24" t="s">
        <v>24</v>
      </c>
      <c r="B327" s="29" t="s">
        <v>25</v>
      </c>
      <c r="C327" s="24" t="s">
        <v>26</v>
      </c>
      <c r="D327" s="24" t="s">
        <v>27</v>
      </c>
      <c r="E327" s="24" t="s">
        <v>28</v>
      </c>
      <c r="F327" s="24" t="s">
        <v>29</v>
      </c>
      <c r="G327" s="29" t="s">
        <v>30</v>
      </c>
      <c r="H327" s="29" t="s">
        <v>31</v>
      </c>
    </row>
    <row r="328" spans="1:8" x14ac:dyDescent="0.3">
      <c r="A328" s="14" t="s">
        <v>285</v>
      </c>
      <c r="B328" s="30" t="s">
        <v>286</v>
      </c>
      <c r="C328" s="15"/>
      <c r="D328" s="15"/>
      <c r="E328" s="15"/>
      <c r="F328" s="15"/>
      <c r="G328" s="31"/>
      <c r="H328" s="31"/>
    </row>
    <row r="329" spans="1:8" ht="28.8" x14ac:dyDescent="0.3">
      <c r="A329" s="15" t="s">
        <v>287</v>
      </c>
      <c r="B329" s="31" t="s">
        <v>286</v>
      </c>
      <c r="C329" s="32">
        <v>1000</v>
      </c>
      <c r="D329" s="32" t="s">
        <v>32</v>
      </c>
      <c r="E329" s="16">
        <v>0.1905</v>
      </c>
      <c r="F329" s="15">
        <f>IF(ISBLANK(E329),"", PRODUCT(C329,E329))</f>
        <v>190.5</v>
      </c>
      <c r="G329" s="35" t="s">
        <v>415</v>
      </c>
      <c r="H329" s="31"/>
    </row>
    <row r="330" spans="1:8" ht="72" x14ac:dyDescent="0.3">
      <c r="A330" s="15" t="s">
        <v>288</v>
      </c>
      <c r="B330" s="31" t="s">
        <v>289</v>
      </c>
      <c r="C330" s="15"/>
      <c r="D330" s="15"/>
      <c r="E330" s="15"/>
      <c r="F330" s="15"/>
      <c r="G330" s="31"/>
      <c r="H330" s="36" t="s">
        <v>436</v>
      </c>
    </row>
    <row r="331" spans="1:8" x14ac:dyDescent="0.3">
      <c r="A331" s="15" t="s">
        <v>290</v>
      </c>
      <c r="B331" s="31" t="s">
        <v>291</v>
      </c>
      <c r="C331" s="15"/>
      <c r="D331" s="15"/>
      <c r="E331" s="15"/>
      <c r="F331" s="15"/>
      <c r="G331" s="31"/>
      <c r="H331" s="36" t="s">
        <v>416</v>
      </c>
    </row>
    <row r="332" spans="1:8" x14ac:dyDescent="0.3">
      <c r="A332" s="15" t="s">
        <v>292</v>
      </c>
      <c r="B332" s="31" t="s">
        <v>293</v>
      </c>
      <c r="C332" s="15"/>
      <c r="D332" s="15"/>
      <c r="E332" s="15"/>
      <c r="F332" s="15"/>
      <c r="G332" s="31"/>
      <c r="H332" s="36" t="s">
        <v>417</v>
      </c>
    </row>
    <row r="333" spans="1:8" ht="28.8" x14ac:dyDescent="0.3">
      <c r="A333" s="15" t="s">
        <v>294</v>
      </c>
      <c r="B333" s="31" t="s">
        <v>295</v>
      </c>
      <c r="C333" s="15"/>
      <c r="D333" s="15"/>
      <c r="E333" s="15"/>
      <c r="F333" s="15"/>
      <c r="G333" s="31"/>
      <c r="H333" s="36" t="s">
        <v>418</v>
      </c>
    </row>
    <row r="334" spans="1:8" x14ac:dyDescent="0.3">
      <c r="E334" s="14" t="s">
        <v>33</v>
      </c>
      <c r="F334" s="14">
        <f>IF((COUNT(C329:C333)&lt;&gt;COUNT(F329:F333)),"", ROUND(SUM(F329:F333),2))</f>
        <v>190.5</v>
      </c>
      <c r="G334" s="33" t="str">
        <f>IF((COUNT(C329:C333)&lt;&gt;COUNT(F329:F333)),"Neužpildytos visų objektų kainos", "")</f>
        <v/>
      </c>
    </row>
    <row r="335" spans="1:8" x14ac:dyDescent="0.3">
      <c r="C335" s="14" t="s">
        <v>34</v>
      </c>
      <c r="D335" s="17">
        <v>5</v>
      </c>
      <c r="E335" s="14" t="s">
        <v>35</v>
      </c>
      <c r="F335" s="14">
        <f>IF(OR(F334="",D335=""),"", ROUND(PRODUCT(D335,F334)/100,2))</f>
        <v>9.5299999999999994</v>
      </c>
      <c r="G335" s="33" t="str">
        <f>IF(D335="", "Nurodykite taikomą PVM dydį", "")</f>
        <v/>
      </c>
    </row>
    <row r="336" spans="1:8" x14ac:dyDescent="0.3">
      <c r="E336" s="14" t="s">
        <v>36</v>
      </c>
      <c r="F336" s="14">
        <f>IF(ISBLANK(F335), "", ROUND(SUM(F334:F335),2))</f>
        <v>200.03</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zoomScaleNormal="100" workbookViewId="0">
      <selection activeCell="A6" sqref="A6:B6"/>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53" t="s">
        <v>296</v>
      </c>
      <c r="B2" s="37"/>
      <c r="C2" s="37"/>
      <c r="D2" s="37"/>
      <c r="E2" s="37"/>
      <c r="F2" s="37"/>
      <c r="G2" s="37"/>
      <c r="H2" s="37"/>
      <c r="I2" s="37"/>
      <c r="J2" s="37"/>
      <c r="K2" s="37"/>
    </row>
    <row r="3" spans="1:11" x14ac:dyDescent="0.3">
      <c r="A3" s="37"/>
      <c r="B3" s="37"/>
      <c r="C3" s="37"/>
      <c r="D3" s="37"/>
      <c r="E3" s="37"/>
      <c r="F3" s="37"/>
      <c r="G3" s="37"/>
      <c r="H3" s="37"/>
      <c r="I3" s="37"/>
      <c r="J3" s="37"/>
      <c r="K3" s="37"/>
    </row>
    <row r="4" spans="1:11" ht="16.2" customHeight="1" thickBot="1" x14ac:dyDescent="0.35">
      <c r="A4" s="6"/>
      <c r="B4" s="6"/>
      <c r="C4" s="6"/>
      <c r="D4" s="6"/>
      <c r="E4" s="6"/>
      <c r="F4" s="6"/>
      <c r="G4" s="6"/>
      <c r="H4" s="6"/>
      <c r="I4" s="6"/>
      <c r="J4" s="6"/>
    </row>
    <row r="5" spans="1:11" ht="48" customHeight="1" x14ac:dyDescent="0.3">
      <c r="A5" s="71" t="s">
        <v>297</v>
      </c>
      <c r="B5" s="65"/>
      <c r="C5" s="63" t="s">
        <v>298</v>
      </c>
      <c r="D5" s="64"/>
      <c r="E5" s="65"/>
      <c r="F5" s="63" t="s">
        <v>299</v>
      </c>
      <c r="G5" s="64"/>
      <c r="H5" s="65"/>
      <c r="I5" s="63" t="s">
        <v>300</v>
      </c>
      <c r="J5" s="65"/>
      <c r="K5" s="8" t="s">
        <v>301</v>
      </c>
    </row>
    <row r="6" spans="1:11" ht="49.2" customHeight="1" x14ac:dyDescent="0.3">
      <c r="A6" s="56" t="s">
        <v>419</v>
      </c>
      <c r="B6" s="42"/>
      <c r="C6" s="57"/>
      <c r="D6" s="55"/>
      <c r="E6" s="42"/>
      <c r="F6" s="57"/>
      <c r="G6" s="55"/>
      <c r="H6" s="42"/>
      <c r="I6" s="57"/>
      <c r="J6" s="42"/>
      <c r="K6" s="18"/>
    </row>
    <row r="7" spans="1:11" ht="49.2" customHeight="1" x14ac:dyDescent="0.3">
      <c r="A7" s="58"/>
      <c r="B7" s="42"/>
      <c r="C7" s="57"/>
      <c r="D7" s="55"/>
      <c r="E7" s="42"/>
      <c r="F7" s="57"/>
      <c r="G7" s="55"/>
      <c r="H7" s="42"/>
      <c r="I7" s="57"/>
      <c r="J7" s="42"/>
      <c r="K7" s="18"/>
    </row>
    <row r="8" spans="1:11" ht="49.2" customHeight="1" x14ac:dyDescent="0.3">
      <c r="A8" s="58"/>
      <c r="B8" s="42"/>
      <c r="C8" s="57"/>
      <c r="D8" s="55"/>
      <c r="E8" s="42"/>
      <c r="F8" s="57"/>
      <c r="G8" s="55"/>
      <c r="H8" s="42"/>
      <c r="I8" s="57"/>
      <c r="J8" s="42"/>
      <c r="K8" s="18"/>
    </row>
    <row r="9" spans="1:11" ht="49.2" customHeight="1" x14ac:dyDescent="0.3">
      <c r="A9" s="58"/>
      <c r="B9" s="42"/>
      <c r="C9" s="57"/>
      <c r="D9" s="55"/>
      <c r="E9" s="42"/>
      <c r="F9" s="57"/>
      <c r="G9" s="55"/>
      <c r="H9" s="42"/>
      <c r="I9" s="57"/>
      <c r="J9" s="42"/>
      <c r="K9" s="18"/>
    </row>
    <row r="10" spans="1:11" ht="49.2" customHeight="1" x14ac:dyDescent="0.3">
      <c r="A10" s="58"/>
      <c r="B10" s="42"/>
      <c r="C10" s="57"/>
      <c r="D10" s="55"/>
      <c r="E10" s="42"/>
      <c r="F10" s="57"/>
      <c r="G10" s="55"/>
      <c r="H10" s="42"/>
      <c r="I10" s="57"/>
      <c r="J10" s="42"/>
      <c r="K10" s="18"/>
    </row>
    <row r="11" spans="1:11" ht="49.2" customHeight="1" x14ac:dyDescent="0.3">
      <c r="A11" s="58"/>
      <c r="B11" s="42"/>
      <c r="C11" s="57"/>
      <c r="D11" s="55"/>
      <c r="E11" s="42"/>
      <c r="F11" s="57"/>
      <c r="G11" s="55"/>
      <c r="H11" s="42"/>
      <c r="I11" s="57"/>
      <c r="J11" s="42"/>
      <c r="K11" s="18"/>
    </row>
    <row r="12" spans="1:11" ht="49.2" customHeight="1" x14ac:dyDescent="0.3">
      <c r="A12" s="58"/>
      <c r="B12" s="42"/>
      <c r="C12" s="57"/>
      <c r="D12" s="55"/>
      <c r="E12" s="42"/>
      <c r="F12" s="57"/>
      <c r="G12" s="55"/>
      <c r="H12" s="42"/>
      <c r="I12" s="57"/>
      <c r="J12" s="42"/>
      <c r="K12" s="18"/>
    </row>
    <row r="13" spans="1:11" ht="49.2" customHeight="1" x14ac:dyDescent="0.3">
      <c r="A13" s="58"/>
      <c r="B13" s="42"/>
      <c r="C13" s="57"/>
      <c r="D13" s="55"/>
      <c r="E13" s="42"/>
      <c r="F13" s="57"/>
      <c r="G13" s="55"/>
      <c r="H13" s="42"/>
      <c r="I13" s="57"/>
      <c r="J13" s="42"/>
      <c r="K13" s="18"/>
    </row>
    <row r="14" spans="1:11" ht="49.2" customHeight="1" x14ac:dyDescent="0.3">
      <c r="A14" s="58"/>
      <c r="B14" s="42"/>
      <c r="C14" s="57"/>
      <c r="D14" s="55"/>
      <c r="E14" s="42"/>
      <c r="F14" s="57"/>
      <c r="G14" s="55"/>
      <c r="H14" s="42"/>
      <c r="I14" s="57"/>
      <c r="J14" s="42"/>
      <c r="K14" s="18"/>
    </row>
    <row r="15" spans="1:11" ht="48" customHeight="1" thickBot="1" x14ac:dyDescent="0.35">
      <c r="A15" s="76"/>
      <c r="B15" s="68"/>
      <c r="C15" s="67"/>
      <c r="D15" s="79"/>
      <c r="E15" s="68"/>
      <c r="F15" s="67"/>
      <c r="G15" s="79"/>
      <c r="H15" s="68"/>
      <c r="I15" s="67"/>
      <c r="J15" s="68"/>
      <c r="K15" s="19"/>
    </row>
    <row r="16" spans="1:11" ht="19.2" customHeight="1" x14ac:dyDescent="0.3">
      <c r="A16" s="9"/>
      <c r="B16" s="9"/>
      <c r="C16" s="9"/>
      <c r="D16" s="9"/>
      <c r="E16" s="9"/>
      <c r="F16" s="9"/>
      <c r="G16" s="9"/>
      <c r="H16" s="9"/>
      <c r="I16" s="9"/>
      <c r="J16" s="9"/>
      <c r="K16" s="10"/>
    </row>
    <row r="17" spans="1:11" ht="49.2" customHeight="1" x14ac:dyDescent="0.3">
      <c r="A17" s="85" t="s">
        <v>302</v>
      </c>
      <c r="B17" s="37"/>
      <c r="C17" s="37"/>
      <c r="D17" s="37"/>
      <c r="E17" s="37"/>
      <c r="F17" s="37"/>
      <c r="G17" s="37"/>
      <c r="H17" s="37"/>
      <c r="I17" s="37"/>
      <c r="J17" s="37"/>
      <c r="K17" s="37"/>
    </row>
    <row r="18" spans="1:11" ht="16.2" customHeight="1" thickBot="1" x14ac:dyDescent="0.35">
      <c r="A18" s="9"/>
      <c r="B18" s="9"/>
      <c r="C18" s="9"/>
      <c r="D18" s="9"/>
      <c r="E18" s="9"/>
      <c r="F18" s="9"/>
      <c r="G18" s="9"/>
      <c r="H18" s="9"/>
      <c r="I18" s="9"/>
      <c r="J18" s="9"/>
      <c r="K18" s="10"/>
    </row>
    <row r="19" spans="1:11" ht="49.2" customHeight="1" x14ac:dyDescent="0.3">
      <c r="A19" s="71" t="s">
        <v>25</v>
      </c>
      <c r="B19" s="65"/>
      <c r="C19" s="63" t="s">
        <v>298</v>
      </c>
      <c r="D19" s="64"/>
      <c r="E19" s="65"/>
      <c r="F19" s="63" t="s">
        <v>303</v>
      </c>
      <c r="G19" s="64"/>
      <c r="H19" s="65"/>
      <c r="I19" s="74" t="s">
        <v>300</v>
      </c>
      <c r="J19" s="75"/>
      <c r="K19" s="10"/>
    </row>
    <row r="20" spans="1:11" ht="49.2" customHeight="1" x14ac:dyDescent="0.3">
      <c r="A20" s="56" t="s">
        <v>419</v>
      </c>
      <c r="B20" s="42"/>
      <c r="C20" s="57"/>
      <c r="D20" s="55"/>
      <c r="E20" s="42"/>
      <c r="F20" s="57"/>
      <c r="G20" s="55"/>
      <c r="H20" s="42"/>
      <c r="I20" s="62"/>
      <c r="J20" s="61"/>
      <c r="K20" s="10"/>
    </row>
    <row r="21" spans="1:11" ht="49.2" customHeight="1" x14ac:dyDescent="0.3">
      <c r="A21" s="58"/>
      <c r="B21" s="42"/>
      <c r="C21" s="57"/>
      <c r="D21" s="55"/>
      <c r="E21" s="42"/>
      <c r="F21" s="57"/>
      <c r="G21" s="55"/>
      <c r="H21" s="42"/>
      <c r="I21" s="62"/>
      <c r="J21" s="61"/>
      <c r="K21" s="10"/>
    </row>
    <row r="22" spans="1:11" ht="49.2" customHeight="1" x14ac:dyDescent="0.3">
      <c r="A22" s="58"/>
      <c r="B22" s="42"/>
      <c r="C22" s="57"/>
      <c r="D22" s="55"/>
      <c r="E22" s="42"/>
      <c r="F22" s="57"/>
      <c r="G22" s="55"/>
      <c r="H22" s="42"/>
      <c r="I22" s="62"/>
      <c r="J22" s="61"/>
      <c r="K22" s="10"/>
    </row>
    <row r="23" spans="1:11" ht="49.2" customHeight="1" x14ac:dyDescent="0.3">
      <c r="A23" s="58"/>
      <c r="B23" s="42"/>
      <c r="C23" s="57"/>
      <c r="D23" s="55"/>
      <c r="E23" s="42"/>
      <c r="F23" s="57"/>
      <c r="G23" s="55"/>
      <c r="H23" s="42"/>
      <c r="I23" s="62"/>
      <c r="J23" s="61"/>
      <c r="K23" s="10"/>
    </row>
    <row r="24" spans="1:11" ht="49.2" customHeight="1" x14ac:dyDescent="0.3">
      <c r="A24" s="58"/>
      <c r="B24" s="42"/>
      <c r="C24" s="57"/>
      <c r="D24" s="55"/>
      <c r="E24" s="42"/>
      <c r="F24" s="57"/>
      <c r="G24" s="55"/>
      <c r="H24" s="42"/>
      <c r="I24" s="62"/>
      <c r="J24" s="61"/>
      <c r="K24" s="10"/>
    </row>
    <row r="25" spans="1:11" ht="49.2" customHeight="1" x14ac:dyDescent="0.3">
      <c r="A25" s="58"/>
      <c r="B25" s="42"/>
      <c r="C25" s="57"/>
      <c r="D25" s="55"/>
      <c r="E25" s="42"/>
      <c r="F25" s="57"/>
      <c r="G25" s="55"/>
      <c r="H25" s="42"/>
      <c r="I25" s="62"/>
      <c r="J25" s="61"/>
      <c r="K25" s="10"/>
    </row>
    <row r="26" spans="1:11" ht="49.2" customHeight="1" x14ac:dyDescent="0.3">
      <c r="A26" s="58"/>
      <c r="B26" s="42"/>
      <c r="C26" s="57"/>
      <c r="D26" s="55"/>
      <c r="E26" s="42"/>
      <c r="F26" s="57"/>
      <c r="G26" s="55"/>
      <c r="H26" s="42"/>
      <c r="I26" s="62"/>
      <c r="J26" s="61"/>
      <c r="K26" s="10"/>
    </row>
    <row r="27" spans="1:11" ht="49.2" customHeight="1" x14ac:dyDescent="0.3">
      <c r="A27" s="58"/>
      <c r="B27" s="42"/>
      <c r="C27" s="57"/>
      <c r="D27" s="55"/>
      <c r="E27" s="42"/>
      <c r="F27" s="57"/>
      <c r="G27" s="55"/>
      <c r="H27" s="42"/>
      <c r="I27" s="62"/>
      <c r="J27" s="61"/>
      <c r="K27" s="10"/>
    </row>
    <row r="28" spans="1:11" ht="49.2" customHeight="1" x14ac:dyDescent="0.3">
      <c r="A28" s="58"/>
      <c r="B28" s="42"/>
      <c r="C28" s="57"/>
      <c r="D28" s="55"/>
      <c r="E28" s="42"/>
      <c r="F28" s="57"/>
      <c r="G28" s="55"/>
      <c r="H28" s="42"/>
      <c r="I28" s="62"/>
      <c r="J28" s="61"/>
      <c r="K28" s="10"/>
    </row>
    <row r="29" spans="1:11" ht="49.2" customHeight="1" x14ac:dyDescent="0.3">
      <c r="A29" s="58"/>
      <c r="B29" s="42"/>
      <c r="C29" s="57"/>
      <c r="D29" s="55"/>
      <c r="E29" s="42"/>
      <c r="F29" s="57"/>
      <c r="G29" s="55"/>
      <c r="H29" s="42"/>
      <c r="I29" s="62"/>
      <c r="J29" s="61"/>
      <c r="K29" s="10"/>
    </row>
    <row r="31" spans="1:11" ht="33" customHeight="1" x14ac:dyDescent="0.3">
      <c r="A31" s="69"/>
      <c r="B31" s="37"/>
      <c r="C31" s="37"/>
      <c r="D31" s="37"/>
      <c r="E31" s="37"/>
      <c r="F31" s="37"/>
      <c r="G31" s="37"/>
      <c r="H31" s="37"/>
      <c r="I31" s="37"/>
      <c r="J31" s="37"/>
    </row>
    <row r="33" spans="1:10" ht="16.2" customHeight="1" x14ac:dyDescent="0.3">
      <c r="A33" s="84" t="s">
        <v>304</v>
      </c>
      <c r="B33" s="37"/>
      <c r="C33" s="37"/>
      <c r="D33" s="37"/>
      <c r="E33" s="37"/>
      <c r="F33" s="37"/>
      <c r="G33" s="37"/>
      <c r="H33" s="37"/>
      <c r="I33" s="37"/>
      <c r="J33" s="37"/>
    </row>
    <row r="34" spans="1:10" ht="16.2" customHeight="1" thickBot="1" x14ac:dyDescent="0.35"/>
    <row r="35" spans="1:10" ht="16.2" customHeight="1" x14ac:dyDescent="0.3">
      <c r="A35" s="7" t="s">
        <v>24</v>
      </c>
      <c r="B35" s="77" t="s">
        <v>305</v>
      </c>
      <c r="C35" s="64"/>
      <c r="D35" s="64"/>
      <c r="E35" s="64"/>
      <c r="F35" s="64"/>
      <c r="G35" s="65"/>
      <c r="H35" s="78" t="s">
        <v>306</v>
      </c>
      <c r="I35" s="64"/>
      <c r="J35" s="75"/>
    </row>
    <row r="36" spans="1:10" ht="48" customHeight="1" x14ac:dyDescent="0.3">
      <c r="A36" s="20" t="s">
        <v>307</v>
      </c>
      <c r="B36" s="59" t="s">
        <v>308</v>
      </c>
      <c r="C36" s="55"/>
      <c r="D36" s="55"/>
      <c r="E36" s="55"/>
      <c r="F36" s="55"/>
      <c r="G36" s="42"/>
      <c r="H36" s="60" t="s">
        <v>420</v>
      </c>
      <c r="I36" s="55"/>
      <c r="J36" s="61"/>
    </row>
    <row r="37" spans="1:10" ht="48" customHeight="1" x14ac:dyDescent="0.3">
      <c r="A37" s="20" t="s">
        <v>309</v>
      </c>
      <c r="B37" s="59" t="s">
        <v>310</v>
      </c>
      <c r="C37" s="55"/>
      <c r="D37" s="55"/>
      <c r="E37" s="55"/>
      <c r="F37" s="55"/>
      <c r="G37" s="42"/>
      <c r="H37" s="60" t="s">
        <v>421</v>
      </c>
      <c r="I37" s="55"/>
      <c r="J37" s="61"/>
    </row>
    <row r="38" spans="1:10" ht="48" customHeight="1" x14ac:dyDescent="0.3">
      <c r="A38" s="20" t="s">
        <v>311</v>
      </c>
      <c r="B38" s="59" t="s">
        <v>312</v>
      </c>
      <c r="C38" s="55"/>
      <c r="D38" s="55"/>
      <c r="E38" s="55"/>
      <c r="F38" s="55"/>
      <c r="G38" s="42"/>
      <c r="H38" s="60" t="s">
        <v>420</v>
      </c>
      <c r="I38" s="55"/>
      <c r="J38" s="61"/>
    </row>
    <row r="39" spans="1:10" ht="48" customHeight="1" x14ac:dyDescent="0.3">
      <c r="A39" s="20" t="s">
        <v>313</v>
      </c>
      <c r="B39" s="59" t="s">
        <v>314</v>
      </c>
      <c r="C39" s="55"/>
      <c r="D39" s="55"/>
      <c r="E39" s="55"/>
      <c r="F39" s="55"/>
      <c r="G39" s="42"/>
      <c r="H39" s="60" t="s">
        <v>421</v>
      </c>
      <c r="I39" s="55"/>
      <c r="J39" s="61"/>
    </row>
    <row r="40" spans="1:10" ht="48" customHeight="1" x14ac:dyDescent="0.3">
      <c r="A40" s="21">
        <v>5</v>
      </c>
      <c r="B40" s="54" t="s">
        <v>422</v>
      </c>
      <c r="C40" s="55"/>
      <c r="D40" s="55"/>
      <c r="E40" s="55"/>
      <c r="F40" s="55"/>
      <c r="G40" s="42"/>
      <c r="H40" s="60" t="s">
        <v>421</v>
      </c>
      <c r="I40" s="55"/>
      <c r="J40" s="61"/>
    </row>
    <row r="41" spans="1:10" ht="48" customHeight="1" x14ac:dyDescent="0.3">
      <c r="A41" s="21">
        <v>6</v>
      </c>
      <c r="B41" s="54" t="s">
        <v>423</v>
      </c>
      <c r="C41" s="55"/>
      <c r="D41" s="55"/>
      <c r="E41" s="55"/>
      <c r="F41" s="55"/>
      <c r="G41" s="42"/>
      <c r="H41" s="60" t="s">
        <v>421</v>
      </c>
      <c r="I41" s="55"/>
      <c r="J41" s="61"/>
    </row>
    <row r="42" spans="1:10" ht="48" customHeight="1" x14ac:dyDescent="0.3">
      <c r="A42" s="21">
        <v>7</v>
      </c>
      <c r="B42" s="54" t="s">
        <v>424</v>
      </c>
      <c r="C42" s="55"/>
      <c r="D42" s="55"/>
      <c r="E42" s="55"/>
      <c r="F42" s="55"/>
      <c r="G42" s="42"/>
      <c r="H42" s="60" t="s">
        <v>421</v>
      </c>
      <c r="I42" s="55"/>
      <c r="J42" s="61"/>
    </row>
    <row r="43" spans="1:10" ht="48" customHeight="1" x14ac:dyDescent="0.3">
      <c r="A43" s="21">
        <v>8</v>
      </c>
      <c r="B43" s="54" t="s">
        <v>425</v>
      </c>
      <c r="C43" s="55"/>
      <c r="D43" s="55"/>
      <c r="E43" s="55"/>
      <c r="F43" s="55"/>
      <c r="G43" s="42"/>
      <c r="H43" s="60" t="s">
        <v>421</v>
      </c>
      <c r="I43" s="55"/>
      <c r="J43" s="61"/>
    </row>
    <row r="44" spans="1:10" ht="48" customHeight="1" x14ac:dyDescent="0.3">
      <c r="A44" s="21">
        <v>9</v>
      </c>
      <c r="B44" s="54" t="s">
        <v>426</v>
      </c>
      <c r="C44" s="55"/>
      <c r="D44" s="55"/>
      <c r="E44" s="55"/>
      <c r="F44" s="55"/>
      <c r="G44" s="42"/>
      <c r="H44" s="60" t="s">
        <v>421</v>
      </c>
      <c r="I44" s="55"/>
      <c r="J44" s="61"/>
    </row>
    <row r="45" spans="1:10" ht="48" customHeight="1" x14ac:dyDescent="0.3">
      <c r="A45" s="21"/>
      <c r="B45" s="70"/>
      <c r="C45" s="55"/>
      <c r="D45" s="55"/>
      <c r="E45" s="55"/>
      <c r="F45" s="55"/>
      <c r="G45" s="42"/>
      <c r="H45" s="73"/>
      <c r="I45" s="55"/>
      <c r="J45" s="61"/>
    </row>
    <row r="46" spans="1:10" ht="49.2" customHeight="1" thickBot="1" x14ac:dyDescent="0.35">
      <c r="A46" s="22"/>
      <c r="B46" s="80"/>
      <c r="C46" s="79"/>
      <c r="D46" s="79"/>
      <c r="E46" s="79"/>
      <c r="F46" s="79"/>
      <c r="G46" s="68"/>
      <c r="H46" s="81"/>
      <c r="I46" s="82"/>
      <c r="J46" s="83"/>
    </row>
    <row r="48" spans="1:10" ht="102" customHeight="1" x14ac:dyDescent="0.3">
      <c r="A48" s="69" t="s">
        <v>315</v>
      </c>
      <c r="B48" s="37"/>
      <c r="C48" s="37"/>
      <c r="D48" s="37"/>
      <c r="E48" s="37"/>
      <c r="F48" s="37"/>
      <c r="G48" s="37"/>
      <c r="H48" s="37"/>
      <c r="I48" s="37"/>
      <c r="J48" s="37"/>
    </row>
    <row r="51" spans="1:10" x14ac:dyDescent="0.3">
      <c r="A51" s="66" t="s">
        <v>316</v>
      </c>
      <c r="B51" s="37"/>
      <c r="C51" s="37"/>
      <c r="D51" s="37"/>
      <c r="E51" s="72" t="s">
        <v>427</v>
      </c>
      <c r="F51" s="37"/>
      <c r="G51" s="37"/>
      <c r="H51" s="37"/>
      <c r="I51" s="37"/>
      <c r="J51" s="37"/>
    </row>
    <row r="53" spans="1:10" x14ac:dyDescent="0.3">
      <c r="A53" s="66" t="s">
        <v>317</v>
      </c>
      <c r="B53" s="37"/>
      <c r="C53" s="37"/>
      <c r="D53" s="37"/>
      <c r="E53" s="72" t="s">
        <v>428</v>
      </c>
      <c r="F53" s="37"/>
      <c r="G53" s="37"/>
      <c r="H53" s="37"/>
      <c r="I53" s="37"/>
      <c r="J53" s="37"/>
    </row>
    <row r="100" spans="1:1" ht="15.6" x14ac:dyDescent="0.3">
      <c r="A100" t="s">
        <v>318</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cp:lastPrinted>2025-09-12T07:37:43Z</cp:lastPrinted>
  <dcterms:created xsi:type="dcterms:W3CDTF">2023-04-04T12:16:45Z</dcterms:created>
  <dcterms:modified xsi:type="dcterms:W3CDTF">2026-01-28T14:33:04Z</dcterms:modified>
</cp:coreProperties>
</file>